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2 MT\"/>
    </mc:Choice>
  </mc:AlternateContent>
  <xr:revisionPtr revIDLastSave="0" documentId="13_ncr:1_{92C7E4D0-B700-407B-93B7-43F57FC8425D}"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tuổi'!$A$10:$WNT$724</definedName>
    <definedName name="_xlnm.Print_Area" localSheetId="1">'Khối 5 tuổi'!$B$1:$PB$807</definedName>
    <definedName name="_xlnm.Print_Titles" localSheetId="1">'Khối 5 tuổi'!$9:$12</definedName>
  </definedNames>
  <calcPr calcId="162913" iterateCount="1"/>
</workbook>
</file>

<file path=xl/calcChain.xml><?xml version="1.0" encoding="utf-8"?>
<calcChain xmlns="http://schemas.openxmlformats.org/spreadsheetml/2006/main">
  <c r="BT748" i="40" l="1"/>
  <c r="BS748" i="40"/>
  <c r="P438" i="40" l="1"/>
  <c r="Q699" i="40"/>
  <c r="R699" i="40"/>
  <c r="S699" i="40"/>
  <c r="T699" i="40"/>
  <c r="U699" i="40"/>
  <c r="V699" i="40"/>
  <c r="W699" i="40"/>
  <c r="X699" i="40"/>
  <c r="Y699" i="40"/>
  <c r="Z699" i="40"/>
  <c r="AA699" i="40"/>
  <c r="Q438" i="40"/>
  <c r="R438" i="40"/>
  <c r="S438" i="40"/>
  <c r="T438" i="40"/>
  <c r="U438" i="40"/>
  <c r="V438" i="40"/>
  <c r="W438" i="40"/>
  <c r="X438" i="40"/>
  <c r="Y438" i="40"/>
  <c r="Z438" i="40"/>
  <c r="AA438" i="40"/>
  <c r="AC438" i="40"/>
  <c r="AC437" i="40" s="1"/>
  <c r="AD438" i="40"/>
  <c r="AD437" i="40" s="1"/>
  <c r="AE438" i="40"/>
  <c r="AE437" i="40" s="1"/>
  <c r="AF438" i="40"/>
  <c r="AF437" i="40" s="1"/>
  <c r="AG438" i="40"/>
  <c r="AG437" i="40" s="1"/>
  <c r="AH438" i="40"/>
  <c r="AH437" i="40" s="1"/>
  <c r="AI438" i="40"/>
  <c r="AI437" i="40" s="1"/>
  <c r="AJ438" i="40"/>
  <c r="AJ437" i="40" s="1"/>
  <c r="AK438" i="40"/>
  <c r="AK437" i="40" s="1"/>
  <c r="AL438" i="40"/>
  <c r="AL437" i="40" s="1"/>
  <c r="AM438" i="40"/>
  <c r="AM437" i="40" s="1"/>
  <c r="AN438" i="40"/>
  <c r="AN437" i="40" s="1"/>
  <c r="AO438" i="40"/>
  <c r="AO437" i="40" s="1"/>
  <c r="AP438" i="40"/>
  <c r="AP437" i="40" s="1"/>
  <c r="AQ438" i="40"/>
  <c r="AQ437" i="40" s="1"/>
  <c r="AR438" i="40"/>
  <c r="AR437" i="40" s="1"/>
  <c r="AS438" i="40"/>
  <c r="AS437" i="40" s="1"/>
  <c r="AT438" i="40"/>
  <c r="AT437" i="40" s="1"/>
  <c r="AU438" i="40"/>
  <c r="AU437" i="40" s="1"/>
  <c r="AV438" i="40"/>
  <c r="AV437" i="40" s="1"/>
  <c r="AW438" i="40"/>
  <c r="AW437" i="40" s="1"/>
  <c r="AX438" i="40"/>
  <c r="AX437" i="40" s="1"/>
  <c r="AY438" i="40"/>
  <c r="AY437" i="40" s="1"/>
  <c r="AZ438" i="40"/>
  <c r="AZ437" i="40" s="1"/>
  <c r="BA438" i="40"/>
  <c r="BA437" i="40" s="1"/>
  <c r="BB438" i="40"/>
  <c r="BB437" i="40" s="1"/>
  <c r="BC438" i="40"/>
  <c r="BC437" i="40" s="1"/>
  <c r="BD438" i="40"/>
  <c r="BD437" i="40" s="1"/>
  <c r="BE438" i="40"/>
  <c r="BE437" i="40" s="1"/>
  <c r="BF438" i="40"/>
  <c r="BF437" i="40" s="1"/>
  <c r="BG438" i="40"/>
  <c r="BG437" i="40" s="1"/>
  <c r="BH438" i="40"/>
  <c r="BH437" i="40" s="1"/>
  <c r="BS438" i="40"/>
  <c r="BS437" i="40" s="1"/>
  <c r="BT438" i="40"/>
  <c r="BT437" i="40" s="1"/>
  <c r="BU438" i="40"/>
  <c r="BU437" i="40" s="1"/>
  <c r="BV438" i="40"/>
  <c r="BV437" i="40" s="1"/>
  <c r="BW438" i="40"/>
  <c r="BW437" i="40" s="1"/>
  <c r="BX438" i="40"/>
  <c r="BX437" i="40" s="1"/>
  <c r="BY438" i="40"/>
  <c r="BY437" i="40" s="1"/>
  <c r="BZ438" i="40"/>
  <c r="BZ437" i="40" s="1"/>
  <c r="CA438" i="40"/>
  <c r="CA437" i="40" s="1"/>
  <c r="CB438" i="40"/>
  <c r="CB437" i="40" s="1"/>
  <c r="CC438" i="40"/>
  <c r="CC437" i="40" s="1"/>
  <c r="CD438" i="40"/>
  <c r="CD437" i="40" s="1"/>
  <c r="CE438" i="40"/>
  <c r="CE437" i="40" s="1"/>
  <c r="CF438" i="40"/>
  <c r="CF437" i="40" s="1"/>
  <c r="CG438" i="40"/>
  <c r="CG437" i="40" s="1"/>
  <c r="CH438" i="40"/>
  <c r="CH437" i="40" s="1"/>
  <c r="CI438" i="40"/>
  <c r="CI437" i="40" s="1"/>
  <c r="CJ438" i="40"/>
  <c r="CJ437" i="40" s="1"/>
  <c r="CK438" i="40"/>
  <c r="CK437" i="40" s="1"/>
  <c r="CL438" i="40"/>
  <c r="CL437" i="40" s="1"/>
  <c r="CM438" i="40"/>
  <c r="CM437" i="40" s="1"/>
  <c r="CN438" i="40"/>
  <c r="CN437" i="40" s="1"/>
  <c r="CO438" i="40"/>
  <c r="CO437" i="40" s="1"/>
  <c r="CP438" i="40"/>
  <c r="CP437" i="40" s="1"/>
  <c r="CQ438" i="40"/>
  <c r="CQ437" i="40" s="1"/>
  <c r="CR438" i="40"/>
  <c r="CR437" i="40" s="1"/>
  <c r="CS438" i="40"/>
  <c r="CS437" i="40" s="1"/>
  <c r="CT438" i="40"/>
  <c r="CT437" i="40" s="1"/>
  <c r="CU438" i="40"/>
  <c r="CU437" i="40" s="1"/>
  <c r="CV438" i="40"/>
  <c r="CV437" i="40" s="1"/>
  <c r="CW438" i="40"/>
  <c r="CW437" i="40" s="1"/>
  <c r="CX438" i="40"/>
  <c r="CX437" i="40" s="1"/>
  <c r="DL438" i="40"/>
  <c r="DL437" i="40" s="1"/>
  <c r="DM438" i="40"/>
  <c r="DM437" i="40" s="1"/>
  <c r="DN438" i="40"/>
  <c r="DN437" i="40" s="1"/>
  <c r="DO438" i="40"/>
  <c r="DO437" i="40" s="1"/>
  <c r="DP438" i="40"/>
  <c r="DP437" i="40" s="1"/>
  <c r="DQ438" i="40"/>
  <c r="DQ437" i="40" s="1"/>
  <c r="DR438" i="40"/>
  <c r="DR437" i="40" s="1"/>
  <c r="DS438" i="40"/>
  <c r="DS437" i="40" s="1"/>
  <c r="DT438" i="40"/>
  <c r="DT437" i="40" s="1"/>
  <c r="DU438" i="40"/>
  <c r="DU437" i="40" s="1"/>
  <c r="DV438" i="40"/>
  <c r="DV437" i="40" s="1"/>
  <c r="DW438" i="40"/>
  <c r="DW437" i="40" s="1"/>
  <c r="DX438" i="40"/>
  <c r="DX437" i="40" s="1"/>
  <c r="DY438" i="40"/>
  <c r="DY437" i="40" s="1"/>
  <c r="DZ438" i="40"/>
  <c r="DZ437" i="40" s="1"/>
  <c r="EA438" i="40"/>
  <c r="EA437" i="40" s="1"/>
  <c r="EB438" i="40"/>
  <c r="EB437" i="40" s="1"/>
  <c r="EC438" i="40"/>
  <c r="EC437" i="40" s="1"/>
  <c r="ED438" i="40"/>
  <c r="ED437" i="40" s="1"/>
  <c r="EE438" i="40"/>
  <c r="EE437" i="40" s="1"/>
  <c r="EF438" i="40"/>
  <c r="EF437" i="40" s="1"/>
  <c r="EG438" i="40"/>
  <c r="EG437" i="40" s="1"/>
  <c r="EH438" i="40"/>
  <c r="EH437" i="40" s="1"/>
  <c r="EI438" i="40"/>
  <c r="EI437" i="40" s="1"/>
  <c r="EJ438" i="40"/>
  <c r="EJ437" i="40" s="1"/>
  <c r="EK438" i="40"/>
  <c r="EK437" i="40" s="1"/>
  <c r="EL438" i="40"/>
  <c r="EL437" i="40" s="1"/>
  <c r="EM438" i="40"/>
  <c r="EM437" i="40" s="1"/>
  <c r="EN438" i="40"/>
  <c r="EN437" i="40" s="1"/>
  <c r="EO438" i="40"/>
  <c r="EO437" i="40" s="1"/>
  <c r="EP438" i="40"/>
  <c r="EP437" i="40" s="1"/>
  <c r="EQ438" i="40"/>
  <c r="EQ437" i="40" s="1"/>
  <c r="ER438" i="40"/>
  <c r="ER437" i="40" s="1"/>
  <c r="ES438" i="40"/>
  <c r="ES437" i="40" s="1"/>
  <c r="ET438" i="40"/>
  <c r="ET437" i="40" s="1"/>
  <c r="FE438" i="40"/>
  <c r="FE437" i="40" s="1"/>
  <c r="FF438" i="40"/>
  <c r="FF437" i="40" s="1"/>
  <c r="FG438" i="40"/>
  <c r="FG437" i="40" s="1"/>
  <c r="FH438" i="40"/>
  <c r="FH437" i="40" s="1"/>
  <c r="FI438" i="40"/>
  <c r="FI437" i="40" s="1"/>
  <c r="FJ438" i="40"/>
  <c r="FJ437" i="40" s="1"/>
  <c r="FK438" i="40"/>
  <c r="FK437" i="40" s="1"/>
  <c r="FL438" i="40"/>
  <c r="FL437" i="40" s="1"/>
  <c r="FM438" i="40"/>
  <c r="FM437" i="40" s="1"/>
  <c r="FN438" i="40"/>
  <c r="FN437" i="40" s="1"/>
  <c r="FO438" i="40"/>
  <c r="FO437" i="40" s="1"/>
  <c r="FP438" i="40"/>
  <c r="FP437" i="40" s="1"/>
  <c r="FQ438" i="40"/>
  <c r="FQ437" i="40" s="1"/>
  <c r="FR438" i="40"/>
  <c r="FR437" i="40" s="1"/>
  <c r="FS438" i="40"/>
  <c r="FS437" i="40" s="1"/>
  <c r="FT438" i="40"/>
  <c r="FT437" i="40" s="1"/>
  <c r="FU438" i="40"/>
  <c r="FU437" i="40" s="1"/>
  <c r="FV438" i="40"/>
  <c r="FV437" i="40" s="1"/>
  <c r="FW438" i="40"/>
  <c r="FW437" i="40" s="1"/>
  <c r="FX438" i="40"/>
  <c r="FX437" i="40" s="1"/>
  <c r="FY438" i="40"/>
  <c r="FY437" i="40" s="1"/>
  <c r="FZ438" i="40"/>
  <c r="FZ437" i="40" s="1"/>
  <c r="GA438" i="40"/>
  <c r="GA437" i="40" s="1"/>
  <c r="GB438" i="40"/>
  <c r="GB437" i="40" s="1"/>
  <c r="GC438" i="40"/>
  <c r="GC437" i="40" s="1"/>
  <c r="GD438" i="40"/>
  <c r="GD437" i="40" s="1"/>
  <c r="GE438" i="40"/>
  <c r="GE437" i="40" s="1"/>
  <c r="GF438" i="40"/>
  <c r="GF437" i="40" s="1"/>
  <c r="GG438" i="40"/>
  <c r="GG437" i="40" s="1"/>
  <c r="GH438" i="40"/>
  <c r="GH437" i="40" s="1"/>
  <c r="GI438" i="40"/>
  <c r="GI437" i="40" s="1"/>
  <c r="GJ438" i="40"/>
  <c r="GJ437" i="40" s="1"/>
  <c r="GK438" i="40"/>
  <c r="GK437" i="40" s="1"/>
  <c r="GL438" i="40"/>
  <c r="GL437" i="40" s="1"/>
  <c r="GM438" i="40"/>
  <c r="GM437" i="40" s="1"/>
  <c r="GN438" i="40"/>
  <c r="GN437" i="40" s="1"/>
  <c r="GY438" i="40"/>
  <c r="GY437" i="40" s="1"/>
  <c r="GZ438" i="40"/>
  <c r="GZ437" i="40" s="1"/>
  <c r="HA438" i="40"/>
  <c r="HA437" i="40" s="1"/>
  <c r="HB438" i="40"/>
  <c r="HB437" i="40" s="1"/>
  <c r="HC438" i="40"/>
  <c r="HC437" i="40" s="1"/>
  <c r="HD438" i="40"/>
  <c r="HD437" i="40" s="1"/>
  <c r="HE438" i="40"/>
  <c r="HE437" i="40" s="1"/>
  <c r="HF438" i="40"/>
  <c r="HF437" i="40" s="1"/>
  <c r="HG438" i="40"/>
  <c r="HG437" i="40" s="1"/>
  <c r="HH438" i="40"/>
  <c r="HH437" i="40" s="1"/>
  <c r="HI438" i="40"/>
  <c r="HI437" i="40" s="1"/>
  <c r="HJ438" i="40"/>
  <c r="HJ437" i="40" s="1"/>
  <c r="HK438" i="40"/>
  <c r="HK437" i="40" s="1"/>
  <c r="HL438" i="40"/>
  <c r="HL437" i="40" s="1"/>
  <c r="HM438" i="40"/>
  <c r="HM437" i="40" s="1"/>
  <c r="HN438" i="40"/>
  <c r="HN437" i="40" s="1"/>
  <c r="HO438" i="40"/>
  <c r="HO437" i="40" s="1"/>
  <c r="HP438" i="40"/>
  <c r="HP437" i="40" s="1"/>
  <c r="HQ438" i="40"/>
  <c r="HQ437" i="40" s="1"/>
  <c r="HR438" i="40"/>
  <c r="HR437" i="40" s="1"/>
  <c r="HS438" i="40"/>
  <c r="HS437" i="40" s="1"/>
  <c r="HT438" i="40"/>
  <c r="HT437" i="40" s="1"/>
  <c r="HU438" i="40"/>
  <c r="HU437" i="40" s="1"/>
  <c r="HV438" i="40"/>
  <c r="HV437" i="40" s="1"/>
  <c r="HW438" i="40"/>
  <c r="HW437" i="40" s="1"/>
  <c r="HX438" i="40"/>
  <c r="HX437" i="40" s="1"/>
  <c r="HY438" i="40"/>
  <c r="HY437" i="40" s="1"/>
  <c r="HZ438" i="40"/>
  <c r="HZ437" i="40" s="1"/>
  <c r="IA438" i="40"/>
  <c r="IA437" i="40" s="1"/>
  <c r="IB438" i="40"/>
  <c r="IB437" i="40" s="1"/>
  <c r="IC438" i="40"/>
  <c r="IC437" i="40" s="1"/>
  <c r="ID438" i="40"/>
  <c r="ID437" i="40" s="1"/>
  <c r="IE438" i="40"/>
  <c r="IE437" i="40" s="1"/>
  <c r="IF438" i="40"/>
  <c r="IF437" i="40" s="1"/>
  <c r="IG438" i="40"/>
  <c r="IG437" i="40" s="1"/>
  <c r="IR438" i="40"/>
  <c r="IR437" i="40" s="1"/>
  <c r="IS438" i="40"/>
  <c r="IS437" i="40" s="1"/>
  <c r="IT438" i="40"/>
  <c r="IT437" i="40" s="1"/>
  <c r="IU438" i="40"/>
  <c r="IU437" i="40" s="1"/>
  <c r="IV438" i="40"/>
  <c r="IV437" i="40" s="1"/>
  <c r="IW438" i="40"/>
  <c r="IW437" i="40" s="1"/>
  <c r="IX438" i="40"/>
  <c r="IX437" i="40" s="1"/>
  <c r="IY438" i="40"/>
  <c r="IY437" i="40" s="1"/>
  <c r="IZ438" i="40"/>
  <c r="IZ437" i="40" s="1"/>
  <c r="JA438" i="40"/>
  <c r="JA437" i="40" s="1"/>
  <c r="JB438" i="40"/>
  <c r="JB437" i="40" s="1"/>
  <c r="JC438" i="40"/>
  <c r="JC437" i="40" s="1"/>
  <c r="JD438" i="40"/>
  <c r="JD437" i="40" s="1"/>
  <c r="JE438" i="40"/>
  <c r="JE437" i="40" s="1"/>
  <c r="JF438" i="40"/>
  <c r="JF437" i="40" s="1"/>
  <c r="JG438" i="40"/>
  <c r="JG437" i="40" s="1"/>
  <c r="JH438" i="40"/>
  <c r="JH437" i="40" s="1"/>
  <c r="JI438" i="40"/>
  <c r="JI437" i="40" s="1"/>
  <c r="JJ438" i="40"/>
  <c r="JJ437" i="40" s="1"/>
  <c r="JK438" i="40"/>
  <c r="JK437" i="40" s="1"/>
  <c r="JL438" i="40"/>
  <c r="JL437" i="40" s="1"/>
  <c r="JM438" i="40"/>
  <c r="JM437" i="40" s="1"/>
  <c r="JN438" i="40"/>
  <c r="JN437" i="40" s="1"/>
  <c r="JO438" i="40"/>
  <c r="JO437" i="40" s="1"/>
  <c r="JP438" i="40"/>
  <c r="JP437" i="40" s="1"/>
  <c r="JQ438" i="40"/>
  <c r="JQ437" i="40" s="1"/>
  <c r="JR438" i="40"/>
  <c r="JR437" i="40" s="1"/>
  <c r="JS438" i="40"/>
  <c r="JS437" i="40" s="1"/>
  <c r="JT438" i="40"/>
  <c r="JT437" i="40" s="1"/>
  <c r="JU438" i="40"/>
  <c r="JU437" i="40" s="1"/>
  <c r="JV438" i="40"/>
  <c r="JV437" i="40" s="1"/>
  <c r="JW438" i="40"/>
  <c r="JW437" i="40" s="1"/>
  <c r="JX438" i="40"/>
  <c r="JX437" i="40" s="1"/>
  <c r="JY438" i="40"/>
  <c r="JY437" i="40" s="1"/>
  <c r="JZ438" i="40"/>
  <c r="JZ437" i="40" s="1"/>
  <c r="KK438" i="40"/>
  <c r="KK437" i="40" s="1"/>
  <c r="KL438" i="40"/>
  <c r="KL437" i="40" s="1"/>
  <c r="KM438" i="40"/>
  <c r="KM437" i="40" s="1"/>
  <c r="KN438" i="40"/>
  <c r="KN437" i="40" s="1"/>
  <c r="KO438" i="40"/>
  <c r="KO437" i="40" s="1"/>
  <c r="KP438" i="40"/>
  <c r="KP437" i="40" s="1"/>
  <c r="KQ438" i="40"/>
  <c r="KQ437" i="40" s="1"/>
  <c r="KR438" i="40"/>
  <c r="KR437" i="40" s="1"/>
  <c r="KS438" i="40"/>
  <c r="KS437" i="40" s="1"/>
  <c r="KT438" i="40"/>
  <c r="KT437" i="40" s="1"/>
  <c r="KU438" i="40"/>
  <c r="KU437" i="40" s="1"/>
  <c r="KV438" i="40"/>
  <c r="KV437" i="40" s="1"/>
  <c r="KW438" i="40"/>
  <c r="KW437" i="40" s="1"/>
  <c r="KX438" i="40"/>
  <c r="KX437" i="40" s="1"/>
  <c r="KY438" i="40"/>
  <c r="KY437" i="40" s="1"/>
  <c r="KZ438" i="40"/>
  <c r="KZ437" i="40" s="1"/>
  <c r="LA438" i="40"/>
  <c r="LA437" i="40" s="1"/>
  <c r="LB438" i="40"/>
  <c r="LB437" i="40" s="1"/>
  <c r="LC438" i="40"/>
  <c r="LC437" i="40" s="1"/>
  <c r="LD438" i="40"/>
  <c r="LD437" i="40" s="1"/>
  <c r="LE438" i="40"/>
  <c r="LE437" i="40" s="1"/>
  <c r="LF438" i="40"/>
  <c r="LF437" i="40" s="1"/>
  <c r="LG438" i="40"/>
  <c r="LG437" i="40" s="1"/>
  <c r="LH438" i="40"/>
  <c r="LH437" i="40" s="1"/>
  <c r="LI438" i="40"/>
  <c r="LI437" i="40" s="1"/>
  <c r="LJ438" i="40"/>
  <c r="LJ437" i="40" s="1"/>
  <c r="LK438" i="40"/>
  <c r="LK437" i="40" s="1"/>
  <c r="LL438" i="40"/>
  <c r="LL437" i="40" s="1"/>
  <c r="LM438" i="40"/>
  <c r="LM437" i="40" s="1"/>
  <c r="LN438" i="40"/>
  <c r="LN437" i="40" s="1"/>
  <c r="LO438" i="40"/>
  <c r="LO437" i="40" s="1"/>
  <c r="LP438" i="40"/>
  <c r="LP437" i="40" s="1"/>
  <c r="LQ438" i="40"/>
  <c r="LQ437" i="40" s="1"/>
  <c r="MB438" i="40"/>
  <c r="MB437" i="40" s="1"/>
  <c r="MC438" i="40"/>
  <c r="MC437" i="40" s="1"/>
  <c r="MD438" i="40"/>
  <c r="MD437" i="40" s="1"/>
  <c r="ME438" i="40"/>
  <c r="ME437" i="40" s="1"/>
  <c r="MF438" i="40"/>
  <c r="MF437" i="40" s="1"/>
  <c r="MG438" i="40"/>
  <c r="MG437" i="40" s="1"/>
  <c r="MH438" i="40"/>
  <c r="MH437" i="40" s="1"/>
  <c r="MI438" i="40"/>
  <c r="MI437" i="40" s="1"/>
  <c r="MJ438" i="40"/>
  <c r="MJ437" i="40" s="1"/>
  <c r="MK438" i="40"/>
  <c r="MK437" i="40" s="1"/>
  <c r="ML438" i="40"/>
  <c r="ML437" i="40" s="1"/>
  <c r="MM438" i="40"/>
  <c r="MM437" i="40" s="1"/>
  <c r="MN438" i="40"/>
  <c r="MN437" i="40" s="1"/>
  <c r="MO438" i="40"/>
  <c r="MO437" i="40" s="1"/>
  <c r="MP438" i="40"/>
  <c r="MP437" i="40" s="1"/>
  <c r="MQ438" i="40"/>
  <c r="MQ437" i="40" s="1"/>
  <c r="MR438" i="40"/>
  <c r="MR437" i="40" s="1"/>
  <c r="MS438" i="40"/>
  <c r="MS437" i="40" s="1"/>
  <c r="MT438" i="40"/>
  <c r="MT437" i="40" s="1"/>
  <c r="MU438" i="40"/>
  <c r="MU437" i="40" s="1"/>
  <c r="MV438" i="40"/>
  <c r="MV437" i="40" s="1"/>
  <c r="MW438" i="40"/>
  <c r="MW437" i="40" s="1"/>
  <c r="MX438" i="40"/>
  <c r="MX437" i="40" s="1"/>
  <c r="MY438" i="40"/>
  <c r="MY437" i="40" s="1"/>
  <c r="MZ438" i="40"/>
  <c r="MZ437" i="40" s="1"/>
  <c r="NA438" i="40"/>
  <c r="NA437" i="40" s="1"/>
  <c r="NB438" i="40"/>
  <c r="NB437" i="40" s="1"/>
  <c r="NC438" i="40"/>
  <c r="NC437" i="40" s="1"/>
  <c r="NN438" i="40"/>
  <c r="NN437" i="40" s="1"/>
  <c r="NO438" i="40"/>
  <c r="NO437" i="40" s="1"/>
  <c r="NP438" i="40"/>
  <c r="NP437" i="40" s="1"/>
  <c r="NQ438" i="40"/>
  <c r="NQ437" i="40" s="1"/>
  <c r="NR438" i="40"/>
  <c r="NR437" i="40" s="1"/>
  <c r="NS438" i="40"/>
  <c r="NS437" i="40" s="1"/>
  <c r="NT438" i="40"/>
  <c r="NT437" i="40" s="1"/>
  <c r="NU438" i="40"/>
  <c r="NU437" i="40" s="1"/>
  <c r="NV438" i="40"/>
  <c r="NV437" i="40" s="1"/>
  <c r="NW438" i="40"/>
  <c r="NW437" i="40" s="1"/>
  <c r="NX438" i="40"/>
  <c r="NX437" i="40" s="1"/>
  <c r="NY438" i="40"/>
  <c r="NY437" i="40" s="1"/>
  <c r="NZ438" i="40"/>
  <c r="NZ437" i="40" s="1"/>
  <c r="OA438" i="40"/>
  <c r="OA437" i="40" s="1"/>
  <c r="OB438" i="40"/>
  <c r="OB437" i="40" s="1"/>
  <c r="OC438" i="40"/>
  <c r="OC437" i="40" s="1"/>
  <c r="OD438" i="40"/>
  <c r="OD437" i="40" s="1"/>
  <c r="OE438" i="40"/>
  <c r="OE437" i="40" s="1"/>
  <c r="OF438" i="40"/>
  <c r="OF437" i="40" s="1"/>
  <c r="OG438" i="40"/>
  <c r="OG437" i="40" s="1"/>
  <c r="OH438" i="40"/>
  <c r="OH437" i="40" s="1"/>
  <c r="OI438" i="40"/>
  <c r="OI437" i="40" s="1"/>
  <c r="OJ438" i="40"/>
  <c r="OJ437" i="40" s="1"/>
  <c r="OK438" i="40"/>
  <c r="OK437" i="40" s="1"/>
  <c r="OL438" i="40"/>
  <c r="OL437" i="40" s="1"/>
  <c r="OM438" i="40"/>
  <c r="OM437" i="40" s="1"/>
  <c r="ON438" i="40"/>
  <c r="ON437" i="40" s="1"/>
  <c r="OO438" i="40"/>
  <c r="OO437" i="40" s="1"/>
  <c r="OP438" i="40"/>
  <c r="OP437" i="40" s="1"/>
  <c r="OQ438" i="40"/>
  <c r="OQ437" i="40" s="1"/>
  <c r="OR438" i="40"/>
  <c r="OR437" i="40" s="1"/>
  <c r="OS438" i="40"/>
  <c r="OS437" i="40" s="1"/>
  <c r="OT438" i="40"/>
  <c r="OT437" i="40" s="1"/>
  <c r="OU438" i="40"/>
  <c r="OU437" i="40" s="1"/>
  <c r="OV438" i="40"/>
  <c r="OV437" i="40" s="1"/>
  <c r="OW438" i="40"/>
  <c r="OW437" i="40" s="1"/>
  <c r="OX438" i="40"/>
  <c r="OX437" i="40" s="1"/>
  <c r="OY438" i="40"/>
  <c r="OY437" i="40" s="1"/>
  <c r="BS734" i="40" l="1"/>
  <c r="BS735" i="40"/>
  <c r="BS736" i="40"/>
  <c r="BS737" i="40"/>
  <c r="BS738" i="40"/>
  <c r="BS739" i="40"/>
  <c r="BS740" i="40"/>
  <c r="BS741" i="40"/>
  <c r="BS742" i="40"/>
  <c r="BT734" i="40"/>
  <c r="BT735" i="40"/>
  <c r="BT736" i="40"/>
  <c r="BT737" i="40"/>
  <c r="BT738" i="40"/>
  <c r="BT739" i="40"/>
  <c r="BT740" i="40"/>
  <c r="BT741" i="40"/>
  <c r="BT742" i="40"/>
  <c r="P73" i="40"/>
  <c r="AB17" i="40"/>
  <c r="AB18" i="40"/>
  <c r="AB19" i="40"/>
  <c r="AB20" i="40"/>
  <c r="AB21" i="40"/>
  <c r="AB219" i="40"/>
  <c r="AB220" i="40"/>
  <c r="AB221" i="40"/>
  <c r="AB222" i="40"/>
  <c r="AB223" i="40"/>
  <c r="AB224" i="40"/>
  <c r="AB225" i="40"/>
  <c r="AB226" i="40"/>
  <c r="AB211" i="40"/>
  <c r="AB212" i="40"/>
  <c r="AB724" i="40"/>
  <c r="AB723" i="40"/>
  <c r="AB722" i="40"/>
  <c r="AB721" i="40"/>
  <c r="AB720" i="40"/>
  <c r="AB719" i="40"/>
  <c r="AB718" i="40"/>
  <c r="AB717" i="40"/>
  <c r="AB716" i="40"/>
  <c r="AB715" i="40"/>
  <c r="AB714" i="40"/>
  <c r="AB713" i="40"/>
  <c r="AB712" i="40"/>
  <c r="AB711" i="40"/>
  <c r="AB710" i="40"/>
  <c r="AB709" i="40"/>
  <c r="AB708" i="40"/>
  <c r="AB707" i="40"/>
  <c r="AB706" i="40"/>
  <c r="AB705" i="40"/>
  <c r="AB704" i="40"/>
  <c r="AB703" i="40"/>
  <c r="AB702" i="40"/>
  <c r="AB701" i="40"/>
  <c r="AB700" i="40"/>
  <c r="AB698" i="40"/>
  <c r="AB697" i="40"/>
  <c r="AB696" i="40"/>
  <c r="AB695" i="40"/>
  <c r="AB694" i="40"/>
  <c r="AB693" i="40"/>
  <c r="AB692" i="40"/>
  <c r="AB691" i="40"/>
  <c r="AB690" i="40"/>
  <c r="AB689" i="40"/>
  <c r="AB688" i="40"/>
  <c r="AB687" i="40"/>
  <c r="AB686" i="40"/>
  <c r="AB685" i="40"/>
  <c r="AB684" i="40"/>
  <c r="AB683" i="40"/>
  <c r="AB682" i="40"/>
  <c r="AB681" i="40"/>
  <c r="AB680" i="40"/>
  <c r="AB679" i="40"/>
  <c r="AB678" i="40"/>
  <c r="AB677" i="40"/>
  <c r="AB676" i="40"/>
  <c r="AB675" i="40"/>
  <c r="AB674" i="40"/>
  <c r="AB673" i="40"/>
  <c r="AB672" i="40"/>
  <c r="AB671" i="40"/>
  <c r="AB670" i="40"/>
  <c r="AB669" i="40"/>
  <c r="AB668" i="40"/>
  <c r="AB667" i="40"/>
  <c r="AB666" i="40"/>
  <c r="AB665" i="40"/>
  <c r="AB664" i="40"/>
  <c r="AB663" i="40"/>
  <c r="AB662" i="40"/>
  <c r="AB661" i="40"/>
  <c r="AB660" i="40"/>
  <c r="AB659" i="40"/>
  <c r="AB658" i="40"/>
  <c r="AB657" i="40"/>
  <c r="AB656" i="40"/>
  <c r="AB655" i="40"/>
  <c r="AB654" i="40"/>
  <c r="AB653" i="40"/>
  <c r="AB652" i="40"/>
  <c r="AB651" i="40"/>
  <c r="AB650" i="40"/>
  <c r="AB649" i="40"/>
  <c r="AB648" i="40"/>
  <c r="AB647" i="40"/>
  <c r="AB646" i="40"/>
  <c r="AB645" i="40"/>
  <c r="AB644" i="40"/>
  <c r="AB643" i="40"/>
  <c r="AB642" i="40"/>
  <c r="AB641" i="40"/>
  <c r="AB640" i="40"/>
  <c r="AB639" i="40"/>
  <c r="AB638" i="40"/>
  <c r="AB637" i="40"/>
  <c r="AB636" i="40"/>
  <c r="AB635" i="40"/>
  <c r="AB634" i="40"/>
  <c r="AB633" i="40"/>
  <c r="AB632" i="40"/>
  <c r="AB631" i="40"/>
  <c r="AB630" i="40"/>
  <c r="AB629" i="40"/>
  <c r="AB628" i="40"/>
  <c r="AB627" i="40"/>
  <c r="AB626" i="40"/>
  <c r="AB625" i="40"/>
  <c r="AB623" i="40"/>
  <c r="AB622" i="40"/>
  <c r="AB621" i="40"/>
  <c r="AB618" i="40"/>
  <c r="AB617" i="40"/>
  <c r="AB616" i="40"/>
  <c r="AB615" i="40"/>
  <c r="AB613" i="40"/>
  <c r="AB612" i="40"/>
  <c r="AB611" i="40"/>
  <c r="AB610" i="40"/>
  <c r="AB609" i="40"/>
  <c r="AB608" i="40"/>
  <c r="AB607" i="40"/>
  <c r="AB606" i="40"/>
  <c r="AB605" i="40"/>
  <c r="AB604" i="40"/>
  <c r="AB603" i="40"/>
  <c r="AB602" i="40"/>
  <c r="AB601" i="40"/>
  <c r="AB600" i="40"/>
  <c r="AB597" i="40"/>
  <c r="AB596" i="40"/>
  <c r="AB595" i="40"/>
  <c r="AB594" i="40"/>
  <c r="AB593" i="40"/>
  <c r="AB592" i="40"/>
  <c r="AB591" i="40"/>
  <c r="AB590" i="40"/>
  <c r="AB589" i="40"/>
  <c r="AB588" i="40"/>
  <c r="AB587" i="40"/>
  <c r="AB586" i="40"/>
  <c r="AB585" i="40"/>
  <c r="AB584" i="40"/>
  <c r="AB583" i="40"/>
  <c r="AB582" i="40"/>
  <c r="AB581" i="40"/>
  <c r="AB580" i="40"/>
  <c r="AB578" i="40"/>
  <c r="AB577" i="40"/>
  <c r="AB576" i="40"/>
  <c r="AB575" i="40"/>
  <c r="AB574" i="40"/>
  <c r="AB573" i="40"/>
  <c r="AB572" i="40"/>
  <c r="AB571" i="40"/>
  <c r="AB570" i="40"/>
  <c r="AB569"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5" i="40"/>
  <c r="AB544" i="40"/>
  <c r="AB543" i="40"/>
  <c r="AB542" i="40"/>
  <c r="AB541" i="40"/>
  <c r="AB540" i="40"/>
  <c r="AB539" i="40"/>
  <c r="AB538" i="40"/>
  <c r="AB537" i="40"/>
  <c r="AB536" i="40"/>
  <c r="AB535"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1" i="40"/>
  <c r="AB500" i="40"/>
  <c r="AB499" i="40"/>
  <c r="AB498" i="40"/>
  <c r="AB497" i="40"/>
  <c r="AB496" i="40"/>
  <c r="AB495" i="40"/>
  <c r="AB494" i="40"/>
  <c r="AB493" i="40"/>
  <c r="AB492" i="40"/>
  <c r="AB491" i="40"/>
  <c r="AB489" i="40"/>
  <c r="AB488" i="40"/>
  <c r="AB487" i="40"/>
  <c r="AB486" i="40"/>
  <c r="AB485" i="40"/>
  <c r="AB484" i="40"/>
  <c r="AB483" i="40"/>
  <c r="AB482" i="40"/>
  <c r="AB481" i="40"/>
  <c r="AB480" i="40"/>
  <c r="AB479" i="40"/>
  <c r="AB478" i="40"/>
  <c r="AB477" i="40"/>
  <c r="AB476" i="40"/>
  <c r="AB475" i="40"/>
  <c r="AB474" i="40"/>
  <c r="AB473" i="40"/>
  <c r="AB472" i="40"/>
  <c r="AB471" i="40"/>
  <c r="AB470" i="40"/>
  <c r="AB469" i="40"/>
  <c r="AB468" i="40"/>
  <c r="AB466" i="40"/>
  <c r="AB465" i="40"/>
  <c r="AB464" i="40"/>
  <c r="AB463" i="40"/>
  <c r="AB462" i="40"/>
  <c r="AB461" i="40"/>
  <c r="AB460" i="40"/>
  <c r="AB459" i="40"/>
  <c r="AB458" i="40"/>
  <c r="AB457" i="40"/>
  <c r="AB456" i="40"/>
  <c r="AB455" i="40"/>
  <c r="AB454" i="40"/>
  <c r="AB453" i="40"/>
  <c r="AB452" i="40"/>
  <c r="AB451" i="40"/>
  <c r="AB450" i="40"/>
  <c r="AB449" i="40"/>
  <c r="AB448" i="40"/>
  <c r="AB447" i="40"/>
  <c r="AB446" i="40"/>
  <c r="AB445" i="40"/>
  <c r="AB444" i="40"/>
  <c r="AB443" i="40"/>
  <c r="AB442" i="40"/>
  <c r="AB441" i="40"/>
  <c r="AB440" i="40"/>
  <c r="BO440" i="40" s="1"/>
  <c r="AB439" i="40"/>
  <c r="AB436" i="40"/>
  <c r="AB435" i="40"/>
  <c r="AB434" i="40"/>
  <c r="AB433" i="40"/>
  <c r="AB432" i="40"/>
  <c r="AB431" i="40"/>
  <c r="AB429" i="40"/>
  <c r="AB428" i="40"/>
  <c r="AB427" i="40"/>
  <c r="AB426" i="40"/>
  <c r="AB425" i="40"/>
  <c r="AB424" i="40"/>
  <c r="AB422" i="40"/>
  <c r="AB421" i="40"/>
  <c r="AB420" i="40"/>
  <c r="AB419" i="40"/>
  <c r="AB418" i="40"/>
  <c r="AB415" i="40"/>
  <c r="AB414" i="40"/>
  <c r="AB413" i="40"/>
  <c r="AB412" i="40"/>
  <c r="AB411" i="40"/>
  <c r="AB410" i="40"/>
  <c r="AB408" i="40"/>
  <c r="AB407" i="40"/>
  <c r="AB406" i="40"/>
  <c r="AB405" i="40"/>
  <c r="AB404" i="40"/>
  <c r="AB403" i="40"/>
  <c r="AB402" i="40"/>
  <c r="AB401" i="40"/>
  <c r="AB400" i="40"/>
  <c r="AB399" i="40"/>
  <c r="AB398" i="40"/>
  <c r="AB397" i="40"/>
  <c r="AB396" i="40"/>
  <c r="AB395" i="40"/>
  <c r="AB393" i="40"/>
  <c r="AB392" i="40"/>
  <c r="AB391" i="40"/>
  <c r="AB390" i="40"/>
  <c r="AB389" i="40"/>
  <c r="AB388" i="40"/>
  <c r="AB387" i="40"/>
  <c r="AB386" i="40"/>
  <c r="AB385" i="40"/>
  <c r="AB384" i="40"/>
  <c r="AB383" i="40"/>
  <c r="AB382" i="40"/>
  <c r="AB381" i="40"/>
  <c r="AB379" i="40"/>
  <c r="AB378" i="40"/>
  <c r="AB377" i="40"/>
  <c r="AB376" i="40"/>
  <c r="AB375" i="40"/>
  <c r="AB374" i="40"/>
  <c r="AB373" i="40"/>
  <c r="AB372" i="40"/>
  <c r="AB370" i="40"/>
  <c r="AB369" i="40" s="1"/>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41" i="40"/>
  <c r="AB340" i="40"/>
  <c r="AB339" i="40"/>
  <c r="AB336" i="40"/>
  <c r="AB335" i="40"/>
  <c r="AB334" i="40"/>
  <c r="AB333" i="40"/>
  <c r="AB332" i="40"/>
  <c r="AB331" i="40"/>
  <c r="AB330" i="40"/>
  <c r="AB329" i="40"/>
  <c r="AB328" i="40"/>
  <c r="AB327" i="40"/>
  <c r="AB326" i="40"/>
  <c r="AB324" i="40"/>
  <c r="AB323" i="40"/>
  <c r="AB322" i="40"/>
  <c r="AB321" i="40"/>
  <c r="AB320" i="40"/>
  <c r="AB319" i="40"/>
  <c r="AB318" i="40"/>
  <c r="AB317" i="40"/>
  <c r="AB316" i="40"/>
  <c r="AB315" i="40"/>
  <c r="AB314" i="40"/>
  <c r="AB312" i="40"/>
  <c r="AB311" i="40"/>
  <c r="AB310" i="40"/>
  <c r="AB309" i="40"/>
  <c r="AB308" i="40"/>
  <c r="AB307" i="40"/>
  <c r="AB306" i="40"/>
  <c r="AB305" i="40"/>
  <c r="AB304" i="40"/>
  <c r="AB303" i="40"/>
  <c r="AB301" i="40"/>
  <c r="AB300" i="40"/>
  <c r="AB299" i="40"/>
  <c r="AB298" i="40"/>
  <c r="AB297" i="40"/>
  <c r="AB296" i="40"/>
  <c r="AB295" i="40"/>
  <c r="AB294" i="40"/>
  <c r="AB293" i="40"/>
  <c r="AB292" i="40"/>
  <c r="AB291" i="40"/>
  <c r="AB290" i="40"/>
  <c r="AB288" i="40"/>
  <c r="AB287" i="40" s="1"/>
  <c r="AB286" i="40"/>
  <c r="AB285" i="40"/>
  <c r="AB284" i="40"/>
  <c r="AB283" i="40"/>
  <c r="AB282" i="40"/>
  <c r="AB281" i="40"/>
  <c r="AB280" i="40"/>
  <c r="AB279" i="40"/>
  <c r="AB278" i="40"/>
  <c r="AB277" i="40"/>
  <c r="AB276" i="40"/>
  <c r="AB275" i="40"/>
  <c r="AB272" i="40"/>
  <c r="AB271" i="40"/>
  <c r="AB270" i="40"/>
  <c r="AB269" i="40"/>
  <c r="AB268" i="40"/>
  <c r="AB267" i="40"/>
  <c r="AB266" i="40"/>
  <c r="AB265" i="40"/>
  <c r="AB264" i="40"/>
  <c r="AB263" i="40"/>
  <c r="AB262" i="40"/>
  <c r="AB261" i="40"/>
  <c r="AB260" i="40"/>
  <c r="AB259" i="40"/>
  <c r="AB258" i="40"/>
  <c r="AB257" i="40"/>
  <c r="AB256" i="40"/>
  <c r="AB255" i="40"/>
  <c r="AB254" i="40"/>
  <c r="AB253" i="40"/>
  <c r="AB252" i="40"/>
  <c r="AB250" i="40"/>
  <c r="AB249" i="40"/>
  <c r="AB248" i="40"/>
  <c r="AB247" i="40"/>
  <c r="AB246" i="40"/>
  <c r="AB245" i="40"/>
  <c r="AB244" i="40"/>
  <c r="AB243" i="40"/>
  <c r="AB242" i="40"/>
  <c r="AB241" i="40"/>
  <c r="AB240" i="40"/>
  <c r="AB239" i="40"/>
  <c r="AB238" i="40"/>
  <c r="AB237" i="40"/>
  <c r="AB236" i="40"/>
  <c r="AB235" i="40"/>
  <c r="AB234" i="40"/>
  <c r="AB232" i="40"/>
  <c r="AB231" i="40"/>
  <c r="AB230" i="40"/>
  <c r="AB229" i="40"/>
  <c r="AB228" i="40"/>
  <c r="AB227" i="40"/>
  <c r="AB218" i="40"/>
  <c r="AB217" i="40"/>
  <c r="AB216" i="40"/>
  <c r="AB215" i="40"/>
  <c r="AB214" i="40"/>
  <c r="AB213" i="40"/>
  <c r="AB210" i="40"/>
  <c r="AB209" i="40"/>
  <c r="AB208" i="40"/>
  <c r="AB207" i="40"/>
  <c r="AB206" i="40"/>
  <c r="AB205" i="40"/>
  <c r="AB204" i="40"/>
  <c r="AB203" i="40"/>
  <c r="AB202" i="40"/>
  <c r="AB199" i="40"/>
  <c r="AB198" i="40"/>
  <c r="AB194" i="40"/>
  <c r="AB193" i="40"/>
  <c r="AB192" i="40"/>
  <c r="AB191" i="40"/>
  <c r="AB190" i="40"/>
  <c r="AB189" i="40"/>
  <c r="AB188" i="40"/>
  <c r="AB187" i="40"/>
  <c r="AB186" i="40"/>
  <c r="AB185" i="40"/>
  <c r="AB183" i="40"/>
  <c r="AB182" i="40"/>
  <c r="AB181" i="40"/>
  <c r="AB180" i="40"/>
  <c r="AB179" i="40"/>
  <c r="AB178" i="40"/>
  <c r="AB177" i="40"/>
  <c r="AB176" i="40"/>
  <c r="AB175" i="40"/>
  <c r="AB174" i="40"/>
  <c r="AB173" i="40"/>
  <c r="AB172" i="40"/>
  <c r="AB171" i="40"/>
  <c r="AB170" i="40"/>
  <c r="AB169" i="40"/>
  <c r="AB168" i="40"/>
  <c r="AB167" i="40"/>
  <c r="AB166" i="40"/>
  <c r="AB165" i="40"/>
  <c r="AB163" i="40"/>
  <c r="AB162" i="40"/>
  <c r="AB161" i="40"/>
  <c r="AB160" i="40"/>
  <c r="AB159" i="40"/>
  <c r="AB158" i="40"/>
  <c r="AB157" i="40"/>
  <c r="AB155" i="40"/>
  <c r="AB154" i="40"/>
  <c r="AB153"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3" i="40"/>
  <c r="AB82" i="40"/>
  <c r="AB81" i="40"/>
  <c r="AB80" i="40"/>
  <c r="AB79" i="40"/>
  <c r="AB78" i="40"/>
  <c r="AB77" i="40"/>
  <c r="AB76" i="40"/>
  <c r="AB75" i="40"/>
  <c r="AB74" i="40"/>
  <c r="AB72" i="40"/>
  <c r="AB71" i="40"/>
  <c r="AB70" i="40"/>
  <c r="AB69" i="40"/>
  <c r="AB68" i="40"/>
  <c r="AB67" i="40"/>
  <c r="AB66" i="40"/>
  <c r="AB64" i="40"/>
  <c r="AB63" i="40"/>
  <c r="AB62" i="40"/>
  <c r="AB61" i="40"/>
  <c r="AB60" i="40"/>
  <c r="AB59" i="40"/>
  <c r="AB58" i="40"/>
  <c r="AB57" i="40"/>
  <c r="AB56" i="40"/>
  <c r="AB55" i="40"/>
  <c r="AB53" i="40"/>
  <c r="AB52" i="40"/>
  <c r="AB51" i="40"/>
  <c r="AB50" i="40"/>
  <c r="AB49" i="40"/>
  <c r="AB48" i="40"/>
  <c r="AB46" i="40"/>
  <c r="AB45" i="40"/>
  <c r="AB44" i="40"/>
  <c r="AB43" i="40"/>
  <c r="AB42" i="40"/>
  <c r="AB41" i="40"/>
  <c r="AB40" i="40"/>
  <c r="AB38" i="40"/>
  <c r="AB37" i="40"/>
  <c r="AB36" i="40"/>
  <c r="AB35" i="40"/>
  <c r="AB34" i="40"/>
  <c r="AB33" i="40"/>
  <c r="AB32" i="40"/>
  <c r="AB31" i="40"/>
  <c r="AB30" i="40"/>
  <c r="AB29" i="40"/>
  <c r="AB26" i="40"/>
  <c r="AB25" i="40"/>
  <c r="AB24" i="40"/>
  <c r="AB23" i="40"/>
  <c r="AB22" i="40"/>
  <c r="S624" i="40"/>
  <c r="R624" i="40"/>
  <c r="S620" i="40"/>
  <c r="R620" i="40"/>
  <c r="S614" i="40"/>
  <c r="R614" i="40"/>
  <c r="S599" i="40"/>
  <c r="R599" i="40"/>
  <c r="R579" i="40"/>
  <c r="S579" i="40"/>
  <c r="R568" i="40"/>
  <c r="S568" i="40"/>
  <c r="S534" i="40"/>
  <c r="R534" i="40"/>
  <c r="S490" i="40"/>
  <c r="R490" i="40"/>
  <c r="R467" i="40"/>
  <c r="S467" i="40"/>
  <c r="S430" i="40"/>
  <c r="R430" i="40"/>
  <c r="S423" i="40"/>
  <c r="R423" i="40"/>
  <c r="S417" i="40"/>
  <c r="R417" i="40"/>
  <c r="S409" i="40"/>
  <c r="R409" i="40"/>
  <c r="R394" i="40"/>
  <c r="S394" i="40"/>
  <c r="S380" i="40"/>
  <c r="R380" i="40"/>
  <c r="S371" i="40"/>
  <c r="R371" i="40"/>
  <c r="S369" i="40"/>
  <c r="R369" i="40"/>
  <c r="R338" i="40"/>
  <c r="S338" i="40"/>
  <c r="R325" i="40"/>
  <c r="S325" i="40"/>
  <c r="S313" i="40"/>
  <c r="R313" i="40"/>
  <c r="S302" i="40"/>
  <c r="R302" i="40"/>
  <c r="S289" i="40"/>
  <c r="R289" i="40"/>
  <c r="S287" i="40"/>
  <c r="R287" i="40"/>
  <c r="S274" i="40"/>
  <c r="R274" i="40"/>
  <c r="R251" i="40"/>
  <c r="S251" i="40"/>
  <c r="R233" i="40"/>
  <c r="S233" i="40"/>
  <c r="S201" i="40"/>
  <c r="R201" i="40"/>
  <c r="S197" i="40"/>
  <c r="R197" i="40"/>
  <c r="S184" i="40"/>
  <c r="R184" i="40"/>
  <c r="S164" i="40"/>
  <c r="R164" i="40"/>
  <c r="S156" i="40"/>
  <c r="R156" i="40"/>
  <c r="R127" i="40"/>
  <c r="S127" i="40"/>
  <c r="S84" i="40"/>
  <c r="R84" i="40"/>
  <c r="S73" i="40"/>
  <c r="R73" i="40"/>
  <c r="S65" i="40"/>
  <c r="R65" i="40"/>
  <c r="S54" i="40"/>
  <c r="R54" i="40"/>
  <c r="S47" i="40"/>
  <c r="R47" i="40"/>
  <c r="S39" i="40"/>
  <c r="R39" i="40"/>
  <c r="S28" i="40"/>
  <c r="R28" i="40"/>
  <c r="S15" i="40"/>
  <c r="R15" i="40"/>
  <c r="EU475" i="40"/>
  <c r="EW475" i="40"/>
  <c r="EY475" i="40"/>
  <c r="FA475" i="40"/>
  <c r="BI440" i="40"/>
  <c r="BK440" i="40"/>
  <c r="BM440" i="40"/>
  <c r="CY440" i="40"/>
  <c r="DA440" i="40"/>
  <c r="DC440" i="40"/>
  <c r="O251" i="40"/>
  <c r="AB47" i="40" l="1"/>
  <c r="AB65" i="40"/>
  <c r="AB325" i="40"/>
  <c r="AB423" i="40"/>
  <c r="AB467" i="40"/>
  <c r="AB599" i="40"/>
  <c r="AB438" i="40"/>
  <c r="AB39" i="40"/>
  <c r="AB313" i="40"/>
  <c r="AB409" i="40"/>
  <c r="AB568" i="40"/>
  <c r="AB624" i="40"/>
  <c r="R437" i="40"/>
  <c r="R729" i="40" s="1"/>
  <c r="AB54" i="40"/>
  <c r="AB84" i="40"/>
  <c r="AB164" i="40"/>
  <c r="AB233" i="40"/>
  <c r="AB251" i="40"/>
  <c r="AB274" i="40"/>
  <c r="AB371" i="40"/>
  <c r="AB380" i="40"/>
  <c r="AB430" i="40"/>
  <c r="AB490" i="40"/>
  <c r="AB579" i="40"/>
  <c r="AB614" i="40"/>
  <c r="AB620" i="40"/>
  <c r="AB184" i="40"/>
  <c r="AB201" i="40"/>
  <c r="AB28" i="40"/>
  <c r="AB73" i="40"/>
  <c r="AB127" i="40"/>
  <c r="AB156" i="40"/>
  <c r="AB197" i="40"/>
  <c r="AB289" i="40"/>
  <c r="AB302" i="40"/>
  <c r="AB338" i="40"/>
  <c r="AB394" i="40"/>
  <c r="AB417" i="40"/>
  <c r="AB416" i="40" s="1"/>
  <c r="AB534" i="40"/>
  <c r="AB699" i="40"/>
  <c r="S437" i="40"/>
  <c r="S729" i="40" s="1"/>
  <c r="R416" i="40"/>
  <c r="S273" i="40"/>
  <c r="S416" i="40"/>
  <c r="R27" i="40"/>
  <c r="R14" i="40" s="1"/>
  <c r="S27" i="40"/>
  <c r="S14" i="40" s="1"/>
  <c r="R598" i="40"/>
  <c r="R619" i="40"/>
  <c r="R731" i="40" s="1"/>
  <c r="S619" i="40"/>
  <c r="S731" i="40" s="1"/>
  <c r="S200" i="40"/>
  <c r="S598" i="40"/>
  <c r="R200" i="40"/>
  <c r="R337" i="40"/>
  <c r="S337" i="40"/>
  <c r="S126" i="40"/>
  <c r="R533" i="40"/>
  <c r="S533" i="40"/>
  <c r="R273" i="40"/>
  <c r="R126" i="40"/>
  <c r="EZ475" i="40"/>
  <c r="EX475" i="40"/>
  <c r="EV475" i="40"/>
  <c r="FB475" i="40"/>
  <c r="FC475" i="40"/>
  <c r="BN440" i="40"/>
  <c r="BL440" i="40"/>
  <c r="BJ440" i="40"/>
  <c r="BP440" i="40"/>
  <c r="DG440" i="40"/>
  <c r="BQ440" i="40"/>
  <c r="AB598" i="40" l="1"/>
  <c r="AB533" i="40"/>
  <c r="S196" i="40"/>
  <c r="AB27" i="40"/>
  <c r="AB337" i="40"/>
  <c r="AB126" i="40"/>
  <c r="AB200" i="40"/>
  <c r="AB273" i="40"/>
  <c r="AB619" i="40"/>
  <c r="AB437" i="40"/>
  <c r="AB729" i="40" s="1"/>
  <c r="R196" i="40"/>
  <c r="R195" i="40" s="1"/>
  <c r="R728" i="40" s="1"/>
  <c r="S195" i="40"/>
  <c r="S728" i="40" s="1"/>
  <c r="R13" i="40"/>
  <c r="R727" i="40" s="1"/>
  <c r="S532" i="40"/>
  <c r="S730" i="40" s="1"/>
  <c r="R532" i="40"/>
  <c r="R730" i="40" s="1"/>
  <c r="S13" i="40"/>
  <c r="S727" i="40" s="1"/>
  <c r="FD475" i="40"/>
  <c r="BR440" i="40"/>
  <c r="AB532" i="40" l="1"/>
  <c r="AB196" i="40"/>
  <c r="AB195" i="40" s="1"/>
  <c r="DE440" i="40"/>
  <c r="CZ440" i="40" s="1"/>
  <c r="R726" i="40"/>
  <c r="S726" i="40"/>
  <c r="GO475" i="40"/>
  <c r="GS475" i="40"/>
  <c r="GU475" i="40"/>
  <c r="GQ475" i="40"/>
  <c r="DI134" i="40"/>
  <c r="DK134" i="40" s="1"/>
  <c r="DJ134" i="40"/>
  <c r="IH134" i="40"/>
  <c r="IJ134" i="40"/>
  <c r="IL134" i="40"/>
  <c r="IN134" i="40"/>
  <c r="DB440" i="40" l="1"/>
  <c r="DD440" i="40"/>
  <c r="DF440" i="40"/>
  <c r="GR475" i="40"/>
  <c r="GV475" i="40"/>
  <c r="GT475" i="40"/>
  <c r="GP475" i="40"/>
  <c r="GW475" i="40"/>
  <c r="IP134" i="40"/>
  <c r="IM134" i="40"/>
  <c r="II134" i="40"/>
  <c r="IO134" i="40"/>
  <c r="IK134" i="40"/>
  <c r="DH440" i="40" l="1"/>
  <c r="DJ440" i="40"/>
  <c r="GX475" i="40"/>
  <c r="IQ134" i="40"/>
  <c r="G490" i="40"/>
  <c r="DI440" i="40" l="1"/>
  <c r="DK440" i="40" s="1"/>
  <c r="T624" i="40"/>
  <c r="T620" i="40"/>
  <c r="T614" i="40"/>
  <c r="T599" i="40"/>
  <c r="T579" i="40"/>
  <c r="T568" i="40"/>
  <c r="T534" i="40"/>
  <c r="T490" i="40"/>
  <c r="T467" i="40"/>
  <c r="T430" i="40"/>
  <c r="T423" i="40"/>
  <c r="T417" i="40"/>
  <c r="T409" i="40"/>
  <c r="T394" i="40"/>
  <c r="T380" i="40"/>
  <c r="T371" i="40"/>
  <c r="T369" i="40"/>
  <c r="T338" i="40"/>
  <c r="T325" i="40"/>
  <c r="T313" i="40"/>
  <c r="T302" i="40"/>
  <c r="T289" i="40"/>
  <c r="T287" i="40"/>
  <c r="T274" i="40"/>
  <c r="T251" i="40"/>
  <c r="T233" i="40"/>
  <c r="T201" i="40"/>
  <c r="T197" i="40"/>
  <c r="T184" i="40"/>
  <c r="T164" i="40"/>
  <c r="T156" i="40"/>
  <c r="T127" i="40"/>
  <c r="T84" i="40"/>
  <c r="T73" i="40"/>
  <c r="T65" i="40"/>
  <c r="T54" i="40"/>
  <c r="T47" i="40"/>
  <c r="T39" i="40"/>
  <c r="T28" i="40"/>
  <c r="T15" i="40"/>
  <c r="U15" i="40"/>
  <c r="U28" i="40"/>
  <c r="U39" i="40"/>
  <c r="U47" i="40"/>
  <c r="U54" i="40"/>
  <c r="U65" i="40"/>
  <c r="U73" i="40"/>
  <c r="U84" i="40"/>
  <c r="U127" i="40"/>
  <c r="U156" i="40"/>
  <c r="U164" i="40"/>
  <c r="U184" i="40"/>
  <c r="U197" i="40"/>
  <c r="U201" i="40"/>
  <c r="U233" i="40"/>
  <c r="U251" i="40"/>
  <c r="U274" i="40"/>
  <c r="U287" i="40"/>
  <c r="U289" i="40"/>
  <c r="U302" i="40"/>
  <c r="U313" i="40"/>
  <c r="U325" i="40"/>
  <c r="U338" i="40"/>
  <c r="U369" i="40"/>
  <c r="U371" i="40"/>
  <c r="U380" i="40"/>
  <c r="U394" i="40"/>
  <c r="U409" i="40"/>
  <c r="U417" i="40"/>
  <c r="U423" i="40"/>
  <c r="U430" i="40"/>
  <c r="U467" i="40"/>
  <c r="U490" i="40"/>
  <c r="U534" i="40"/>
  <c r="U568" i="40"/>
  <c r="U579" i="40"/>
  <c r="U599" i="40"/>
  <c r="U614" i="40"/>
  <c r="U620" i="40"/>
  <c r="U624" i="40"/>
  <c r="T437" i="40" l="1"/>
  <c r="T729" i="40" s="1"/>
  <c r="U437" i="40"/>
  <c r="U729" i="40" s="1"/>
  <c r="T273" i="40"/>
  <c r="T619" i="40"/>
  <c r="T731" i="40" s="1"/>
  <c r="T126" i="40"/>
  <c r="T598" i="40"/>
  <c r="T200" i="40"/>
  <c r="U619" i="40"/>
  <c r="U731" i="40" s="1"/>
  <c r="U200" i="40"/>
  <c r="T27" i="40"/>
  <c r="T14" i="40" s="1"/>
  <c r="T416" i="40"/>
  <c r="T337" i="40"/>
  <c r="T533" i="40"/>
  <c r="U533" i="40"/>
  <c r="U337" i="40"/>
  <c r="U27" i="40"/>
  <c r="U14" i="40" s="1"/>
  <c r="U598" i="40"/>
  <c r="U416" i="40"/>
  <c r="U273" i="40"/>
  <c r="U126" i="40"/>
  <c r="T532" i="40" l="1"/>
  <c r="T730" i="40" s="1"/>
  <c r="T196" i="40"/>
  <c r="T195" i="40" s="1"/>
  <c r="T728" i="40" s="1"/>
  <c r="T13" i="40"/>
  <c r="T727" i="40" s="1"/>
  <c r="U196" i="40"/>
  <c r="U195" i="40" s="1"/>
  <c r="U728" i="40" s="1"/>
  <c r="U13" i="40"/>
  <c r="U727" i="40" s="1"/>
  <c r="U532" i="40"/>
  <c r="U730" i="40" s="1"/>
  <c r="G251" i="40"/>
  <c r="T726" i="40" l="1"/>
  <c r="U726" i="40"/>
  <c r="LX721" i="40"/>
  <c r="LV721" i="40"/>
  <c r="LT721" i="40"/>
  <c r="LR721" i="40"/>
  <c r="LX708" i="40"/>
  <c r="LV708" i="40"/>
  <c r="LT708" i="40"/>
  <c r="LR708" i="40"/>
  <c r="LX688" i="40"/>
  <c r="LV688" i="40"/>
  <c r="LT688" i="40"/>
  <c r="LR688" i="40"/>
  <c r="LX665" i="40"/>
  <c r="LV665" i="40"/>
  <c r="LT665" i="40"/>
  <c r="LR665" i="40"/>
  <c r="LX646" i="40"/>
  <c r="LV646" i="40"/>
  <c r="LT646" i="40"/>
  <c r="LR646" i="40"/>
  <c r="LX634" i="40"/>
  <c r="LV634" i="40"/>
  <c r="LT634" i="40"/>
  <c r="LR634" i="40"/>
  <c r="LX613" i="40"/>
  <c r="LV613" i="40"/>
  <c r="LT613" i="40"/>
  <c r="LR613" i="40"/>
  <c r="LX553" i="40"/>
  <c r="LV553" i="40"/>
  <c r="LT553" i="40"/>
  <c r="LR553" i="40"/>
  <c r="LV523" i="40"/>
  <c r="LT523" i="40"/>
  <c r="LR523" i="40"/>
  <c r="LX498" i="40"/>
  <c r="LV498" i="40"/>
  <c r="LT498" i="40"/>
  <c r="LR498" i="40"/>
  <c r="LX483" i="40"/>
  <c r="LV483" i="40"/>
  <c r="LT483" i="40"/>
  <c r="LR483" i="40"/>
  <c r="LX480" i="40"/>
  <c r="LV480" i="40"/>
  <c r="LT480" i="40"/>
  <c r="LR480" i="40"/>
  <c r="LX470" i="40"/>
  <c r="LV470" i="40"/>
  <c r="LT470" i="40"/>
  <c r="LR470" i="40"/>
  <c r="LX469" i="40"/>
  <c r="LV469" i="40"/>
  <c r="LT469" i="40"/>
  <c r="LR469" i="40"/>
  <c r="LX463" i="40"/>
  <c r="LX438" i="40" s="1"/>
  <c r="LX437" i="40" s="1"/>
  <c r="LV463" i="40"/>
  <c r="LV438" i="40" s="1"/>
  <c r="LV437" i="40" s="1"/>
  <c r="LT463" i="40"/>
  <c r="LT438" i="40" s="1"/>
  <c r="LT437" i="40" s="1"/>
  <c r="LR463" i="40"/>
  <c r="LR438" i="40" s="1"/>
  <c r="LR437" i="40" s="1"/>
  <c r="LX415" i="40"/>
  <c r="LV415" i="40"/>
  <c r="LT415" i="40"/>
  <c r="LR415" i="40"/>
  <c r="LX414" i="40"/>
  <c r="LV414" i="40"/>
  <c r="LT414" i="40"/>
  <c r="LR414" i="40"/>
  <c r="LX413" i="40"/>
  <c r="LV413" i="40"/>
  <c r="LT413" i="40"/>
  <c r="LR413" i="40"/>
  <c r="LX412" i="40"/>
  <c r="LV412" i="40"/>
  <c r="LT412" i="40"/>
  <c r="LR412" i="40"/>
  <c r="LX411" i="40"/>
  <c r="LV411" i="40"/>
  <c r="LT411" i="40"/>
  <c r="LR411" i="40"/>
  <c r="LX405" i="40"/>
  <c r="LV405" i="40"/>
  <c r="LT405" i="40"/>
  <c r="LR405" i="40"/>
  <c r="LX391" i="40"/>
  <c r="LV391" i="40"/>
  <c r="LT391" i="40"/>
  <c r="LR391" i="40"/>
  <c r="LV365" i="40"/>
  <c r="LT365" i="40"/>
  <c r="LR365" i="40"/>
  <c r="LV360" i="40"/>
  <c r="LT360" i="40"/>
  <c r="LR360" i="40"/>
  <c r="LV355" i="40"/>
  <c r="LT355" i="40"/>
  <c r="LR355" i="40"/>
  <c r="LX342" i="40"/>
  <c r="LV342" i="40"/>
  <c r="LT342" i="40"/>
  <c r="LR342" i="40"/>
  <c r="LX335" i="40"/>
  <c r="LV335" i="40"/>
  <c r="LT335" i="40"/>
  <c r="LR335" i="40"/>
  <c r="LX321" i="40"/>
  <c r="LV321" i="40"/>
  <c r="LT321" i="40"/>
  <c r="LR321" i="40"/>
  <c r="LX306" i="40"/>
  <c r="LV306" i="40"/>
  <c r="LT306" i="40"/>
  <c r="LR306" i="40"/>
  <c r="LX298" i="40"/>
  <c r="LV298" i="40"/>
  <c r="LT298" i="40"/>
  <c r="LR298" i="40"/>
  <c r="LX288" i="40"/>
  <c r="LV288" i="40"/>
  <c r="LT288" i="40"/>
  <c r="LR288" i="40"/>
  <c r="LX286" i="40"/>
  <c r="LV286" i="40"/>
  <c r="LT286" i="40"/>
  <c r="LR286" i="40"/>
  <c r="LX285" i="40"/>
  <c r="LV285" i="40"/>
  <c r="LT285" i="40"/>
  <c r="LR285" i="40"/>
  <c r="LX283" i="40"/>
  <c r="LV283" i="40"/>
  <c r="LT283" i="40"/>
  <c r="LR283" i="40"/>
  <c r="LX275" i="40"/>
  <c r="LV275" i="40"/>
  <c r="LT275" i="40"/>
  <c r="LR275" i="40"/>
  <c r="LX267" i="40"/>
  <c r="LV267" i="40"/>
  <c r="LT267" i="40"/>
  <c r="LR267" i="40"/>
  <c r="LX208" i="40"/>
  <c r="LV208" i="40"/>
  <c r="LT208" i="40"/>
  <c r="LR208" i="40"/>
  <c r="LX191" i="40"/>
  <c r="LV191" i="40"/>
  <c r="LT191" i="40"/>
  <c r="LR191" i="40"/>
  <c r="LX187" i="40"/>
  <c r="LV187" i="40"/>
  <c r="LT187" i="40"/>
  <c r="LR187" i="40"/>
  <c r="LX143" i="40"/>
  <c r="LV143" i="40"/>
  <c r="LT143" i="40"/>
  <c r="LR143" i="40"/>
  <c r="LX124" i="40"/>
  <c r="LV124" i="40"/>
  <c r="LT124" i="40"/>
  <c r="LR124" i="40"/>
  <c r="LX120" i="40"/>
  <c r="LV120" i="40"/>
  <c r="LT120" i="40"/>
  <c r="LR120" i="40"/>
  <c r="LX107" i="40"/>
  <c r="LV107" i="40"/>
  <c r="LT107" i="40"/>
  <c r="LR107" i="40"/>
  <c r="LV91" i="40"/>
  <c r="LT91" i="40"/>
  <c r="LR91" i="40"/>
  <c r="LX81" i="40"/>
  <c r="LV81" i="40"/>
  <c r="LT81" i="40"/>
  <c r="LR81" i="40"/>
  <c r="LX70" i="40"/>
  <c r="LV70" i="40"/>
  <c r="LT70" i="40"/>
  <c r="LR70" i="40"/>
  <c r="LX69" i="40"/>
  <c r="LV69" i="40"/>
  <c r="LT69" i="40"/>
  <c r="LR69" i="40"/>
  <c r="LX67" i="40"/>
  <c r="LV67" i="40"/>
  <c r="LT67" i="40"/>
  <c r="LR67" i="40"/>
  <c r="LV64" i="40"/>
  <c r="LT64" i="40"/>
  <c r="LR64" i="40"/>
  <c r="LU469" i="40" l="1"/>
  <c r="LU470" i="40"/>
  <c r="LU483" i="40"/>
  <c r="LY483" i="40"/>
  <c r="LZ483" i="40"/>
  <c r="LW483" i="40"/>
  <c r="LY469" i="40"/>
  <c r="LY470" i="40"/>
  <c r="LZ469" i="40"/>
  <c r="LW469" i="40"/>
  <c r="LZ470" i="40"/>
  <c r="LW470" i="40"/>
  <c r="LU67" i="40"/>
  <c r="LU70" i="40"/>
  <c r="LS107" i="40"/>
  <c r="LS120" i="40"/>
  <c r="LS124" i="40"/>
  <c r="LS143" i="40"/>
  <c r="LS187" i="40"/>
  <c r="LZ191" i="40"/>
  <c r="LZ208" i="40"/>
  <c r="LZ267" i="40"/>
  <c r="LZ275" i="40"/>
  <c r="LZ283" i="40"/>
  <c r="LZ285" i="40"/>
  <c r="LU414" i="40"/>
  <c r="LU463" i="40"/>
  <c r="LU438" i="40" s="1"/>
  <c r="LU437" i="40" s="1"/>
  <c r="LS469" i="40"/>
  <c r="LS470" i="40"/>
  <c r="LS483" i="40"/>
  <c r="LU69" i="40"/>
  <c r="LW283" i="40"/>
  <c r="LW285" i="40"/>
  <c r="LU283" i="40"/>
  <c r="LY283" i="40"/>
  <c r="LU285" i="40"/>
  <c r="LY285" i="40"/>
  <c r="LW191" i="40"/>
  <c r="LW208" i="40"/>
  <c r="LW267" i="40"/>
  <c r="LY414" i="40"/>
  <c r="LY463" i="40"/>
  <c r="LY438" i="40" s="1"/>
  <c r="LY437" i="40" s="1"/>
  <c r="LS81" i="40"/>
  <c r="LU191" i="40"/>
  <c r="LY191" i="40"/>
  <c r="LU208" i="40"/>
  <c r="LY208" i="40"/>
  <c r="LU267" i="40"/>
  <c r="LY267" i="40"/>
  <c r="LU275" i="40"/>
  <c r="LS283" i="40"/>
  <c r="LS285" i="40"/>
  <c r="LU298" i="40"/>
  <c r="LU306" i="40"/>
  <c r="LU321" i="40"/>
  <c r="LU335" i="40"/>
  <c r="LZ391" i="40"/>
  <c r="LZ405" i="40"/>
  <c r="LZ411" i="40"/>
  <c r="LZ412" i="40"/>
  <c r="LZ413" i="40"/>
  <c r="LZ414" i="40"/>
  <c r="LW414" i="40"/>
  <c r="LZ415" i="40"/>
  <c r="LZ463" i="40"/>
  <c r="LZ438" i="40" s="1"/>
  <c r="LZ437" i="40" s="1"/>
  <c r="LW463" i="40"/>
  <c r="LW438" i="40" s="1"/>
  <c r="LW437" i="40" s="1"/>
  <c r="LU665" i="40"/>
  <c r="LU688" i="40"/>
  <c r="LY67" i="40"/>
  <c r="LY69" i="40"/>
  <c r="LY70" i="40"/>
  <c r="LW107" i="40"/>
  <c r="LW120" i="40"/>
  <c r="LS67" i="40"/>
  <c r="LW67" i="40"/>
  <c r="LS69" i="40"/>
  <c r="LW69" i="40"/>
  <c r="LS70" i="40"/>
  <c r="LW70" i="40"/>
  <c r="LW81" i="40"/>
  <c r="LW124" i="40"/>
  <c r="LW143" i="40"/>
  <c r="LW187" i="40"/>
  <c r="LZ286" i="40"/>
  <c r="LZ288" i="40"/>
  <c r="LZ298" i="40"/>
  <c r="LW298" i="40"/>
  <c r="LZ306" i="40"/>
  <c r="LW306" i="40"/>
  <c r="LZ321" i="40"/>
  <c r="LW321" i="40"/>
  <c r="LZ335" i="40"/>
  <c r="LW335" i="40"/>
  <c r="LZ342" i="40"/>
  <c r="LZ355" i="40"/>
  <c r="LZ360" i="40"/>
  <c r="LZ365" i="40"/>
  <c r="LW412" i="40"/>
  <c r="LZ480" i="40"/>
  <c r="LS553" i="40"/>
  <c r="LS613" i="40"/>
  <c r="LS708" i="40"/>
  <c r="LU81" i="40"/>
  <c r="LY81" i="40"/>
  <c r="LU107" i="40"/>
  <c r="LY107" i="40"/>
  <c r="LU120" i="40"/>
  <c r="LY120" i="40"/>
  <c r="LU124" i="40"/>
  <c r="LY124" i="40"/>
  <c r="LU143" i="40"/>
  <c r="LY143" i="40"/>
  <c r="LU187" i="40"/>
  <c r="LY187" i="40"/>
  <c r="LS191" i="40"/>
  <c r="LS208" i="40"/>
  <c r="LS267" i="40"/>
  <c r="LS275" i="40"/>
  <c r="LW275" i="40"/>
  <c r="LY275" i="40"/>
  <c r="LY298" i="40"/>
  <c r="LY306" i="40"/>
  <c r="LY321" i="40"/>
  <c r="LY335" i="40"/>
  <c r="LU412" i="40"/>
  <c r="LY412" i="40"/>
  <c r="LS414" i="40"/>
  <c r="LS463" i="40"/>
  <c r="LS438" i="40" s="1"/>
  <c r="LS437" i="40" s="1"/>
  <c r="LU498" i="40"/>
  <c r="LW413" i="40"/>
  <c r="LU413" i="40"/>
  <c r="LY413" i="40"/>
  <c r="LW391" i="40"/>
  <c r="LU391" i="40"/>
  <c r="LY391" i="40"/>
  <c r="LW405" i="40"/>
  <c r="LU405" i="40"/>
  <c r="LY405" i="40"/>
  <c r="LU721" i="40"/>
  <c r="LW286" i="40"/>
  <c r="LU286" i="40"/>
  <c r="LY286" i="40"/>
  <c r="LS286" i="40"/>
  <c r="LW288" i="40"/>
  <c r="LU288" i="40"/>
  <c r="LY288" i="40"/>
  <c r="LS288" i="40"/>
  <c r="LS298" i="40"/>
  <c r="LS306" i="40"/>
  <c r="LS321" i="40"/>
  <c r="LS335" i="40"/>
  <c r="LW342" i="40"/>
  <c r="LU342" i="40"/>
  <c r="LY342" i="40"/>
  <c r="LS342" i="40"/>
  <c r="LS391" i="40"/>
  <c r="LS405" i="40"/>
  <c r="LS413" i="40"/>
  <c r="LS412" i="40"/>
  <c r="LW411" i="40"/>
  <c r="LU411" i="40"/>
  <c r="LY411" i="40"/>
  <c r="LS411" i="40"/>
  <c r="LW415" i="40"/>
  <c r="LU415" i="40"/>
  <c r="LY415" i="40"/>
  <c r="LS415" i="40"/>
  <c r="LW480" i="40"/>
  <c r="LU480" i="40"/>
  <c r="LY480" i="40"/>
  <c r="LS480" i="40"/>
  <c r="LU634" i="40"/>
  <c r="LU646" i="40"/>
  <c r="LY498" i="40"/>
  <c r="LZ523" i="40"/>
  <c r="LW553" i="40"/>
  <c r="LZ553" i="40"/>
  <c r="LW613" i="40"/>
  <c r="LZ613" i="40"/>
  <c r="LY634" i="40"/>
  <c r="LY646" i="40"/>
  <c r="LY665" i="40"/>
  <c r="LY688" i="40"/>
  <c r="LW708" i="40"/>
  <c r="LZ708" i="40"/>
  <c r="LY721" i="40"/>
  <c r="LS498" i="40"/>
  <c r="LW498" i="40"/>
  <c r="LZ498" i="40"/>
  <c r="LU553" i="40"/>
  <c r="LY553" i="40"/>
  <c r="LU613" i="40"/>
  <c r="LY613" i="40"/>
  <c r="LS634" i="40"/>
  <c r="LW634" i="40"/>
  <c r="LZ634" i="40"/>
  <c r="LS646" i="40"/>
  <c r="LW646" i="40"/>
  <c r="LZ646" i="40"/>
  <c r="LS665" i="40"/>
  <c r="LW665" i="40"/>
  <c r="LZ665" i="40"/>
  <c r="LS688" i="40"/>
  <c r="LW688" i="40"/>
  <c r="LZ688" i="40"/>
  <c r="LU708" i="40"/>
  <c r="LY708" i="40"/>
  <c r="LS721" i="40"/>
  <c r="LW721" i="40"/>
  <c r="LZ721" i="40"/>
  <c r="LZ64" i="40"/>
  <c r="LZ67" i="40"/>
  <c r="LZ69" i="40"/>
  <c r="LZ70" i="40"/>
  <c r="LZ81" i="40"/>
  <c r="LZ91" i="40"/>
  <c r="LZ107" i="40"/>
  <c r="LZ120" i="40"/>
  <c r="LZ124" i="40"/>
  <c r="LZ143" i="40"/>
  <c r="LZ187" i="40"/>
  <c r="MA283" i="40" l="1"/>
  <c r="MA208" i="40"/>
  <c r="MA469" i="40"/>
  <c r="MA415" i="40"/>
  <c r="MA411" i="40"/>
  <c r="MA342" i="40"/>
  <c r="MA286" i="40"/>
  <c r="MA413" i="40"/>
  <c r="MA321" i="40"/>
  <c r="MA298" i="40"/>
  <c r="MA480" i="40"/>
  <c r="MA412" i="40"/>
  <c r="MA191" i="40"/>
  <c r="MA275" i="40"/>
  <c r="MA267" i="40"/>
  <c r="MA470" i="40"/>
  <c r="MA483" i="40"/>
  <c r="MA285" i="40"/>
  <c r="MA143" i="40"/>
  <c r="MA120" i="40"/>
  <c r="MA187" i="40"/>
  <c r="MA124" i="40"/>
  <c r="MA107" i="40"/>
  <c r="MA81" i="40"/>
  <c r="MA391" i="40"/>
  <c r="MA335" i="40"/>
  <c r="MA306" i="40"/>
  <c r="MA463" i="40"/>
  <c r="MA438" i="40" s="1"/>
  <c r="MA437" i="40" s="1"/>
  <c r="MA414" i="40"/>
  <c r="MA69" i="40"/>
  <c r="MA70" i="40"/>
  <c r="MA67" i="40"/>
  <c r="MA288" i="40"/>
  <c r="MA405" i="40"/>
  <c r="MA688" i="40"/>
  <c r="MA498" i="40"/>
  <c r="MA553" i="40"/>
  <c r="MA708" i="40"/>
  <c r="MA721" i="40"/>
  <c r="MA646" i="40"/>
  <c r="MA613" i="40"/>
  <c r="MA665" i="40"/>
  <c r="MA634" i="40"/>
  <c r="KK739" i="40" l="1"/>
  <c r="KL739" i="40"/>
  <c r="KM739" i="40"/>
  <c r="KM727" i="40"/>
  <c r="KM737" i="40"/>
  <c r="KL736" i="40"/>
  <c r="KM736" i="40"/>
  <c r="KK736" i="40"/>
  <c r="KM731" i="40"/>
  <c r="KM728" i="40"/>
  <c r="KL728" i="40"/>
  <c r="KK749" i="40" l="1"/>
  <c r="KK747" i="40"/>
  <c r="KL746" i="40"/>
  <c r="KM746" i="40"/>
  <c r="KK746" i="40"/>
  <c r="KM745" i="40"/>
  <c r="KK745" i="40"/>
  <c r="KM744" i="40"/>
  <c r="KM749" i="40"/>
  <c r="KM748" i="40"/>
  <c r="KM747" i="40"/>
  <c r="KK748" i="40"/>
  <c r="KK744" i="40"/>
  <c r="KM730" i="40" l="1"/>
  <c r="KM729" i="40"/>
  <c r="KK731" i="40"/>
  <c r="KK730" i="40"/>
  <c r="KK729" i="40"/>
  <c r="KK728" i="40"/>
  <c r="KK727" i="40"/>
  <c r="KK726" i="40" l="1"/>
  <c r="KM726" i="40"/>
  <c r="KG720" i="40" l="1"/>
  <c r="KE720" i="40"/>
  <c r="KC720" i="40"/>
  <c r="KA720" i="40"/>
  <c r="KG707" i="40"/>
  <c r="KE707" i="40"/>
  <c r="KC707" i="40"/>
  <c r="KA707" i="40"/>
  <c r="KG697" i="40"/>
  <c r="KE697" i="40"/>
  <c r="KC697" i="40"/>
  <c r="KA697" i="40"/>
  <c r="KG687" i="40"/>
  <c r="KE687" i="40"/>
  <c r="KC687" i="40"/>
  <c r="KA687" i="40"/>
  <c r="KG681" i="40"/>
  <c r="KE681" i="40"/>
  <c r="KC681" i="40"/>
  <c r="KA681" i="40"/>
  <c r="KG658" i="40"/>
  <c r="KE658" i="40"/>
  <c r="KC658" i="40"/>
  <c r="KA658" i="40"/>
  <c r="KG657" i="40"/>
  <c r="KE657" i="40"/>
  <c r="KC657" i="40"/>
  <c r="KA657" i="40"/>
  <c r="KG656" i="40"/>
  <c r="KE656" i="40"/>
  <c r="KC656" i="40"/>
  <c r="KA656" i="40"/>
  <c r="KG645" i="40"/>
  <c r="KE645" i="40"/>
  <c r="KC645" i="40"/>
  <c r="KA645" i="40"/>
  <c r="KG633" i="40"/>
  <c r="KE633" i="40"/>
  <c r="KC633" i="40"/>
  <c r="KA633" i="40"/>
  <c r="KG625" i="40"/>
  <c r="KE625" i="40"/>
  <c r="KC625" i="40"/>
  <c r="KA625" i="40"/>
  <c r="KG621" i="40"/>
  <c r="KE621" i="40"/>
  <c r="KC621" i="40"/>
  <c r="KA621" i="40"/>
  <c r="KG612" i="40"/>
  <c r="KE612" i="40"/>
  <c r="KC612" i="40"/>
  <c r="KA612" i="40"/>
  <c r="KG597" i="40"/>
  <c r="KE597" i="40"/>
  <c r="KC597" i="40"/>
  <c r="KA597" i="40"/>
  <c r="KG563" i="40"/>
  <c r="KE563" i="40"/>
  <c r="KC563" i="40"/>
  <c r="KA563" i="40"/>
  <c r="KG552" i="40"/>
  <c r="KE552" i="40"/>
  <c r="KC552" i="40"/>
  <c r="KA552" i="40"/>
  <c r="KG522" i="40"/>
  <c r="KE522" i="40"/>
  <c r="KC522" i="40"/>
  <c r="KA522" i="40"/>
  <c r="KG521" i="40"/>
  <c r="KE521" i="40"/>
  <c r="KC521" i="40"/>
  <c r="KA521" i="40"/>
  <c r="KG520" i="40"/>
  <c r="KE520" i="40"/>
  <c r="KC520" i="40"/>
  <c r="KA520" i="40"/>
  <c r="KG519" i="40"/>
  <c r="KE519" i="40"/>
  <c r="KC519" i="40"/>
  <c r="KA519" i="40"/>
  <c r="KG497" i="40"/>
  <c r="KE497" i="40"/>
  <c r="KC497" i="40"/>
  <c r="KA497" i="40"/>
  <c r="KG488" i="40"/>
  <c r="KE488" i="40"/>
  <c r="KC488" i="40"/>
  <c r="KA488" i="40"/>
  <c r="KG478" i="40"/>
  <c r="KE478" i="40"/>
  <c r="KC478" i="40"/>
  <c r="KA478" i="40"/>
  <c r="KG462" i="40"/>
  <c r="KE462" i="40"/>
  <c r="KC462" i="40"/>
  <c r="KA462" i="40"/>
  <c r="KG461" i="40"/>
  <c r="KE461" i="40"/>
  <c r="KC461" i="40"/>
  <c r="KA461" i="40"/>
  <c r="KG404" i="40"/>
  <c r="KE404" i="40"/>
  <c r="KC404" i="40"/>
  <c r="KA404" i="40"/>
  <c r="KG396" i="40"/>
  <c r="KE396" i="40"/>
  <c r="KC396" i="40"/>
  <c r="KA396" i="40"/>
  <c r="KG395" i="40"/>
  <c r="KE395" i="40"/>
  <c r="KC395" i="40"/>
  <c r="KA395" i="40"/>
  <c r="KG390" i="40"/>
  <c r="KE390" i="40"/>
  <c r="KC390" i="40"/>
  <c r="KA390" i="40"/>
  <c r="KG378" i="40"/>
  <c r="KE378" i="40"/>
  <c r="KC378" i="40"/>
  <c r="KA378" i="40"/>
  <c r="KG368" i="40"/>
  <c r="KE368" i="40"/>
  <c r="KC368" i="40"/>
  <c r="KA368" i="40"/>
  <c r="KG367" i="40"/>
  <c r="KE367" i="40"/>
  <c r="KC367" i="40"/>
  <c r="KA367" i="40"/>
  <c r="KG365" i="40"/>
  <c r="KE365" i="40"/>
  <c r="KC365" i="40"/>
  <c r="KA365" i="40"/>
  <c r="KE360" i="40"/>
  <c r="KC360" i="40"/>
  <c r="KA360" i="40"/>
  <c r="KE355" i="40"/>
  <c r="KC355" i="40"/>
  <c r="KA355" i="40"/>
  <c r="KG334" i="40"/>
  <c r="KE334" i="40"/>
  <c r="KC334" i="40"/>
  <c r="KA334" i="40"/>
  <c r="KG320" i="40"/>
  <c r="KE320" i="40"/>
  <c r="KC320" i="40"/>
  <c r="KA320" i="40"/>
  <c r="KE308" i="40"/>
  <c r="KC308" i="40"/>
  <c r="KA308" i="40"/>
  <c r="KG297" i="40"/>
  <c r="KE297" i="40"/>
  <c r="KC297" i="40"/>
  <c r="KA297" i="40"/>
  <c r="KG282" i="40"/>
  <c r="KE282" i="40"/>
  <c r="KC282" i="40"/>
  <c r="KA282" i="40"/>
  <c r="KG266" i="40"/>
  <c r="KE266" i="40"/>
  <c r="KC266" i="40"/>
  <c r="KA266" i="40"/>
  <c r="KG250" i="40"/>
  <c r="KE250" i="40"/>
  <c r="KC250" i="40"/>
  <c r="KA250" i="40"/>
  <c r="KG249" i="40"/>
  <c r="KE249" i="40"/>
  <c r="KC249" i="40"/>
  <c r="KA249" i="40"/>
  <c r="KG248" i="40"/>
  <c r="KE248" i="40"/>
  <c r="KC248" i="40"/>
  <c r="KA248" i="40"/>
  <c r="KG247" i="40"/>
  <c r="KE247" i="40"/>
  <c r="KC247" i="40"/>
  <c r="KA247" i="40"/>
  <c r="KG245" i="40"/>
  <c r="KE245" i="40"/>
  <c r="KC245" i="40"/>
  <c r="KA245" i="40"/>
  <c r="KG235" i="40"/>
  <c r="KE235" i="40"/>
  <c r="KC235" i="40"/>
  <c r="KA235" i="40"/>
  <c r="KG234" i="40"/>
  <c r="KE234" i="40"/>
  <c r="KC234" i="40"/>
  <c r="KA234" i="40"/>
  <c r="KG207" i="40"/>
  <c r="KE207" i="40"/>
  <c r="KC207" i="40"/>
  <c r="KA207" i="40"/>
  <c r="KG194" i="40"/>
  <c r="KE194" i="40"/>
  <c r="KC194" i="40"/>
  <c r="KA194" i="40"/>
  <c r="KG186" i="40"/>
  <c r="KE186" i="40"/>
  <c r="KC186" i="40"/>
  <c r="KA186" i="40"/>
  <c r="KG185" i="40"/>
  <c r="KE185" i="40"/>
  <c r="KC185" i="40"/>
  <c r="KA185" i="40"/>
  <c r="KG171" i="40"/>
  <c r="KE171" i="40"/>
  <c r="KC171" i="40"/>
  <c r="KA171" i="40"/>
  <c r="KG169" i="40"/>
  <c r="KE169" i="40"/>
  <c r="KC169" i="40"/>
  <c r="KA169" i="40"/>
  <c r="KG148" i="40"/>
  <c r="KE148" i="40"/>
  <c r="KC148" i="40"/>
  <c r="KA148" i="40"/>
  <c r="KG123" i="40"/>
  <c r="KE123" i="40"/>
  <c r="KC123" i="40"/>
  <c r="KA123" i="40"/>
  <c r="KG119" i="40"/>
  <c r="KE119" i="40"/>
  <c r="KC119" i="40"/>
  <c r="KA119" i="40"/>
  <c r="KG106" i="40"/>
  <c r="KE106" i="40"/>
  <c r="KC106" i="40"/>
  <c r="KA106" i="40"/>
  <c r="KG94" i="40"/>
  <c r="KE94" i="40"/>
  <c r="KC94" i="40"/>
  <c r="KA94" i="40"/>
  <c r="KG91" i="40"/>
  <c r="KE91" i="40"/>
  <c r="KC91" i="40"/>
  <c r="KA91" i="40"/>
  <c r="KG80" i="40"/>
  <c r="KE80" i="40"/>
  <c r="KC80" i="40"/>
  <c r="KA80" i="40"/>
  <c r="KG68" i="40"/>
  <c r="KE68" i="40"/>
  <c r="KC68" i="40"/>
  <c r="KA68" i="40"/>
  <c r="KG66" i="40"/>
  <c r="KE66" i="40"/>
  <c r="KC66" i="40"/>
  <c r="KA66" i="40"/>
  <c r="KD185" i="40" l="1"/>
  <c r="KH185" i="40"/>
  <c r="KI66" i="40"/>
  <c r="KI68" i="40"/>
  <c r="KI80" i="40"/>
  <c r="KI91" i="40"/>
  <c r="KI94" i="40"/>
  <c r="KI106" i="40"/>
  <c r="KI119" i="40"/>
  <c r="KI123" i="40"/>
  <c r="KI148" i="40"/>
  <c r="KI169" i="40"/>
  <c r="KI171" i="40"/>
  <c r="KI185" i="40"/>
  <c r="KF185" i="40"/>
  <c r="KI186" i="40"/>
  <c r="KI194" i="40"/>
  <c r="KI207" i="40"/>
  <c r="KI234" i="40"/>
  <c r="KI235" i="40"/>
  <c r="KI245" i="40"/>
  <c r="KI248" i="40"/>
  <c r="KI266" i="40"/>
  <c r="KI282" i="40"/>
  <c r="KI297" i="40"/>
  <c r="KI308" i="40"/>
  <c r="KI320" i="40"/>
  <c r="KI334" i="40"/>
  <c r="KI360" i="40"/>
  <c r="KI365" i="40"/>
  <c r="KI378" i="40"/>
  <c r="KI390" i="40"/>
  <c r="KI404" i="40"/>
  <c r="KI488" i="40"/>
  <c r="KI497" i="40"/>
  <c r="KI552" i="40"/>
  <c r="KI563" i="40"/>
  <c r="KI597" i="40"/>
  <c r="KB625" i="40"/>
  <c r="KB645" i="40"/>
  <c r="KB657" i="40"/>
  <c r="KB681" i="40"/>
  <c r="KB687" i="40"/>
  <c r="KB707" i="40"/>
  <c r="KI355" i="40"/>
  <c r="KF248" i="40"/>
  <c r="KD248" i="40"/>
  <c r="KH248" i="40"/>
  <c r="KI247" i="40"/>
  <c r="KF247" i="40"/>
  <c r="KD247" i="40"/>
  <c r="KH247" i="40"/>
  <c r="KF245" i="40"/>
  <c r="KD245" i="40"/>
  <c r="KH245" i="40"/>
  <c r="KF235" i="40"/>
  <c r="KD235" i="40"/>
  <c r="KH235" i="40"/>
  <c r="KF234" i="40"/>
  <c r="KD234" i="40"/>
  <c r="KH234" i="40"/>
  <c r="KF186" i="40"/>
  <c r="KD186" i="40"/>
  <c r="KH186" i="40"/>
  <c r="KI249" i="40"/>
  <c r="KB249" i="40"/>
  <c r="KF249" i="40"/>
  <c r="KI250" i="40"/>
  <c r="KB250" i="40"/>
  <c r="KF250" i="40"/>
  <c r="KI367" i="40"/>
  <c r="KB367" i="40"/>
  <c r="KF367" i="40"/>
  <c r="KI368" i="40"/>
  <c r="KB368" i="40"/>
  <c r="KF368" i="40"/>
  <c r="KI395" i="40"/>
  <c r="KB395" i="40"/>
  <c r="KF395" i="40"/>
  <c r="KI396" i="40"/>
  <c r="KB396" i="40"/>
  <c r="KF396" i="40"/>
  <c r="KI461" i="40"/>
  <c r="KB461" i="40"/>
  <c r="KF461" i="40"/>
  <c r="KI462" i="40"/>
  <c r="KB462" i="40"/>
  <c r="KF462" i="40"/>
  <c r="KI478" i="40"/>
  <c r="KB478" i="40"/>
  <c r="KF478" i="40"/>
  <c r="KI519" i="40"/>
  <c r="KB519" i="40"/>
  <c r="KF519" i="40"/>
  <c r="KI520" i="40"/>
  <c r="KB520" i="40"/>
  <c r="KF520" i="40"/>
  <c r="KI521" i="40"/>
  <c r="KB521" i="40"/>
  <c r="KF521" i="40"/>
  <c r="KI522" i="40"/>
  <c r="KB522" i="40"/>
  <c r="KF522" i="40"/>
  <c r="KI612" i="40"/>
  <c r="KB612" i="40"/>
  <c r="KF612" i="40"/>
  <c r="KH66" i="40"/>
  <c r="KH68" i="40"/>
  <c r="KH80" i="40"/>
  <c r="KH91" i="40"/>
  <c r="KH94" i="40"/>
  <c r="KH106" i="40"/>
  <c r="KH119" i="40"/>
  <c r="KH123" i="40"/>
  <c r="KH148" i="40"/>
  <c r="KH169" i="40"/>
  <c r="KH171" i="40"/>
  <c r="KB185" i="40"/>
  <c r="KB186" i="40"/>
  <c r="KH194" i="40"/>
  <c r="KB234" i="40"/>
  <c r="KB235" i="40"/>
  <c r="KB245" i="40"/>
  <c r="KB247" i="40"/>
  <c r="KB248" i="40"/>
  <c r="KD249" i="40"/>
  <c r="KH249" i="40"/>
  <c r="KD250" i="40"/>
  <c r="KH250" i="40"/>
  <c r="KD367" i="40"/>
  <c r="KH367" i="40"/>
  <c r="KD368" i="40"/>
  <c r="KH368" i="40"/>
  <c r="KD395" i="40"/>
  <c r="KH395" i="40"/>
  <c r="KD396" i="40"/>
  <c r="KH396" i="40"/>
  <c r="KD461" i="40"/>
  <c r="KH461" i="40"/>
  <c r="KD462" i="40"/>
  <c r="KH462" i="40"/>
  <c r="KD478" i="40"/>
  <c r="KH478" i="40"/>
  <c r="KD519" i="40"/>
  <c r="KH519" i="40"/>
  <c r="KD520" i="40"/>
  <c r="KH520" i="40"/>
  <c r="KD521" i="40"/>
  <c r="KH521" i="40"/>
  <c r="KD522" i="40"/>
  <c r="KH522" i="40"/>
  <c r="KD612" i="40"/>
  <c r="KH612" i="40"/>
  <c r="KD621" i="40"/>
  <c r="KD633" i="40"/>
  <c r="KD656" i="40"/>
  <c r="KD658" i="40"/>
  <c r="KD697" i="40"/>
  <c r="KD720" i="40"/>
  <c r="KH207" i="40"/>
  <c r="KF207" i="40"/>
  <c r="KD207" i="40"/>
  <c r="KB207" i="40"/>
  <c r="KH297" i="40"/>
  <c r="KF297" i="40"/>
  <c r="KD297" i="40"/>
  <c r="KB297" i="40"/>
  <c r="KH320" i="40"/>
  <c r="KF320" i="40"/>
  <c r="KD320" i="40"/>
  <c r="KB320" i="40"/>
  <c r="KH365" i="40"/>
  <c r="KF365" i="40"/>
  <c r="KD365" i="40"/>
  <c r="KB365" i="40"/>
  <c r="KH563" i="40"/>
  <c r="KF563" i="40"/>
  <c r="KD563" i="40"/>
  <c r="KB563" i="40"/>
  <c r="KB66" i="40"/>
  <c r="KD66" i="40"/>
  <c r="KF66" i="40"/>
  <c r="KB68" i="40"/>
  <c r="KD68" i="40"/>
  <c r="KF68" i="40"/>
  <c r="KB80" i="40"/>
  <c r="KD80" i="40"/>
  <c r="KF80" i="40"/>
  <c r="KB91" i="40"/>
  <c r="KD91" i="40"/>
  <c r="KF91" i="40"/>
  <c r="KB94" i="40"/>
  <c r="KD94" i="40"/>
  <c r="KF94" i="40"/>
  <c r="KB106" i="40"/>
  <c r="KD106" i="40"/>
  <c r="KF106" i="40"/>
  <c r="KB119" i="40"/>
  <c r="KD119" i="40"/>
  <c r="KF119" i="40"/>
  <c r="KB123" i="40"/>
  <c r="KD123" i="40"/>
  <c r="KF123" i="40"/>
  <c r="KB148" i="40"/>
  <c r="KD148" i="40"/>
  <c r="KF148" i="40"/>
  <c r="KB169" i="40"/>
  <c r="KD169" i="40"/>
  <c r="KF169" i="40"/>
  <c r="KB171" i="40"/>
  <c r="KD171" i="40"/>
  <c r="KF171" i="40"/>
  <c r="KB194" i="40"/>
  <c r="KD194" i="40"/>
  <c r="KF194" i="40"/>
  <c r="KH266" i="40"/>
  <c r="KF266" i="40"/>
  <c r="KD266" i="40"/>
  <c r="KB266" i="40"/>
  <c r="KH282" i="40"/>
  <c r="KF282" i="40"/>
  <c r="KD282" i="40"/>
  <c r="KB282" i="40"/>
  <c r="KH334" i="40"/>
  <c r="KF334" i="40"/>
  <c r="KD334" i="40"/>
  <c r="KB334" i="40"/>
  <c r="KH378" i="40"/>
  <c r="KF378" i="40"/>
  <c r="KD378" i="40"/>
  <c r="KB378" i="40"/>
  <c r="KH390" i="40"/>
  <c r="KF390" i="40"/>
  <c r="KD390" i="40"/>
  <c r="KB390" i="40"/>
  <c r="KH404" i="40"/>
  <c r="KF404" i="40"/>
  <c r="KD404" i="40"/>
  <c r="KB404" i="40"/>
  <c r="KH488" i="40"/>
  <c r="KF488" i="40"/>
  <c r="KD488" i="40"/>
  <c r="KB488" i="40"/>
  <c r="KH497" i="40"/>
  <c r="KF497" i="40"/>
  <c r="KD497" i="40"/>
  <c r="KB497" i="40"/>
  <c r="KH552" i="40"/>
  <c r="KF552" i="40"/>
  <c r="KD552" i="40"/>
  <c r="KB552" i="40"/>
  <c r="KH597" i="40"/>
  <c r="KF597" i="40"/>
  <c r="KD597" i="40"/>
  <c r="KB597" i="40"/>
  <c r="KH621" i="40"/>
  <c r="KF625" i="40"/>
  <c r="KI625" i="40"/>
  <c r="KH633" i="40"/>
  <c r="KF645" i="40"/>
  <c r="KI645" i="40"/>
  <c r="KH656" i="40"/>
  <c r="KF657" i="40"/>
  <c r="KI657" i="40"/>
  <c r="KH658" i="40"/>
  <c r="KF681" i="40"/>
  <c r="KI681" i="40"/>
  <c r="KF687" i="40"/>
  <c r="KI687" i="40"/>
  <c r="KH697" i="40"/>
  <c r="KF707" i="40"/>
  <c r="KI707" i="40"/>
  <c r="KH720" i="40"/>
  <c r="KB621" i="40"/>
  <c r="KF621" i="40"/>
  <c r="KI621" i="40"/>
  <c r="KD625" i="40"/>
  <c r="KH625" i="40"/>
  <c r="KB633" i="40"/>
  <c r="KF633" i="40"/>
  <c r="KI633" i="40"/>
  <c r="KD645" i="40"/>
  <c r="KH645" i="40"/>
  <c r="KB656" i="40"/>
  <c r="KF656" i="40"/>
  <c r="KI656" i="40"/>
  <c r="KD657" i="40"/>
  <c r="KH657" i="40"/>
  <c r="KB658" i="40"/>
  <c r="KF658" i="40"/>
  <c r="KI658" i="40"/>
  <c r="KD681" i="40"/>
  <c r="KH681" i="40"/>
  <c r="KD687" i="40"/>
  <c r="KH687" i="40"/>
  <c r="KB697" i="40"/>
  <c r="KF697" i="40"/>
  <c r="KI697" i="40"/>
  <c r="KD707" i="40"/>
  <c r="KH707" i="40"/>
  <c r="KB720" i="40"/>
  <c r="KF720" i="40"/>
  <c r="KI720" i="40"/>
  <c r="KJ148" i="40" l="1"/>
  <c r="KJ94" i="40"/>
  <c r="KJ207" i="40"/>
  <c r="KJ497" i="40"/>
  <c r="KJ390" i="40"/>
  <c r="KJ378" i="40"/>
  <c r="KJ461" i="40"/>
  <c r="KJ597" i="40"/>
  <c r="KJ552" i="40"/>
  <c r="KJ320" i="40"/>
  <c r="KJ396" i="40"/>
  <c r="KJ245" i="40"/>
  <c r="KJ563" i="40"/>
  <c r="KJ297" i="40"/>
  <c r="KJ612" i="40"/>
  <c r="KJ521" i="40"/>
  <c r="KJ519" i="40"/>
  <c r="KJ462" i="40"/>
  <c r="KJ368" i="40"/>
  <c r="KJ249" i="40"/>
  <c r="KJ247" i="40"/>
  <c r="KJ365" i="40"/>
  <c r="LX365" i="40" s="1"/>
  <c r="KJ334" i="40"/>
  <c r="KJ282" i="40"/>
  <c r="KJ266" i="40"/>
  <c r="KJ66" i="40"/>
  <c r="KJ194" i="40"/>
  <c r="KJ478" i="40"/>
  <c r="KJ488" i="40"/>
  <c r="KJ404" i="40"/>
  <c r="KJ367" i="40"/>
  <c r="KJ250" i="40"/>
  <c r="KJ171" i="40"/>
  <c r="KJ119" i="40"/>
  <c r="KJ80" i="40"/>
  <c r="KJ234" i="40"/>
  <c r="KJ169" i="40"/>
  <c r="KJ123" i="40"/>
  <c r="KJ106" i="40"/>
  <c r="KJ91" i="40"/>
  <c r="LX91" i="40" s="1"/>
  <c r="KJ68" i="40"/>
  <c r="KJ522" i="40"/>
  <c r="KJ520" i="40"/>
  <c r="KJ395" i="40"/>
  <c r="KJ186" i="40"/>
  <c r="KJ235" i="40"/>
  <c r="KJ248" i="40"/>
  <c r="KJ185" i="40"/>
  <c r="KJ707" i="40"/>
  <c r="KJ681" i="40"/>
  <c r="KJ657" i="40"/>
  <c r="KJ720" i="40"/>
  <c r="KJ621" i="40"/>
  <c r="KJ687" i="40"/>
  <c r="KJ645" i="40"/>
  <c r="KJ625" i="40"/>
  <c r="KJ697" i="40"/>
  <c r="KJ658" i="40"/>
  <c r="KJ656" i="40"/>
  <c r="KJ633" i="40"/>
  <c r="IR749" i="40"/>
  <c r="IR748" i="40"/>
  <c r="IR745" i="40"/>
  <c r="IR731" i="40"/>
  <c r="IR730" i="40"/>
  <c r="IR727" i="40"/>
  <c r="IR729" i="40"/>
  <c r="IR313" i="40"/>
  <c r="IR746" i="40" s="1"/>
  <c r="LW365" i="40" l="1"/>
  <c r="LY365" i="40"/>
  <c r="MA365" i="40" s="1"/>
  <c r="LU365" i="40"/>
  <c r="LS365" i="40"/>
  <c r="LY91" i="40"/>
  <c r="MA91" i="40" s="1"/>
  <c r="LW91" i="40"/>
  <c r="LU91" i="40"/>
  <c r="LS91" i="40"/>
  <c r="IR737" i="40"/>
  <c r="IR736" i="40"/>
  <c r="IR735" i="40"/>
  <c r="IR739" i="40"/>
  <c r="IR741" i="40"/>
  <c r="IR744" i="40"/>
  <c r="IR728" i="40"/>
  <c r="IR726" i="40" s="1"/>
  <c r="IR734" i="40"/>
  <c r="IR738" i="40"/>
  <c r="IR740" i="40"/>
  <c r="IR742" i="40"/>
  <c r="IR747" i="40"/>
  <c r="HC739" i="40"/>
  <c r="HB739" i="40"/>
  <c r="HC749" i="40"/>
  <c r="HC744" i="40"/>
  <c r="IR733" i="40" l="1"/>
  <c r="HB744" i="40"/>
  <c r="HB749" i="40"/>
  <c r="HA746" i="40"/>
  <c r="HA747" i="40"/>
  <c r="HA748" i="40"/>
  <c r="HA749" i="40"/>
  <c r="HA745" i="40"/>
  <c r="HA744" i="40"/>
  <c r="HA739" i="40"/>
  <c r="GZ746" i="40"/>
  <c r="GZ749" i="40"/>
  <c r="GZ739" i="40"/>
  <c r="GY739" i="40"/>
  <c r="GZ744" i="40"/>
  <c r="GY748" i="40"/>
  <c r="GZ727" i="40"/>
  <c r="HA727" i="40"/>
  <c r="HB727" i="40"/>
  <c r="HC727" i="40"/>
  <c r="GZ728" i="40"/>
  <c r="HA728" i="40"/>
  <c r="HB728" i="40"/>
  <c r="HC728" i="40"/>
  <c r="GZ729" i="40"/>
  <c r="HA729" i="40"/>
  <c r="HB729" i="40"/>
  <c r="HC729" i="40"/>
  <c r="GZ730" i="40"/>
  <c r="HA730" i="40"/>
  <c r="HB730" i="40"/>
  <c r="HC730" i="40"/>
  <c r="GZ731" i="40"/>
  <c r="HA731" i="40"/>
  <c r="HB731" i="40"/>
  <c r="HC731" i="40"/>
  <c r="GY731" i="40"/>
  <c r="GY730" i="40"/>
  <c r="GY729" i="40"/>
  <c r="GY728" i="40"/>
  <c r="GY727" i="40"/>
  <c r="HB734" i="40"/>
  <c r="HB735" i="40"/>
  <c r="HB736" i="40"/>
  <c r="HB737" i="40"/>
  <c r="HB738" i="40"/>
  <c r="HB740" i="40"/>
  <c r="HB741" i="40"/>
  <c r="HB742" i="40"/>
  <c r="HB745" i="40"/>
  <c r="HB746" i="40"/>
  <c r="HB747" i="40"/>
  <c r="HB748" i="40"/>
  <c r="GY726" i="40" l="1"/>
  <c r="HB726" i="40"/>
  <c r="GZ726" i="40"/>
  <c r="HC726" i="40"/>
  <c r="HA726" i="40"/>
  <c r="HB733" i="40"/>
  <c r="BS727" i="40" l="1"/>
  <c r="BT749" i="40"/>
  <c r="BS749" i="40"/>
  <c r="BT747" i="40"/>
  <c r="BS747" i="40"/>
  <c r="BT746" i="40"/>
  <c r="BS746" i="40"/>
  <c r="BT745" i="40"/>
  <c r="BS745" i="40"/>
  <c r="CR731" i="40"/>
  <c r="CQ731" i="40"/>
  <c r="CP731" i="40"/>
  <c r="CO731" i="40"/>
  <c r="CN731" i="40"/>
  <c r="CM731" i="40"/>
  <c r="CL731" i="40"/>
  <c r="CK731" i="40"/>
  <c r="CJ731" i="40"/>
  <c r="CI731" i="40"/>
  <c r="CH731" i="40"/>
  <c r="CG731" i="40"/>
  <c r="CF731" i="40"/>
  <c r="CE731" i="40"/>
  <c r="CD731" i="40"/>
  <c r="CC731" i="40"/>
  <c r="CB731" i="40"/>
  <c r="CA731" i="40"/>
  <c r="BZ731" i="40"/>
  <c r="BY731" i="40"/>
  <c r="BX731" i="40"/>
  <c r="BW731" i="40"/>
  <c r="BV731" i="40"/>
  <c r="BU731" i="40"/>
  <c r="BT731" i="40"/>
  <c r="BS731" i="40"/>
  <c r="BT730" i="40"/>
  <c r="BS730" i="40"/>
  <c r="CR729" i="40"/>
  <c r="CQ729" i="40"/>
  <c r="CP729" i="40"/>
  <c r="CO729" i="40"/>
  <c r="CN729" i="40"/>
  <c r="CM729" i="40"/>
  <c r="CL729" i="40"/>
  <c r="CK729" i="40"/>
  <c r="CJ729" i="40"/>
  <c r="CI729" i="40"/>
  <c r="CH729" i="40"/>
  <c r="CG729" i="40"/>
  <c r="CF729" i="40"/>
  <c r="CE729" i="40"/>
  <c r="CD729" i="40"/>
  <c r="CC729" i="40"/>
  <c r="CB729" i="40"/>
  <c r="CA729" i="40"/>
  <c r="BZ729" i="40"/>
  <c r="BY729" i="40"/>
  <c r="BX729" i="40"/>
  <c r="BW729" i="40"/>
  <c r="BV729" i="40"/>
  <c r="BU729" i="40"/>
  <c r="BT729" i="40"/>
  <c r="BS729" i="40"/>
  <c r="DH728" i="40"/>
  <c r="DG728" i="40"/>
  <c r="DF728" i="40"/>
  <c r="DE728" i="40"/>
  <c r="DD728" i="40"/>
  <c r="DC728" i="40"/>
  <c r="DB728" i="40"/>
  <c r="DA728" i="40"/>
  <c r="CZ728" i="40"/>
  <c r="CY728" i="40"/>
  <c r="CR728" i="40"/>
  <c r="CQ728" i="40"/>
  <c r="CP728" i="40"/>
  <c r="CO728" i="40"/>
  <c r="CN728" i="40"/>
  <c r="CM728" i="40"/>
  <c r="CL728" i="40"/>
  <c r="CK728" i="40"/>
  <c r="CJ728" i="40"/>
  <c r="CI728" i="40"/>
  <c r="CH728" i="40"/>
  <c r="CG728" i="40"/>
  <c r="CF728" i="40"/>
  <c r="CE728" i="40"/>
  <c r="CD728" i="40"/>
  <c r="CC728" i="40"/>
  <c r="CB728" i="40"/>
  <c r="CA728" i="40"/>
  <c r="BZ728" i="40"/>
  <c r="BY728" i="40"/>
  <c r="BX728" i="40"/>
  <c r="BW728" i="40"/>
  <c r="BV728" i="40"/>
  <c r="BU728" i="40"/>
  <c r="BT728" i="40"/>
  <c r="BS728" i="40"/>
  <c r="CR727" i="40"/>
  <c r="CQ727" i="40"/>
  <c r="CP727" i="40"/>
  <c r="CO727" i="40"/>
  <c r="CN727" i="40"/>
  <c r="CM727" i="40"/>
  <c r="CL727" i="40"/>
  <c r="CK727" i="40"/>
  <c r="CJ727" i="40"/>
  <c r="CI727" i="40"/>
  <c r="CH727" i="40"/>
  <c r="CG727" i="40"/>
  <c r="CF727" i="40"/>
  <c r="CE727" i="40"/>
  <c r="CD727" i="40"/>
  <c r="CC727" i="40"/>
  <c r="CB727" i="40"/>
  <c r="CA727" i="40"/>
  <c r="BZ727" i="40"/>
  <c r="BY727" i="40"/>
  <c r="BX727" i="40"/>
  <c r="BW727" i="40"/>
  <c r="BV727" i="40"/>
  <c r="BU727" i="40"/>
  <c r="BT727" i="40"/>
  <c r="DC714" i="40"/>
  <c r="DA714" i="40"/>
  <c r="CY714" i="40"/>
  <c r="DC712" i="40"/>
  <c r="DA712" i="40"/>
  <c r="CY712" i="40"/>
  <c r="DC701" i="40"/>
  <c r="DA701" i="40"/>
  <c r="CY701" i="40"/>
  <c r="DC700" i="40"/>
  <c r="DA700" i="40"/>
  <c r="CY700" i="40"/>
  <c r="DC698" i="40"/>
  <c r="DA698" i="40"/>
  <c r="CY698" i="40"/>
  <c r="DC694" i="40"/>
  <c r="DA694" i="40"/>
  <c r="CY694" i="40"/>
  <c r="DC682" i="40"/>
  <c r="DA682" i="40"/>
  <c r="CY682" i="40"/>
  <c r="DC660" i="40"/>
  <c r="DA660" i="40"/>
  <c r="CY660" i="40"/>
  <c r="DC649" i="40"/>
  <c r="DA649" i="40"/>
  <c r="CY649" i="40"/>
  <c r="DC638" i="40"/>
  <c r="DA638" i="40"/>
  <c r="CY638" i="40"/>
  <c r="DC627" i="40"/>
  <c r="DA627" i="40"/>
  <c r="CY627" i="40"/>
  <c r="DH614" i="40"/>
  <c r="DG614" i="40"/>
  <c r="DF614" i="40"/>
  <c r="DE614" i="40"/>
  <c r="DD614" i="40"/>
  <c r="DC614" i="40"/>
  <c r="DB614" i="40"/>
  <c r="DA614" i="40"/>
  <c r="CZ614" i="40"/>
  <c r="CY614" i="40"/>
  <c r="CR614" i="40"/>
  <c r="CR730" i="40" s="1"/>
  <c r="CQ614" i="40"/>
  <c r="CQ730" i="40" s="1"/>
  <c r="CP614" i="40"/>
  <c r="CP730" i="40" s="1"/>
  <c r="CO614" i="40"/>
  <c r="CO730" i="40" s="1"/>
  <c r="CN614" i="40"/>
  <c r="CN730" i="40" s="1"/>
  <c r="CM614" i="40"/>
  <c r="CM730" i="40" s="1"/>
  <c r="CL614" i="40"/>
  <c r="CL730" i="40" s="1"/>
  <c r="CK614" i="40"/>
  <c r="CK730" i="40" s="1"/>
  <c r="CJ614" i="40"/>
  <c r="CJ730" i="40" s="1"/>
  <c r="CI614" i="40"/>
  <c r="CI730" i="40" s="1"/>
  <c r="CH614" i="40"/>
  <c r="CH730" i="40" s="1"/>
  <c r="CG614" i="40"/>
  <c r="CG730" i="40" s="1"/>
  <c r="CF614" i="40"/>
  <c r="CF730" i="40" s="1"/>
  <c r="CE614" i="40"/>
  <c r="CE730" i="40" s="1"/>
  <c r="CD614" i="40"/>
  <c r="CD730" i="40" s="1"/>
  <c r="CC614" i="40"/>
  <c r="CC730" i="40" s="1"/>
  <c r="CB614" i="40"/>
  <c r="CB730" i="40" s="1"/>
  <c r="CA614" i="40"/>
  <c r="CA730" i="40" s="1"/>
  <c r="BZ614" i="40"/>
  <c r="BZ730" i="40" s="1"/>
  <c r="BY614" i="40"/>
  <c r="BY730" i="40" s="1"/>
  <c r="BX614" i="40"/>
  <c r="BX730" i="40" s="1"/>
  <c r="BW614" i="40"/>
  <c r="BW730" i="40" s="1"/>
  <c r="BV614" i="40"/>
  <c r="BV730" i="40" s="1"/>
  <c r="BU614" i="40"/>
  <c r="BU730" i="40" s="1"/>
  <c r="DC608" i="40"/>
  <c r="DA608" i="40"/>
  <c r="CY608" i="40"/>
  <c r="DC602" i="40"/>
  <c r="DA602" i="40"/>
  <c r="CY602" i="40"/>
  <c r="DC583" i="40"/>
  <c r="DA583" i="40"/>
  <c r="CY583" i="40"/>
  <c r="DC581" i="40"/>
  <c r="DA581" i="40"/>
  <c r="CY581" i="40"/>
  <c r="DC574" i="40"/>
  <c r="DA574" i="40"/>
  <c r="CY574" i="40"/>
  <c r="DC572" i="40"/>
  <c r="DA572" i="40"/>
  <c r="CY572" i="40"/>
  <c r="DC570" i="40"/>
  <c r="DA570" i="40"/>
  <c r="CY570" i="40"/>
  <c r="DC557" i="40"/>
  <c r="DA557" i="40"/>
  <c r="CY557" i="40"/>
  <c r="DC546" i="40"/>
  <c r="DA546" i="40"/>
  <c r="CY546" i="40"/>
  <c r="DC543" i="40"/>
  <c r="DA543" i="40"/>
  <c r="CY543" i="40"/>
  <c r="DC542" i="40"/>
  <c r="DA542" i="40"/>
  <c r="CY542" i="40"/>
  <c r="DC539" i="40"/>
  <c r="DA539" i="40"/>
  <c r="CY539" i="40"/>
  <c r="DC506" i="40"/>
  <c r="DA506" i="40"/>
  <c r="CY506" i="40"/>
  <c r="DC505" i="40"/>
  <c r="DA505" i="40"/>
  <c r="CY505" i="40"/>
  <c r="DC502" i="40"/>
  <c r="DA502" i="40"/>
  <c r="CY502" i="40"/>
  <c r="DC491" i="40"/>
  <c r="DA491" i="40"/>
  <c r="CY491" i="40"/>
  <c r="DC486" i="40"/>
  <c r="DA486" i="40"/>
  <c r="CY486" i="40"/>
  <c r="DC472" i="40"/>
  <c r="DA472" i="40"/>
  <c r="CY472" i="40"/>
  <c r="DC453" i="40"/>
  <c r="DA453" i="40"/>
  <c r="CY453" i="40"/>
  <c r="DC443" i="40"/>
  <c r="DA443" i="40"/>
  <c r="CY443" i="40"/>
  <c r="DC421" i="40"/>
  <c r="DA421" i="40"/>
  <c r="CY421" i="40"/>
  <c r="DC420" i="40"/>
  <c r="DA420" i="40"/>
  <c r="CY420" i="40"/>
  <c r="DC398" i="40"/>
  <c r="DA398" i="40"/>
  <c r="CY398" i="40"/>
  <c r="DC388" i="40"/>
  <c r="DA388" i="40"/>
  <c r="CY388" i="40"/>
  <c r="DC383" i="40"/>
  <c r="DA383" i="40"/>
  <c r="CY383" i="40"/>
  <c r="DC381" i="40"/>
  <c r="DA381" i="40"/>
  <c r="CY381" i="40"/>
  <c r="DC372" i="40"/>
  <c r="DA372" i="40"/>
  <c r="CY372" i="40"/>
  <c r="DC356" i="40"/>
  <c r="DA356" i="40"/>
  <c r="CY356" i="40"/>
  <c r="DC351" i="40"/>
  <c r="DA351" i="40"/>
  <c r="CY351" i="40"/>
  <c r="DC326" i="40"/>
  <c r="DA326" i="40"/>
  <c r="CY326" i="40"/>
  <c r="DC314" i="40"/>
  <c r="DA314" i="40"/>
  <c r="CY314" i="40"/>
  <c r="DC303" i="40"/>
  <c r="DA303" i="40"/>
  <c r="CY303" i="40"/>
  <c r="DC290" i="40"/>
  <c r="DA290" i="40"/>
  <c r="CY290" i="40"/>
  <c r="DC276" i="40"/>
  <c r="DA276" i="40"/>
  <c r="CY276" i="40"/>
  <c r="DC269" i="40"/>
  <c r="DA269" i="40"/>
  <c r="CY269" i="40"/>
  <c r="DC258" i="40"/>
  <c r="DA258" i="40"/>
  <c r="CY258" i="40"/>
  <c r="DC229" i="40"/>
  <c r="DA229" i="40"/>
  <c r="CY229" i="40"/>
  <c r="DC202" i="40"/>
  <c r="DA202" i="40"/>
  <c r="CY202" i="40"/>
  <c r="DC199" i="40"/>
  <c r="DA199" i="40"/>
  <c r="CY199" i="40"/>
  <c r="DC198" i="40"/>
  <c r="DA198" i="40"/>
  <c r="CY198" i="40"/>
  <c r="DC193" i="40"/>
  <c r="DA193" i="40"/>
  <c r="CY193" i="40"/>
  <c r="DC175" i="40"/>
  <c r="DA175" i="40"/>
  <c r="CY175" i="40"/>
  <c r="DC166" i="40"/>
  <c r="DA166" i="40"/>
  <c r="CY166" i="40"/>
  <c r="DC165" i="40"/>
  <c r="DA165" i="40"/>
  <c r="CY165" i="40"/>
  <c r="DC163" i="40"/>
  <c r="DA163" i="40"/>
  <c r="CY163" i="40"/>
  <c r="DC162" i="40"/>
  <c r="DA162" i="40"/>
  <c r="CY162" i="40"/>
  <c r="DC157" i="40"/>
  <c r="DA157" i="40"/>
  <c r="CY157" i="40"/>
  <c r="DC141" i="40"/>
  <c r="DA141" i="40"/>
  <c r="CY141" i="40"/>
  <c r="DC140" i="40"/>
  <c r="DA140" i="40"/>
  <c r="CY140" i="40"/>
  <c r="DC129" i="40"/>
  <c r="DA129" i="40"/>
  <c r="CY129" i="40"/>
  <c r="DC122" i="40"/>
  <c r="DA122" i="40"/>
  <c r="CY122" i="40"/>
  <c r="DC113" i="40"/>
  <c r="DA113" i="40"/>
  <c r="CY113" i="40"/>
  <c r="DC100" i="40"/>
  <c r="DA100" i="40"/>
  <c r="CY100" i="40"/>
  <c r="DC85" i="40"/>
  <c r="DA85" i="40"/>
  <c r="CY85" i="40"/>
  <c r="DC74" i="40"/>
  <c r="DA74" i="40"/>
  <c r="CY74" i="40"/>
  <c r="DC30" i="40"/>
  <c r="DA30" i="40"/>
  <c r="CY30" i="40"/>
  <c r="DC29" i="40"/>
  <c r="DA29" i="40"/>
  <c r="CY29" i="40"/>
  <c r="DC16" i="40"/>
  <c r="DA16" i="40"/>
  <c r="CY16" i="40"/>
  <c r="GU717" i="40"/>
  <c r="GS717" i="40"/>
  <c r="GQ717" i="40"/>
  <c r="GO717" i="40"/>
  <c r="GU704" i="40"/>
  <c r="GS704" i="40"/>
  <c r="GQ704" i="40"/>
  <c r="GO704" i="40"/>
  <c r="GU695" i="40"/>
  <c r="GS695" i="40"/>
  <c r="GQ695" i="40"/>
  <c r="GO695" i="40"/>
  <c r="GU684" i="40"/>
  <c r="GS684" i="40"/>
  <c r="GQ684" i="40"/>
  <c r="GO684" i="40"/>
  <c r="GU662" i="40"/>
  <c r="GS662" i="40"/>
  <c r="GQ662" i="40"/>
  <c r="GO662" i="40"/>
  <c r="GU651" i="40"/>
  <c r="GS651" i="40"/>
  <c r="GQ651" i="40"/>
  <c r="GO651" i="40"/>
  <c r="GU642" i="40"/>
  <c r="GS642" i="40"/>
  <c r="GQ642" i="40"/>
  <c r="GO642" i="40"/>
  <c r="GU630" i="40"/>
  <c r="GS630" i="40"/>
  <c r="GQ630" i="40"/>
  <c r="GO630" i="40"/>
  <c r="GU618" i="40"/>
  <c r="GS618" i="40"/>
  <c r="GQ618" i="40"/>
  <c r="GO618" i="40"/>
  <c r="GU605" i="40"/>
  <c r="GS605" i="40"/>
  <c r="GQ605" i="40"/>
  <c r="GO605" i="40"/>
  <c r="GU600" i="40"/>
  <c r="GS600" i="40"/>
  <c r="GQ600" i="40"/>
  <c r="GO600" i="40"/>
  <c r="GU589" i="40"/>
  <c r="GS589" i="40"/>
  <c r="GQ589" i="40"/>
  <c r="GO589" i="40"/>
  <c r="GU585" i="40"/>
  <c r="GS585" i="40"/>
  <c r="GQ585" i="40"/>
  <c r="GO585" i="40"/>
  <c r="GU578" i="40"/>
  <c r="GS578" i="40"/>
  <c r="GQ578" i="40"/>
  <c r="GO578" i="40"/>
  <c r="GU577" i="40"/>
  <c r="GS577" i="40"/>
  <c r="GQ577" i="40"/>
  <c r="GO577" i="40"/>
  <c r="GU573" i="40"/>
  <c r="GS573" i="40"/>
  <c r="GQ573" i="40"/>
  <c r="GO573" i="40"/>
  <c r="GU549" i="40"/>
  <c r="GS549" i="40"/>
  <c r="GQ549" i="40"/>
  <c r="GO549" i="40"/>
  <c r="GU511" i="40"/>
  <c r="GS511" i="40"/>
  <c r="GQ511" i="40"/>
  <c r="GO511" i="40"/>
  <c r="GU458" i="40"/>
  <c r="GS458" i="40"/>
  <c r="GQ458" i="40"/>
  <c r="GO458" i="40"/>
  <c r="GU451" i="40"/>
  <c r="GS451" i="40"/>
  <c r="GQ451" i="40"/>
  <c r="GO451" i="40"/>
  <c r="GU442" i="40"/>
  <c r="GS442" i="40"/>
  <c r="GQ442" i="40"/>
  <c r="GO442" i="40"/>
  <c r="GU424" i="40"/>
  <c r="GS424" i="40"/>
  <c r="GQ424" i="40"/>
  <c r="GO424" i="40"/>
  <c r="GU401" i="40"/>
  <c r="GS401" i="40"/>
  <c r="GQ401" i="40"/>
  <c r="GO401" i="40"/>
  <c r="GU386" i="40"/>
  <c r="GS386" i="40"/>
  <c r="GQ386" i="40"/>
  <c r="GO386" i="40"/>
  <c r="GU382" i="40"/>
  <c r="GS382" i="40"/>
  <c r="GQ382" i="40"/>
  <c r="GO382" i="40"/>
  <c r="GU375" i="40"/>
  <c r="GS375" i="40"/>
  <c r="GQ375" i="40"/>
  <c r="GO375" i="40"/>
  <c r="GU363" i="40"/>
  <c r="GS363" i="40"/>
  <c r="GQ363" i="40"/>
  <c r="GO363" i="40"/>
  <c r="GU359" i="40"/>
  <c r="GS359" i="40"/>
  <c r="GQ359" i="40"/>
  <c r="GO359" i="40"/>
  <c r="GU354" i="40"/>
  <c r="GS354" i="40"/>
  <c r="GQ354" i="40"/>
  <c r="GO354" i="40"/>
  <c r="GU339" i="40"/>
  <c r="GS339" i="40"/>
  <c r="GQ339" i="40"/>
  <c r="GO339" i="40"/>
  <c r="GU329" i="40"/>
  <c r="GS329" i="40"/>
  <c r="GQ329" i="40"/>
  <c r="GO329" i="40"/>
  <c r="GU317" i="40"/>
  <c r="GS317" i="40"/>
  <c r="GQ317" i="40"/>
  <c r="GO317" i="40"/>
  <c r="GU305" i="40"/>
  <c r="GS305" i="40"/>
  <c r="GQ305" i="40"/>
  <c r="GO305" i="40"/>
  <c r="GU294" i="40"/>
  <c r="GS294" i="40"/>
  <c r="GQ294" i="40"/>
  <c r="GO294" i="40"/>
  <c r="GU279" i="40"/>
  <c r="GS279" i="40"/>
  <c r="GQ279" i="40"/>
  <c r="GO279" i="40"/>
  <c r="GU263" i="40"/>
  <c r="GS263" i="40"/>
  <c r="GQ263" i="40"/>
  <c r="GO263" i="40"/>
  <c r="GU204" i="40"/>
  <c r="GS204" i="40"/>
  <c r="GQ204" i="40"/>
  <c r="GO204" i="40"/>
  <c r="GU181" i="40"/>
  <c r="GS181" i="40"/>
  <c r="GQ181" i="40"/>
  <c r="GO181" i="40"/>
  <c r="GU144" i="40"/>
  <c r="GS144" i="40"/>
  <c r="GQ144" i="40"/>
  <c r="GO144" i="40"/>
  <c r="GU135" i="40"/>
  <c r="GS135" i="40"/>
  <c r="GQ135" i="40"/>
  <c r="GO135" i="40"/>
  <c r="GU116" i="40"/>
  <c r="GS116" i="40"/>
  <c r="GQ116" i="40"/>
  <c r="GO116" i="40"/>
  <c r="GU103" i="40"/>
  <c r="GS103" i="40"/>
  <c r="GQ103" i="40"/>
  <c r="GO103" i="40"/>
  <c r="GU90" i="40"/>
  <c r="GS90" i="40"/>
  <c r="GQ90" i="40"/>
  <c r="GO90" i="40"/>
  <c r="GU77" i="40"/>
  <c r="GS77" i="40"/>
  <c r="GQ77" i="40"/>
  <c r="GO77" i="40"/>
  <c r="GU49" i="40"/>
  <c r="GS49" i="40"/>
  <c r="GQ49" i="40"/>
  <c r="GO49" i="40"/>
  <c r="GU46" i="40"/>
  <c r="GS46" i="40"/>
  <c r="GQ46" i="40"/>
  <c r="GO46" i="40"/>
  <c r="GU45" i="40"/>
  <c r="GS45" i="40"/>
  <c r="GQ45" i="40"/>
  <c r="GO45" i="40"/>
  <c r="GU44" i="40"/>
  <c r="GS44" i="40"/>
  <c r="GQ44" i="40"/>
  <c r="GO44" i="40"/>
  <c r="GU43" i="40"/>
  <c r="GS43" i="40"/>
  <c r="GQ43" i="40"/>
  <c r="GO43" i="40"/>
  <c r="GU42" i="40"/>
  <c r="GS42" i="40"/>
  <c r="GQ42" i="40"/>
  <c r="GO42" i="40"/>
  <c r="GU41" i="40"/>
  <c r="GS41" i="40"/>
  <c r="GQ41" i="40"/>
  <c r="GO41" i="40"/>
  <c r="GU19" i="40"/>
  <c r="GS19" i="40"/>
  <c r="GQ19" i="40"/>
  <c r="GO19" i="40"/>
  <c r="DA438" i="40" l="1"/>
  <c r="DA437" i="40" s="1"/>
  <c r="CY438" i="40"/>
  <c r="CY437" i="40" s="1"/>
  <c r="DC438" i="40"/>
  <c r="DC437" i="40" s="1"/>
  <c r="CY727" i="40"/>
  <c r="BU726" i="40"/>
  <c r="BW726" i="40"/>
  <c r="BY726" i="40"/>
  <c r="CA726" i="40"/>
  <c r="CC726" i="40"/>
  <c r="CE726" i="40"/>
  <c r="CG726" i="40"/>
  <c r="CI726" i="40"/>
  <c r="CK726" i="40"/>
  <c r="CM726" i="40"/>
  <c r="CO726" i="40"/>
  <c r="CQ726" i="40"/>
  <c r="BT744" i="40"/>
  <c r="BT733" i="40" s="1"/>
  <c r="BS744" i="40"/>
  <c r="BS733" i="40" s="1"/>
  <c r="BT726" i="40"/>
  <c r="BS726" i="40"/>
  <c r="DA727" i="40"/>
  <c r="DG74" i="40"/>
  <c r="DG113" i="40"/>
  <c r="DG129" i="40"/>
  <c r="DC727" i="40"/>
  <c r="DG16" i="40"/>
  <c r="DG29" i="40"/>
  <c r="DG30" i="40"/>
  <c r="DG85" i="40"/>
  <c r="DG100" i="40"/>
  <c r="DG122" i="40"/>
  <c r="DG140" i="40"/>
  <c r="DG141" i="40"/>
  <c r="DG157" i="40"/>
  <c r="DG162" i="40"/>
  <c r="DG163" i="40"/>
  <c r="DG165" i="40"/>
  <c r="DG166" i="40"/>
  <c r="DG175" i="40"/>
  <c r="DG193" i="40"/>
  <c r="DG198" i="40"/>
  <c r="DG199" i="40"/>
  <c r="DG229" i="40"/>
  <c r="DG269" i="40"/>
  <c r="DG290" i="40"/>
  <c r="DG314" i="40"/>
  <c r="DG351" i="40"/>
  <c r="DG381" i="40"/>
  <c r="DG202" i="40"/>
  <c r="DG258" i="40"/>
  <c r="DG276" i="40"/>
  <c r="DG303" i="40"/>
  <c r="DG326" i="40"/>
  <c r="DG356" i="40"/>
  <c r="DG372" i="40"/>
  <c r="DG383" i="40"/>
  <c r="DG398" i="40"/>
  <c r="DG421" i="40"/>
  <c r="DA729" i="40"/>
  <c r="DG453" i="40"/>
  <c r="DG491" i="40"/>
  <c r="DG539" i="40"/>
  <c r="DG557" i="40"/>
  <c r="DG581" i="40"/>
  <c r="DG602" i="40"/>
  <c r="DG388" i="40"/>
  <c r="DG420" i="40"/>
  <c r="CY729" i="40"/>
  <c r="DC729" i="40"/>
  <c r="DG505" i="40"/>
  <c r="DG543" i="40"/>
  <c r="DG572" i="40"/>
  <c r="DG443" i="40"/>
  <c r="DG472" i="40"/>
  <c r="DG486" i="40"/>
  <c r="DG502" i="40"/>
  <c r="DG506" i="40"/>
  <c r="DG542" i="40"/>
  <c r="DG546" i="40"/>
  <c r="DG570" i="40"/>
  <c r="DG574" i="40"/>
  <c r="DG583" i="40"/>
  <c r="DG608" i="40"/>
  <c r="DG627" i="40"/>
  <c r="DG649" i="40"/>
  <c r="DG694" i="40"/>
  <c r="DG712" i="40"/>
  <c r="DG638" i="40"/>
  <c r="DG660" i="40"/>
  <c r="DG700" i="40"/>
  <c r="BV726" i="40"/>
  <c r="BX726" i="40"/>
  <c r="BZ726" i="40"/>
  <c r="CB726" i="40"/>
  <c r="CD726" i="40"/>
  <c r="CF726" i="40"/>
  <c r="CH726" i="40"/>
  <c r="CJ726" i="40"/>
  <c r="CL726" i="40"/>
  <c r="CN726" i="40"/>
  <c r="CP726" i="40"/>
  <c r="CR726" i="40"/>
  <c r="DG682" i="40"/>
  <c r="DG698" i="40"/>
  <c r="DG701" i="40"/>
  <c r="DG714" i="40"/>
  <c r="GW41" i="40"/>
  <c r="GP42" i="40"/>
  <c r="GW43" i="40"/>
  <c r="GP44" i="40"/>
  <c r="GW45" i="40"/>
  <c r="GW46" i="40"/>
  <c r="GW49" i="40"/>
  <c r="GP77" i="40"/>
  <c r="GP103" i="40"/>
  <c r="GP181" i="40"/>
  <c r="GP263" i="40"/>
  <c r="GP294" i="40"/>
  <c r="GP317" i="40"/>
  <c r="GP339" i="40"/>
  <c r="GP359" i="40"/>
  <c r="GP375" i="40"/>
  <c r="GP386" i="40"/>
  <c r="GP401" i="40"/>
  <c r="GP451" i="40"/>
  <c r="GP651" i="40"/>
  <c r="GP684" i="40"/>
  <c r="GP704" i="40"/>
  <c r="GW511" i="40"/>
  <c r="GP511" i="40"/>
  <c r="GT511" i="40"/>
  <c r="GW549" i="40"/>
  <c r="GP549" i="40"/>
  <c r="GT549" i="40"/>
  <c r="GW573" i="40"/>
  <c r="GP573" i="40"/>
  <c r="GT573" i="40"/>
  <c r="GW577" i="40"/>
  <c r="GP577" i="40"/>
  <c r="GT577" i="40"/>
  <c r="GW578" i="40"/>
  <c r="GP578" i="40"/>
  <c r="GT578" i="40"/>
  <c r="GW585" i="40"/>
  <c r="GP585" i="40"/>
  <c r="GT585" i="40"/>
  <c r="GW589" i="40"/>
  <c r="GP589" i="40"/>
  <c r="GT589" i="40"/>
  <c r="GW600" i="40"/>
  <c r="GP600" i="40"/>
  <c r="GT600" i="40"/>
  <c r="GW605" i="40"/>
  <c r="GP605" i="40"/>
  <c r="GT605" i="40"/>
  <c r="GW618" i="40"/>
  <c r="GP618" i="40"/>
  <c r="GT618" i="40"/>
  <c r="GW630" i="40"/>
  <c r="GP630" i="40"/>
  <c r="GT630" i="40"/>
  <c r="GT41" i="40"/>
  <c r="GT42" i="40"/>
  <c r="GT43" i="40"/>
  <c r="GT44" i="40"/>
  <c r="GT45" i="40"/>
  <c r="GT46" i="40"/>
  <c r="GP144" i="40"/>
  <c r="GR41" i="40"/>
  <c r="GV41" i="40"/>
  <c r="GR42" i="40"/>
  <c r="GV42" i="40"/>
  <c r="GR43" i="40"/>
  <c r="GV43" i="40"/>
  <c r="GR44" i="40"/>
  <c r="GV44" i="40"/>
  <c r="GR45" i="40"/>
  <c r="GV45" i="40"/>
  <c r="GR46" i="40"/>
  <c r="GV46" i="40"/>
  <c r="GR49" i="40"/>
  <c r="GR90" i="40"/>
  <c r="GR116" i="40"/>
  <c r="GR135" i="40"/>
  <c r="GR204" i="40"/>
  <c r="GR279" i="40"/>
  <c r="GR305" i="40"/>
  <c r="GR329" i="40"/>
  <c r="GR354" i="40"/>
  <c r="GR363" i="40"/>
  <c r="GR382" i="40"/>
  <c r="GR424" i="40"/>
  <c r="GR442" i="40"/>
  <c r="GR511" i="40"/>
  <c r="GV511" i="40"/>
  <c r="GR549" i="40"/>
  <c r="GV549" i="40"/>
  <c r="GR573" i="40"/>
  <c r="GV573" i="40"/>
  <c r="GR577" i="40"/>
  <c r="GV577" i="40"/>
  <c r="GR578" i="40"/>
  <c r="GV578" i="40"/>
  <c r="GR585" i="40"/>
  <c r="GV585" i="40"/>
  <c r="GR589" i="40"/>
  <c r="GV589" i="40"/>
  <c r="GR600" i="40"/>
  <c r="GV600" i="40"/>
  <c r="GR605" i="40"/>
  <c r="GV605" i="40"/>
  <c r="GR618" i="40"/>
  <c r="GV618" i="40"/>
  <c r="GR630" i="40"/>
  <c r="GV630" i="40"/>
  <c r="GR458" i="40"/>
  <c r="GR642" i="40"/>
  <c r="GR662" i="40"/>
  <c r="GR695" i="40"/>
  <c r="GR717" i="40"/>
  <c r="GW42" i="40"/>
  <c r="GW44" i="40"/>
  <c r="GP41" i="40"/>
  <c r="GP43" i="40"/>
  <c r="GP45" i="40"/>
  <c r="GP46" i="40"/>
  <c r="GP49" i="40"/>
  <c r="GV49" i="40"/>
  <c r="GT77" i="40"/>
  <c r="GW77" i="40"/>
  <c r="GV90" i="40"/>
  <c r="GT103" i="40"/>
  <c r="GW103" i="40"/>
  <c r="GV116" i="40"/>
  <c r="GV135" i="40"/>
  <c r="GT144" i="40"/>
  <c r="GW144" i="40"/>
  <c r="GT181" i="40"/>
  <c r="GW181" i="40"/>
  <c r="GV204" i="40"/>
  <c r="GT263" i="40"/>
  <c r="GW263" i="40"/>
  <c r="GV279" i="40"/>
  <c r="GT294" i="40"/>
  <c r="GW294" i="40"/>
  <c r="GV305" i="40"/>
  <c r="GT317" i="40"/>
  <c r="GW317" i="40"/>
  <c r="GV329" i="40"/>
  <c r="GT339" i="40"/>
  <c r="GW339" i="40"/>
  <c r="GV354" i="40"/>
  <c r="GT359" i="40"/>
  <c r="GW359" i="40"/>
  <c r="GV363" i="40"/>
  <c r="GT375" i="40"/>
  <c r="GW375" i="40"/>
  <c r="GV382" i="40"/>
  <c r="GT386" i="40"/>
  <c r="GW386" i="40"/>
  <c r="GT401" i="40"/>
  <c r="GW401" i="40"/>
  <c r="GV424" i="40"/>
  <c r="GT49" i="40"/>
  <c r="GR77" i="40"/>
  <c r="GV77" i="40"/>
  <c r="GP90" i="40"/>
  <c r="GT90" i="40"/>
  <c r="GW90" i="40"/>
  <c r="GR103" i="40"/>
  <c r="GV103" i="40"/>
  <c r="GP116" i="40"/>
  <c r="GT116" i="40"/>
  <c r="GW116" i="40"/>
  <c r="GP135" i="40"/>
  <c r="GT135" i="40"/>
  <c r="GW135" i="40"/>
  <c r="GR144" i="40"/>
  <c r="GV144" i="40"/>
  <c r="GR181" i="40"/>
  <c r="GV181" i="40"/>
  <c r="GP204" i="40"/>
  <c r="GT204" i="40"/>
  <c r="GW204" i="40"/>
  <c r="GR263" i="40"/>
  <c r="GV263" i="40"/>
  <c r="GP279" i="40"/>
  <c r="GT279" i="40"/>
  <c r="GW279" i="40"/>
  <c r="GR294" i="40"/>
  <c r="GV294" i="40"/>
  <c r="GP305" i="40"/>
  <c r="GT305" i="40"/>
  <c r="GW305" i="40"/>
  <c r="GR317" i="40"/>
  <c r="GV317" i="40"/>
  <c r="GP329" i="40"/>
  <c r="GT329" i="40"/>
  <c r="GW329" i="40"/>
  <c r="GR339" i="40"/>
  <c r="GV339" i="40"/>
  <c r="GP354" i="40"/>
  <c r="GT354" i="40"/>
  <c r="GW354" i="40"/>
  <c r="GR359" i="40"/>
  <c r="GV359" i="40"/>
  <c r="GP363" i="40"/>
  <c r="GT363" i="40"/>
  <c r="GW363" i="40"/>
  <c r="GR375" i="40"/>
  <c r="GV375" i="40"/>
  <c r="GP382" i="40"/>
  <c r="GT382" i="40"/>
  <c r="GW382" i="40"/>
  <c r="GR386" i="40"/>
  <c r="GV386" i="40"/>
  <c r="GR401" i="40"/>
  <c r="GV401" i="40"/>
  <c r="GP424" i="40"/>
  <c r="GT424" i="40"/>
  <c r="GW424" i="40"/>
  <c r="GP442" i="40"/>
  <c r="GT442" i="40"/>
  <c r="GW442" i="40"/>
  <c r="GR451" i="40"/>
  <c r="GV451" i="40"/>
  <c r="GP458" i="40"/>
  <c r="GT458" i="40"/>
  <c r="GW458" i="40"/>
  <c r="GV442" i="40"/>
  <c r="GT451" i="40"/>
  <c r="GW451" i="40"/>
  <c r="GV458" i="40"/>
  <c r="GV642" i="40"/>
  <c r="GT651" i="40"/>
  <c r="GW651" i="40"/>
  <c r="GV662" i="40"/>
  <c r="GT684" i="40"/>
  <c r="GW684" i="40"/>
  <c r="GV695" i="40"/>
  <c r="GT704" i="40"/>
  <c r="GW704" i="40"/>
  <c r="GV717" i="40"/>
  <c r="GP642" i="40"/>
  <c r="GT642" i="40"/>
  <c r="GW642" i="40"/>
  <c r="GR651" i="40"/>
  <c r="GV651" i="40"/>
  <c r="GP662" i="40"/>
  <c r="GT662" i="40"/>
  <c r="GW662" i="40"/>
  <c r="GR684" i="40"/>
  <c r="GV684" i="40"/>
  <c r="GP695" i="40"/>
  <c r="GT695" i="40"/>
  <c r="GW695" i="40"/>
  <c r="GR704" i="40"/>
  <c r="GV704" i="40"/>
  <c r="GP717" i="40"/>
  <c r="GT717" i="40"/>
  <c r="GW717" i="40"/>
  <c r="GP19" i="40"/>
  <c r="GT19" i="40"/>
  <c r="GR19" i="40"/>
  <c r="GV19" i="40"/>
  <c r="GW19" i="40"/>
  <c r="DG438" i="40" l="1"/>
  <c r="DG437" i="40" s="1"/>
  <c r="GX458" i="40"/>
  <c r="GX49" i="40"/>
  <c r="GX549" i="40"/>
  <c r="GX386" i="40"/>
  <c r="GX359" i="40"/>
  <c r="GX317" i="40"/>
  <c r="GX263" i="40"/>
  <c r="GX77" i="40"/>
  <c r="GX630" i="40"/>
  <c r="GX605" i="40"/>
  <c r="GX589" i="40"/>
  <c r="GX578" i="40"/>
  <c r="GX573" i="40"/>
  <c r="GX45" i="40"/>
  <c r="GX43" i="40"/>
  <c r="GX41" i="40"/>
  <c r="DG729" i="40"/>
  <c r="DG727" i="40"/>
  <c r="GX401" i="40"/>
  <c r="GX375" i="40"/>
  <c r="GX339" i="40"/>
  <c r="GX294" i="40"/>
  <c r="GX181" i="40"/>
  <c r="GX144" i="40"/>
  <c r="GX103" i="40"/>
  <c r="GX44" i="40"/>
  <c r="GX684" i="40"/>
  <c r="GX651" i="40"/>
  <c r="GX46" i="40"/>
  <c r="GX704" i="40"/>
  <c r="GX442" i="40"/>
  <c r="GX42" i="40"/>
  <c r="GX618" i="40"/>
  <c r="GX600" i="40"/>
  <c r="GX585" i="40"/>
  <c r="GX577" i="40"/>
  <c r="GX511" i="40"/>
  <c r="GX695" i="40"/>
  <c r="GX662" i="40"/>
  <c r="GX451" i="40"/>
  <c r="GX424" i="40"/>
  <c r="GX382" i="40"/>
  <c r="GX354" i="40"/>
  <c r="GX305" i="40"/>
  <c r="GX116" i="40"/>
  <c r="GX717" i="40"/>
  <c r="GX642" i="40"/>
  <c r="GX363" i="40"/>
  <c r="GX329" i="40"/>
  <c r="GX279" i="40"/>
  <c r="GX204" i="40"/>
  <c r="GX135" i="40"/>
  <c r="GX90" i="40"/>
  <c r="GX19" i="40"/>
  <c r="FH739" i="40" l="1"/>
  <c r="IT745" i="40" l="1"/>
  <c r="IU745" i="40"/>
  <c r="IV745" i="40"/>
  <c r="IT748" i="40"/>
  <c r="IU748" i="40"/>
  <c r="IV748" i="40"/>
  <c r="IT749" i="40"/>
  <c r="IU749" i="40"/>
  <c r="IV749" i="40"/>
  <c r="IS749" i="40"/>
  <c r="IS748" i="40"/>
  <c r="IS745" i="40"/>
  <c r="IT727" i="40"/>
  <c r="IU727" i="40"/>
  <c r="IV727" i="40"/>
  <c r="IT730" i="40"/>
  <c r="IU730" i="40"/>
  <c r="IV730" i="40"/>
  <c r="IT731" i="40"/>
  <c r="IU731" i="40"/>
  <c r="IV731" i="40"/>
  <c r="IS731" i="40"/>
  <c r="IS730" i="40"/>
  <c r="IS727" i="40"/>
  <c r="FH738" i="40" l="1"/>
  <c r="FH740" i="40"/>
  <c r="FH741" i="40"/>
  <c r="FH742" i="40"/>
  <c r="FH737" i="40"/>
  <c r="FH734" i="40"/>
  <c r="FH736" i="40"/>
  <c r="FH744" i="40" l="1"/>
  <c r="FF745" i="40"/>
  <c r="FG745" i="40"/>
  <c r="FH745" i="40"/>
  <c r="FI745" i="40"/>
  <c r="FH746" i="40"/>
  <c r="FH747" i="40"/>
  <c r="FF748" i="40"/>
  <c r="FG748" i="40"/>
  <c r="FH748" i="40"/>
  <c r="FI748" i="40"/>
  <c r="FF749" i="40"/>
  <c r="FG749" i="40"/>
  <c r="FH749" i="40"/>
  <c r="FI749" i="40"/>
  <c r="FE749" i="40"/>
  <c r="FE748" i="40"/>
  <c r="FE745" i="40"/>
  <c r="FH735" i="40"/>
  <c r="FF727" i="40"/>
  <c r="FG727" i="40"/>
  <c r="FH727" i="40"/>
  <c r="FI727" i="40"/>
  <c r="FH728" i="40"/>
  <c r="FH729" i="40"/>
  <c r="FF730" i="40"/>
  <c r="FG730" i="40"/>
  <c r="FH730" i="40"/>
  <c r="FI730" i="40"/>
  <c r="FF731" i="40"/>
  <c r="FG731" i="40"/>
  <c r="FH731" i="40"/>
  <c r="FI731" i="40"/>
  <c r="FE731" i="40"/>
  <c r="FE730" i="40"/>
  <c r="FE727" i="40"/>
  <c r="FH726" i="40" l="1"/>
  <c r="FA716" i="40"/>
  <c r="EY716" i="40"/>
  <c r="EW716" i="40"/>
  <c r="EU716" i="40"/>
  <c r="FA713" i="40"/>
  <c r="EY713" i="40"/>
  <c r="EW713" i="40"/>
  <c r="EU713" i="40"/>
  <c r="FA703" i="40"/>
  <c r="EY703" i="40"/>
  <c r="EW703" i="40"/>
  <c r="EU703" i="40"/>
  <c r="FA691" i="40"/>
  <c r="EY691" i="40"/>
  <c r="EW691" i="40"/>
  <c r="EU691" i="40"/>
  <c r="FA685" i="40"/>
  <c r="EY685" i="40"/>
  <c r="EW685" i="40"/>
  <c r="EU685" i="40"/>
  <c r="FA663" i="40"/>
  <c r="EY663" i="40"/>
  <c r="EW663" i="40"/>
  <c r="EU663" i="40"/>
  <c r="FA643" i="40"/>
  <c r="EY643" i="40"/>
  <c r="EW643" i="40"/>
  <c r="EU643" i="40"/>
  <c r="FA631" i="40"/>
  <c r="EY631" i="40"/>
  <c r="EW631" i="40"/>
  <c r="EU631" i="40"/>
  <c r="FA615" i="40"/>
  <c r="EY615" i="40"/>
  <c r="EW615" i="40"/>
  <c r="EU615" i="40"/>
  <c r="FA604" i="40"/>
  <c r="EY604" i="40"/>
  <c r="EW604" i="40"/>
  <c r="EU604" i="40"/>
  <c r="FA548" i="40"/>
  <c r="EY548" i="40"/>
  <c r="EW548" i="40"/>
  <c r="EU548" i="40"/>
  <c r="FA509" i="40"/>
  <c r="EY509" i="40"/>
  <c r="EW509" i="40"/>
  <c r="EU509" i="40"/>
  <c r="FA493" i="40"/>
  <c r="EY493" i="40"/>
  <c r="EW493" i="40"/>
  <c r="EU493" i="40"/>
  <c r="FA484" i="40"/>
  <c r="EY484" i="40"/>
  <c r="EW484" i="40"/>
  <c r="EU484" i="40"/>
  <c r="FA457" i="40"/>
  <c r="EY457" i="40"/>
  <c r="EW457" i="40"/>
  <c r="EU457" i="40"/>
  <c r="FA447" i="40"/>
  <c r="EY447" i="40"/>
  <c r="EW447" i="40"/>
  <c r="EU447" i="40"/>
  <c r="FA400" i="40"/>
  <c r="EY400" i="40"/>
  <c r="EW400" i="40"/>
  <c r="EU400" i="40"/>
  <c r="FA385" i="40"/>
  <c r="EY385" i="40"/>
  <c r="EW385" i="40"/>
  <c r="EU385" i="40"/>
  <c r="FA374" i="40"/>
  <c r="EY374" i="40"/>
  <c r="EW374" i="40"/>
  <c r="EU374" i="40"/>
  <c r="FA362" i="40"/>
  <c r="EY362" i="40"/>
  <c r="EW362" i="40"/>
  <c r="EU362" i="40"/>
  <c r="FA358" i="40"/>
  <c r="EY358" i="40"/>
  <c r="EW358" i="40"/>
  <c r="EU358" i="40"/>
  <c r="FA353" i="40"/>
  <c r="EY353" i="40"/>
  <c r="EW353" i="40"/>
  <c r="EU353" i="40"/>
  <c r="FA328" i="40"/>
  <c r="EY328" i="40"/>
  <c r="EW328" i="40"/>
  <c r="EU328" i="40"/>
  <c r="FA316" i="40"/>
  <c r="FA313" i="40" s="1"/>
  <c r="EY316" i="40"/>
  <c r="EY313" i="40" s="1"/>
  <c r="EW316" i="40"/>
  <c r="EU316" i="40"/>
  <c r="EU313" i="40" s="1"/>
  <c r="FA310" i="40"/>
  <c r="EY310" i="40"/>
  <c r="EW310" i="40"/>
  <c r="EU310" i="40"/>
  <c r="FA292" i="40"/>
  <c r="EY292" i="40"/>
  <c r="EW292" i="40"/>
  <c r="EU292" i="40"/>
  <c r="FA278" i="40"/>
  <c r="EY278" i="40"/>
  <c r="EW278" i="40"/>
  <c r="EU278" i="40"/>
  <c r="FA271" i="40"/>
  <c r="EY271" i="40"/>
  <c r="EW271" i="40"/>
  <c r="EU271" i="40"/>
  <c r="FA262" i="40"/>
  <c r="EY262" i="40"/>
  <c r="EW262" i="40"/>
  <c r="EU262" i="40"/>
  <c r="FA257" i="40"/>
  <c r="EY257" i="40"/>
  <c r="EW257" i="40"/>
  <c r="EU257" i="40"/>
  <c r="FA256" i="40"/>
  <c r="EY256" i="40"/>
  <c r="EW256" i="40"/>
  <c r="EU256" i="40"/>
  <c r="FA189" i="40"/>
  <c r="EY189" i="40"/>
  <c r="EW189" i="40"/>
  <c r="EU189" i="40"/>
  <c r="FA180" i="40"/>
  <c r="EY180" i="40"/>
  <c r="EW180" i="40"/>
  <c r="EU180" i="40"/>
  <c r="FA173" i="40"/>
  <c r="EY173" i="40"/>
  <c r="EW173" i="40"/>
  <c r="EU173" i="40"/>
  <c r="FA158" i="40"/>
  <c r="EY158" i="40"/>
  <c r="EW158" i="40"/>
  <c r="EU158" i="40"/>
  <c r="FA149" i="40"/>
  <c r="EY149" i="40"/>
  <c r="EW149" i="40"/>
  <c r="EU149" i="40"/>
  <c r="FA115" i="40"/>
  <c r="EY115" i="40"/>
  <c r="EW115" i="40"/>
  <c r="EU115" i="40"/>
  <c r="FA102" i="40"/>
  <c r="EY102" i="40"/>
  <c r="EW102" i="40"/>
  <c r="EU102" i="40"/>
  <c r="FA89" i="40"/>
  <c r="EY89" i="40"/>
  <c r="EW89" i="40"/>
  <c r="EU89" i="40"/>
  <c r="FA76" i="40"/>
  <c r="EY76" i="40"/>
  <c r="EW76" i="40"/>
  <c r="EU76" i="40"/>
  <c r="FA40" i="40"/>
  <c r="EY40" i="40"/>
  <c r="EW40" i="40"/>
  <c r="EU40" i="40"/>
  <c r="FA38" i="40"/>
  <c r="EY38" i="40"/>
  <c r="EW38" i="40"/>
  <c r="EU38" i="40"/>
  <c r="FA36" i="40"/>
  <c r="EY36" i="40"/>
  <c r="EW36" i="40"/>
  <c r="EU36" i="40"/>
  <c r="FA35" i="40"/>
  <c r="EY35" i="40"/>
  <c r="EW35" i="40"/>
  <c r="EU35" i="40"/>
  <c r="FA701" i="40"/>
  <c r="EY701" i="40"/>
  <c r="EW701" i="40"/>
  <c r="EU701" i="40"/>
  <c r="FA661" i="40"/>
  <c r="EY661" i="40"/>
  <c r="EW661" i="40"/>
  <c r="EU661" i="40"/>
  <c r="FA658" i="40"/>
  <c r="EY658" i="40"/>
  <c r="EW658" i="40"/>
  <c r="EU658" i="40"/>
  <c r="FA601" i="40"/>
  <c r="EY601" i="40"/>
  <c r="EW601" i="40"/>
  <c r="EU601" i="40"/>
  <c r="FA583" i="40"/>
  <c r="EY583" i="40"/>
  <c r="EW583" i="40"/>
  <c r="EU583" i="40"/>
  <c r="FA574" i="40"/>
  <c r="EY574" i="40"/>
  <c r="EW574" i="40"/>
  <c r="EU574" i="40"/>
  <c r="FA572" i="40"/>
  <c r="EY572" i="40"/>
  <c r="EW572" i="40"/>
  <c r="EU572" i="40"/>
  <c r="FA540" i="40"/>
  <c r="EY540" i="40"/>
  <c r="EW540" i="40"/>
  <c r="EU540" i="40"/>
  <c r="FA536" i="40"/>
  <c r="EY536" i="40"/>
  <c r="EW536" i="40"/>
  <c r="EU536" i="40"/>
  <c r="FA510" i="40"/>
  <c r="EY510" i="40"/>
  <c r="EW510" i="40"/>
  <c r="EU510" i="40"/>
  <c r="FA504" i="40"/>
  <c r="EY504" i="40"/>
  <c r="EW504" i="40"/>
  <c r="EU504" i="40"/>
  <c r="FA503" i="40"/>
  <c r="EY503" i="40"/>
  <c r="EW503" i="40"/>
  <c r="EU503" i="40"/>
  <c r="FA494" i="40"/>
  <c r="EY494" i="40"/>
  <c r="EW494" i="40"/>
  <c r="EU494" i="40"/>
  <c r="FA489" i="40"/>
  <c r="EY489" i="40"/>
  <c r="EW489" i="40"/>
  <c r="EU489" i="40"/>
  <c r="FA486" i="40"/>
  <c r="EY486" i="40"/>
  <c r="EW486" i="40"/>
  <c r="EU486" i="40"/>
  <c r="FA445" i="40"/>
  <c r="EY445" i="40"/>
  <c r="EW445" i="40"/>
  <c r="EU445" i="40"/>
  <c r="FA439" i="40"/>
  <c r="FA438" i="40" s="1"/>
  <c r="FA437" i="40" s="1"/>
  <c r="EY439" i="40"/>
  <c r="EY438" i="40" s="1"/>
  <c r="EY437" i="40" s="1"/>
  <c r="EW439" i="40"/>
  <c r="EU439" i="40"/>
  <c r="EU438" i="40" s="1"/>
  <c r="EU437" i="40" s="1"/>
  <c r="FA419" i="40"/>
  <c r="EY419" i="40"/>
  <c r="EW419" i="40"/>
  <c r="EU419" i="40"/>
  <c r="FA398" i="40"/>
  <c r="EY398" i="40"/>
  <c r="EW398" i="40"/>
  <c r="EU398" i="40"/>
  <c r="ET394" i="40"/>
  <c r="ER394" i="40"/>
  <c r="EQ394" i="40"/>
  <c r="EP394" i="40"/>
  <c r="EJ394" i="40"/>
  <c r="EI394" i="40"/>
  <c r="EH394" i="40"/>
  <c r="EG394" i="40"/>
  <c r="EF394" i="40"/>
  <c r="EE394" i="40"/>
  <c r="ED394" i="40"/>
  <c r="EC394" i="40"/>
  <c r="EB394" i="40"/>
  <c r="EA394" i="40"/>
  <c r="DZ394" i="40"/>
  <c r="DY394" i="40"/>
  <c r="DX394" i="40"/>
  <c r="DW394" i="40"/>
  <c r="DV394" i="40"/>
  <c r="DU394" i="40"/>
  <c r="DT394" i="40"/>
  <c r="DS394" i="40"/>
  <c r="DR394" i="40"/>
  <c r="DQ394" i="40"/>
  <c r="DP394" i="40"/>
  <c r="FA370" i="40"/>
  <c r="EY370" i="40"/>
  <c r="EW370" i="40"/>
  <c r="EU370" i="40"/>
  <c r="FA368" i="40"/>
  <c r="EY368" i="40"/>
  <c r="EW368" i="40"/>
  <c r="EU368" i="40"/>
  <c r="ET313" i="40"/>
  <c r="ER313" i="40"/>
  <c r="EQ313" i="40"/>
  <c r="EP313" i="40"/>
  <c r="EJ313" i="40"/>
  <c r="EI313" i="40"/>
  <c r="EH313" i="40"/>
  <c r="EG313" i="40"/>
  <c r="EF313" i="40"/>
  <c r="EE313" i="40"/>
  <c r="ED313" i="40"/>
  <c r="EC313" i="40"/>
  <c r="EB313" i="40"/>
  <c r="EA313" i="40"/>
  <c r="DZ313" i="40"/>
  <c r="DY313" i="40"/>
  <c r="DX313" i="40"/>
  <c r="DW313" i="40"/>
  <c r="DV313" i="40"/>
  <c r="DU313" i="40"/>
  <c r="DT313" i="40"/>
  <c r="DS313" i="40"/>
  <c r="DR313" i="40"/>
  <c r="DQ313" i="40"/>
  <c r="DP313" i="40"/>
  <c r="FA303" i="40"/>
  <c r="EY303" i="40"/>
  <c r="EW303" i="40"/>
  <c r="EU303" i="40"/>
  <c r="FA298" i="40"/>
  <c r="EY298" i="40"/>
  <c r="EW298" i="40"/>
  <c r="EU298" i="40"/>
  <c r="FA192" i="40"/>
  <c r="EY192" i="40"/>
  <c r="EW192" i="40"/>
  <c r="EU192" i="40"/>
  <c r="FA162" i="40"/>
  <c r="EY162" i="40"/>
  <c r="EW162" i="40"/>
  <c r="EU162" i="40"/>
  <c r="FA160" i="40"/>
  <c r="EY160" i="40"/>
  <c r="EW160" i="40"/>
  <c r="EU160" i="40"/>
  <c r="FA145" i="40"/>
  <c r="EY145" i="40"/>
  <c r="EW145" i="40"/>
  <c r="EU145" i="40"/>
  <c r="FA133" i="40"/>
  <c r="EY133" i="40"/>
  <c r="EW133" i="40"/>
  <c r="EU133" i="40"/>
  <c r="FA132" i="40"/>
  <c r="EY132" i="40"/>
  <c r="EW132" i="40"/>
  <c r="EU132" i="40"/>
  <c r="FA128" i="40"/>
  <c r="EY128" i="40"/>
  <c r="EW128" i="40"/>
  <c r="EU128" i="40"/>
  <c r="FA111" i="40"/>
  <c r="EY111" i="40"/>
  <c r="EW111" i="40"/>
  <c r="EU111" i="40"/>
  <c r="FA86" i="40"/>
  <c r="EY86" i="40"/>
  <c r="EW86" i="40"/>
  <c r="EU86" i="40"/>
  <c r="FA34" i="40"/>
  <c r="EY34" i="40"/>
  <c r="EW34" i="40"/>
  <c r="EU34" i="40"/>
  <c r="FA33" i="40"/>
  <c r="EY33" i="40"/>
  <c r="EW33" i="40"/>
  <c r="EU33" i="40"/>
  <c r="FA32" i="40"/>
  <c r="EY32" i="40"/>
  <c r="EW32" i="40"/>
  <c r="EU32" i="40"/>
  <c r="FA31" i="40"/>
  <c r="EY31" i="40"/>
  <c r="EW31" i="40"/>
  <c r="EU31" i="40"/>
  <c r="FA18" i="40"/>
  <c r="EY18" i="40"/>
  <c r="EW18" i="40"/>
  <c r="EU18" i="40"/>
  <c r="EW438" i="40" l="1"/>
  <c r="EW437" i="40" s="1"/>
  <c r="FA394" i="40"/>
  <c r="EW394" i="40"/>
  <c r="EX484" i="40"/>
  <c r="EX493" i="40"/>
  <c r="EX509" i="40"/>
  <c r="FC400" i="40"/>
  <c r="FC447" i="40"/>
  <c r="FC457" i="40"/>
  <c r="FC484" i="40"/>
  <c r="EZ484" i="40"/>
  <c r="FC493" i="40"/>
  <c r="EZ493" i="40"/>
  <c r="FC509" i="40"/>
  <c r="EZ509" i="40"/>
  <c r="FB484" i="40"/>
  <c r="FB493" i="40"/>
  <c r="FB509" i="40"/>
  <c r="EZ400" i="40"/>
  <c r="EZ447" i="40"/>
  <c r="EZ457" i="40"/>
  <c r="EU394" i="40"/>
  <c r="EY394" i="40"/>
  <c r="EX400" i="40"/>
  <c r="FB400" i="40"/>
  <c r="EX447" i="40"/>
  <c r="FB447" i="40"/>
  <c r="EX457" i="40"/>
  <c r="FB457" i="40"/>
  <c r="EV484" i="40"/>
  <c r="EV493" i="40"/>
  <c r="EV509" i="40"/>
  <c r="EX548" i="40"/>
  <c r="EX604" i="40"/>
  <c r="EX631" i="40"/>
  <c r="EX685" i="40"/>
  <c r="EX703" i="40"/>
  <c r="EX716" i="40"/>
  <c r="EX328" i="40"/>
  <c r="EX353" i="40"/>
  <c r="EX358" i="40"/>
  <c r="EX362" i="40"/>
  <c r="EX374" i="40"/>
  <c r="EX385" i="40"/>
  <c r="EV400" i="40"/>
  <c r="EV447" i="40"/>
  <c r="EV457" i="40"/>
  <c r="FB328" i="40"/>
  <c r="FB353" i="40"/>
  <c r="FB358" i="40"/>
  <c r="FB362" i="40"/>
  <c r="FB374" i="40"/>
  <c r="FC36" i="40"/>
  <c r="FC38" i="40"/>
  <c r="FC76" i="40"/>
  <c r="FC89" i="40"/>
  <c r="FC180" i="40"/>
  <c r="FC316" i="40"/>
  <c r="FC313" i="40" s="1"/>
  <c r="FC328" i="40"/>
  <c r="EZ328" i="40"/>
  <c r="FC353" i="40"/>
  <c r="EZ353" i="40"/>
  <c r="FC358" i="40"/>
  <c r="EZ358" i="40"/>
  <c r="FC362" i="40"/>
  <c r="EZ362" i="40"/>
  <c r="FC374" i="40"/>
  <c r="EZ374" i="40"/>
  <c r="FC385" i="40"/>
  <c r="EX35" i="40"/>
  <c r="EX36" i="40"/>
  <c r="FB36" i="40"/>
  <c r="EX115" i="40"/>
  <c r="EX149" i="40"/>
  <c r="EX158" i="40"/>
  <c r="EX173" i="40"/>
  <c r="EX180" i="40"/>
  <c r="FB180" i="40"/>
  <c r="EX189" i="40"/>
  <c r="EX256" i="40"/>
  <c r="EX257" i="40"/>
  <c r="EX262" i="40"/>
  <c r="EX271" i="40"/>
  <c r="EX278" i="40"/>
  <c r="EX292" i="40"/>
  <c r="EX310" i="40"/>
  <c r="EX316" i="40"/>
  <c r="EX313" i="40" s="1"/>
  <c r="FB316" i="40"/>
  <c r="FB313" i="40" s="1"/>
  <c r="EV328" i="40"/>
  <c r="EV353" i="40"/>
  <c r="EV358" i="40"/>
  <c r="EV362" i="40"/>
  <c r="EV374" i="40"/>
  <c r="EV385" i="40"/>
  <c r="EZ385" i="40"/>
  <c r="FB385" i="40"/>
  <c r="EZ36" i="40"/>
  <c r="EZ180" i="40"/>
  <c r="EZ316" i="40"/>
  <c r="EZ313" i="40" s="1"/>
  <c r="EV615" i="40"/>
  <c r="EV643" i="40"/>
  <c r="EV663" i="40"/>
  <c r="EV691" i="40"/>
  <c r="EV713" i="40"/>
  <c r="EW313" i="40"/>
  <c r="EV316" i="40"/>
  <c r="EV313" i="40" s="1"/>
  <c r="FB310" i="40"/>
  <c r="FC310" i="40"/>
  <c r="EZ310" i="40"/>
  <c r="EV310" i="40"/>
  <c r="FB292" i="40"/>
  <c r="FC292" i="40"/>
  <c r="EZ292" i="40"/>
  <c r="EV292" i="40"/>
  <c r="FB278" i="40"/>
  <c r="EV278" i="40"/>
  <c r="EZ278" i="40"/>
  <c r="FC278" i="40"/>
  <c r="FB271" i="40"/>
  <c r="EV271" i="40"/>
  <c r="EZ271" i="40"/>
  <c r="FC271" i="40"/>
  <c r="FB262" i="40"/>
  <c r="EV262" i="40"/>
  <c r="EZ262" i="40"/>
  <c r="FC262" i="40"/>
  <c r="FB257" i="40"/>
  <c r="EV257" i="40"/>
  <c r="EZ257" i="40"/>
  <c r="FC257" i="40"/>
  <c r="FB256" i="40"/>
  <c r="FC256" i="40"/>
  <c r="EZ256" i="40"/>
  <c r="EV256" i="40"/>
  <c r="FB189" i="40"/>
  <c r="EV189" i="40"/>
  <c r="EZ189" i="40"/>
  <c r="FC189" i="40"/>
  <c r="EV180" i="40"/>
  <c r="FB173" i="40"/>
  <c r="EV173" i="40"/>
  <c r="EZ173" i="40"/>
  <c r="FC173" i="40"/>
  <c r="FB158" i="40"/>
  <c r="EV158" i="40"/>
  <c r="EZ158" i="40"/>
  <c r="FC158" i="40"/>
  <c r="FB149" i="40"/>
  <c r="FC149" i="40"/>
  <c r="EZ149" i="40"/>
  <c r="EV149" i="40"/>
  <c r="FB115" i="40"/>
  <c r="FC115" i="40"/>
  <c r="EZ115" i="40"/>
  <c r="EV115" i="40"/>
  <c r="EX102" i="40"/>
  <c r="FC102" i="40"/>
  <c r="EZ102" i="40"/>
  <c r="FB102" i="40"/>
  <c r="EV102" i="40"/>
  <c r="EZ89" i="40"/>
  <c r="EX89" i="40"/>
  <c r="FB89" i="40"/>
  <c r="EV89" i="40"/>
  <c r="EZ76" i="40"/>
  <c r="EX76" i="40"/>
  <c r="FB76" i="40"/>
  <c r="EV76" i="40"/>
  <c r="EX40" i="40"/>
  <c r="FC40" i="40"/>
  <c r="EZ40" i="40"/>
  <c r="FB40" i="40"/>
  <c r="EV40" i="40"/>
  <c r="EZ38" i="40"/>
  <c r="EX38" i="40"/>
  <c r="FB38" i="40"/>
  <c r="EV38" i="40"/>
  <c r="EV36" i="40"/>
  <c r="FB35" i="40"/>
  <c r="FC35" i="40"/>
  <c r="EZ35" i="40"/>
  <c r="EV35" i="40"/>
  <c r="FB548" i="40"/>
  <c r="FB604" i="40"/>
  <c r="EZ615" i="40"/>
  <c r="FC615" i="40"/>
  <c r="FB631" i="40"/>
  <c r="EZ643" i="40"/>
  <c r="FC643" i="40"/>
  <c r="EZ663" i="40"/>
  <c r="FC663" i="40"/>
  <c r="FB685" i="40"/>
  <c r="EZ691" i="40"/>
  <c r="FC691" i="40"/>
  <c r="FB703" i="40"/>
  <c r="EZ713" i="40"/>
  <c r="FC713" i="40"/>
  <c r="FB716" i="40"/>
  <c r="EV548" i="40"/>
  <c r="EZ548" i="40"/>
  <c r="FC548" i="40"/>
  <c r="EV604" i="40"/>
  <c r="EZ604" i="40"/>
  <c r="FC604" i="40"/>
  <c r="EX615" i="40"/>
  <c r="FB615" i="40"/>
  <c r="EV631" i="40"/>
  <c r="EZ631" i="40"/>
  <c r="FC631" i="40"/>
  <c r="EX643" i="40"/>
  <c r="FB643" i="40"/>
  <c r="EX663" i="40"/>
  <c r="FB663" i="40"/>
  <c r="EV685" i="40"/>
  <c r="EZ685" i="40"/>
  <c r="FC685" i="40"/>
  <c r="EX691" i="40"/>
  <c r="FB691" i="40"/>
  <c r="EV703" i="40"/>
  <c r="EZ703" i="40"/>
  <c r="FC703" i="40"/>
  <c r="EX713" i="40"/>
  <c r="FB713" i="40"/>
  <c r="EV716" i="40"/>
  <c r="EZ716" i="40"/>
  <c r="FC716" i="40"/>
  <c r="FC303" i="40"/>
  <c r="EZ303" i="40"/>
  <c r="EX303" i="40"/>
  <c r="FB303" i="40"/>
  <c r="EV303" i="40"/>
  <c r="EX398" i="40"/>
  <c r="EX419" i="40"/>
  <c r="EV18" i="40"/>
  <c r="FC31" i="40"/>
  <c r="EV32" i="40"/>
  <c r="EV33" i="40"/>
  <c r="FC34" i="40"/>
  <c r="FC86" i="40"/>
  <c r="EV111" i="40"/>
  <c r="FC128" i="40"/>
  <c r="EV132" i="40"/>
  <c r="FC133" i="40"/>
  <c r="EV145" i="40"/>
  <c r="EV160" i="40"/>
  <c r="FC162" i="40"/>
  <c r="EV192" i="40"/>
  <c r="EX368" i="40"/>
  <c r="EX370" i="40"/>
  <c r="FC439" i="40"/>
  <c r="FC445" i="40"/>
  <c r="EV489" i="40"/>
  <c r="EV503" i="40"/>
  <c r="EV510" i="40"/>
  <c r="EV540" i="40"/>
  <c r="EV574" i="40"/>
  <c r="EV601" i="40"/>
  <c r="EV658" i="40"/>
  <c r="EZ18" i="40"/>
  <c r="EZ31" i="40"/>
  <c r="EZ32" i="40"/>
  <c r="EZ33" i="40"/>
  <c r="EZ34" i="40"/>
  <c r="EZ86" i="40"/>
  <c r="EZ111" i="40"/>
  <c r="EZ128" i="40"/>
  <c r="EZ132" i="40"/>
  <c r="EZ133" i="40"/>
  <c r="EZ145" i="40"/>
  <c r="EZ160" i="40"/>
  <c r="EZ162" i="40"/>
  <c r="FB368" i="40"/>
  <c r="FB370" i="40"/>
  <c r="FC368" i="40"/>
  <c r="EV368" i="40"/>
  <c r="EZ368" i="40"/>
  <c r="FC370" i="40"/>
  <c r="EV370" i="40"/>
  <c r="EZ370" i="40"/>
  <c r="FB398" i="40"/>
  <c r="FB419" i="40"/>
  <c r="EZ439" i="40"/>
  <c r="EZ445" i="40"/>
  <c r="EX18" i="40"/>
  <c r="FB18" i="40"/>
  <c r="EX31" i="40"/>
  <c r="FB31" i="40"/>
  <c r="EX32" i="40"/>
  <c r="FB32" i="40"/>
  <c r="EX33" i="40"/>
  <c r="FB33" i="40"/>
  <c r="EX34" i="40"/>
  <c r="FB34" i="40"/>
  <c r="EX86" i="40"/>
  <c r="FB86" i="40"/>
  <c r="EX111" i="40"/>
  <c r="FB111" i="40"/>
  <c r="EX128" i="40"/>
  <c r="FB128" i="40"/>
  <c r="EX132" i="40"/>
  <c r="FB132" i="40"/>
  <c r="EX133" i="40"/>
  <c r="FB133" i="40"/>
  <c r="EX145" i="40"/>
  <c r="FB145" i="40"/>
  <c r="EX160" i="40"/>
  <c r="FB160" i="40"/>
  <c r="EX162" i="40"/>
  <c r="FB162" i="40"/>
  <c r="EZ192" i="40"/>
  <c r="FC298" i="40"/>
  <c r="FC398" i="40"/>
  <c r="EZ398" i="40"/>
  <c r="FC419" i="40"/>
  <c r="EZ419" i="40"/>
  <c r="EX439" i="40"/>
  <c r="FB439" i="40"/>
  <c r="EX445" i="40"/>
  <c r="FB445" i="40"/>
  <c r="EX486" i="40"/>
  <c r="EX494" i="40"/>
  <c r="EX504" i="40"/>
  <c r="EX536" i="40"/>
  <c r="EX572" i="40"/>
  <c r="EX583" i="40"/>
  <c r="EX661" i="40"/>
  <c r="EX701" i="40"/>
  <c r="FC18" i="40"/>
  <c r="FC32" i="40"/>
  <c r="FC33" i="40"/>
  <c r="FC111" i="40"/>
  <c r="FC132" i="40"/>
  <c r="FC145" i="40"/>
  <c r="FC160" i="40"/>
  <c r="EV31" i="40"/>
  <c r="EV34" i="40"/>
  <c r="EV86" i="40"/>
  <c r="EV128" i="40"/>
  <c r="EV133" i="40"/>
  <c r="EV162" i="40"/>
  <c r="FC192" i="40"/>
  <c r="EX192" i="40"/>
  <c r="FB192" i="40"/>
  <c r="EV298" i="40"/>
  <c r="EX298" i="40"/>
  <c r="EZ298" i="40"/>
  <c r="FB298" i="40"/>
  <c r="EV398" i="40"/>
  <c r="EV419" i="40"/>
  <c r="EV439" i="40"/>
  <c r="EV445" i="40"/>
  <c r="FB486" i="40"/>
  <c r="EZ489" i="40"/>
  <c r="FC489" i="40"/>
  <c r="FB494" i="40"/>
  <c r="EZ503" i="40"/>
  <c r="FC503" i="40"/>
  <c r="FB504" i="40"/>
  <c r="EZ510" i="40"/>
  <c r="FC510" i="40"/>
  <c r="FB536" i="40"/>
  <c r="EZ540" i="40"/>
  <c r="FC540" i="40"/>
  <c r="FB572" i="40"/>
  <c r="EZ574" i="40"/>
  <c r="FC574" i="40"/>
  <c r="FB583" i="40"/>
  <c r="EZ601" i="40"/>
  <c r="FC601" i="40"/>
  <c r="EZ658" i="40"/>
  <c r="FC658" i="40"/>
  <c r="FB661" i="40"/>
  <c r="FB701" i="40"/>
  <c r="EV486" i="40"/>
  <c r="EZ486" i="40"/>
  <c r="FC486" i="40"/>
  <c r="EX489" i="40"/>
  <c r="FB489" i="40"/>
  <c r="EV494" i="40"/>
  <c r="EZ494" i="40"/>
  <c r="FC494" i="40"/>
  <c r="EX503" i="40"/>
  <c r="FB503" i="40"/>
  <c r="EV504" i="40"/>
  <c r="EZ504" i="40"/>
  <c r="FC504" i="40"/>
  <c r="EX510" i="40"/>
  <c r="FB510" i="40"/>
  <c r="EV536" i="40"/>
  <c r="EZ536" i="40"/>
  <c r="FC536" i="40"/>
  <c r="EX540" i="40"/>
  <c r="FB540" i="40"/>
  <c r="EV572" i="40"/>
  <c r="EZ572" i="40"/>
  <c r="FC572" i="40"/>
  <c r="EX574" i="40"/>
  <c r="FB574" i="40"/>
  <c r="EV583" i="40"/>
  <c r="EZ583" i="40"/>
  <c r="FC583" i="40"/>
  <c r="EX601" i="40"/>
  <c r="FB601" i="40"/>
  <c r="EX658" i="40"/>
  <c r="FB658" i="40"/>
  <c r="EV661" i="40"/>
  <c r="EZ661" i="40"/>
  <c r="FC661" i="40"/>
  <c r="EV701" i="40"/>
  <c r="EZ701" i="40"/>
  <c r="FC701" i="40"/>
  <c r="FB438" i="40" l="1"/>
  <c r="FB437" i="40" s="1"/>
  <c r="EX438" i="40"/>
  <c r="EX437" i="40" s="1"/>
  <c r="EV438" i="40"/>
  <c r="EV437" i="40" s="1"/>
  <c r="EZ438" i="40"/>
  <c r="EZ437" i="40" s="1"/>
  <c r="FC438" i="40"/>
  <c r="FC437" i="40" s="1"/>
  <c r="FD503" i="40"/>
  <c r="FD658" i="40"/>
  <c r="FD162" i="40"/>
  <c r="FD601" i="40"/>
  <c r="FD540" i="40"/>
  <c r="FD36" i="40"/>
  <c r="FD89" i="40"/>
  <c r="FD400" i="40"/>
  <c r="FD457" i="40"/>
  <c r="FD493" i="40"/>
  <c r="FD40" i="40"/>
  <c r="FD510" i="40"/>
  <c r="GU510" i="40" s="1"/>
  <c r="FD298" i="40"/>
  <c r="FD574" i="40"/>
  <c r="FD489" i="40"/>
  <c r="EX394" i="40"/>
  <c r="FD316" i="40"/>
  <c r="FD313" i="40" s="1"/>
  <c r="FD102" i="40"/>
  <c r="FD439" i="40"/>
  <c r="EZ394" i="40"/>
  <c r="FD256" i="40"/>
  <c r="EV394" i="40"/>
  <c r="FD292" i="40"/>
  <c r="FD358" i="40"/>
  <c r="FD34" i="40"/>
  <c r="FC394" i="40"/>
  <c r="FD484" i="40"/>
  <c r="FD509" i="40"/>
  <c r="FD271" i="40"/>
  <c r="FD447" i="40"/>
  <c r="FD180" i="40"/>
  <c r="FD374" i="40"/>
  <c r="FD328" i="40"/>
  <c r="FD35" i="40"/>
  <c r="FD38" i="40"/>
  <c r="FD149" i="40"/>
  <c r="FD158" i="40"/>
  <c r="FD173" i="40"/>
  <c r="FD189" i="40"/>
  <c r="FD257" i="40"/>
  <c r="FD262" i="40"/>
  <c r="FD278" i="40"/>
  <c r="FD310" i="40"/>
  <c r="FD385" i="40"/>
  <c r="FD76" i="40"/>
  <c r="FD362" i="40"/>
  <c r="FD353" i="40"/>
  <c r="FD643" i="40"/>
  <c r="FD713" i="40"/>
  <c r="FD663" i="40"/>
  <c r="FD615" i="40"/>
  <c r="FD716" i="40"/>
  <c r="FD685" i="40"/>
  <c r="FD631" i="40"/>
  <c r="FD548" i="40"/>
  <c r="FD115" i="40"/>
  <c r="FD691" i="40"/>
  <c r="FD703" i="40"/>
  <c r="FD604" i="40"/>
  <c r="FD303" i="40"/>
  <c r="FD445" i="40"/>
  <c r="FD133" i="40"/>
  <c r="FD128" i="40"/>
  <c r="FD86" i="40"/>
  <c r="FD31" i="40"/>
  <c r="FD398" i="40"/>
  <c r="FD368" i="40"/>
  <c r="FD370" i="40"/>
  <c r="FD192" i="40"/>
  <c r="FB394" i="40"/>
  <c r="FD145" i="40"/>
  <c r="FD111" i="40"/>
  <c r="FD33" i="40"/>
  <c r="FD18" i="40"/>
  <c r="FD160" i="40"/>
  <c r="FD132" i="40"/>
  <c r="FD32" i="40"/>
  <c r="FD419" i="40"/>
  <c r="FD661" i="40"/>
  <c r="FD583" i="40"/>
  <c r="FD536" i="40"/>
  <c r="FD494" i="40"/>
  <c r="GU494" i="40" s="1"/>
  <c r="FD701" i="40"/>
  <c r="FD572" i="40"/>
  <c r="FD504" i="40"/>
  <c r="FD486" i="40"/>
  <c r="DI75" i="40"/>
  <c r="DI130" i="40"/>
  <c r="DI138" i="40"/>
  <c r="DI160" i="40"/>
  <c r="DI489" i="40"/>
  <c r="DI485" i="40"/>
  <c r="DI492" i="40"/>
  <c r="DI487" i="40"/>
  <c r="DI473" i="40"/>
  <c r="DI114" i="40"/>
  <c r="DI111" i="40"/>
  <c r="DI101" i="40"/>
  <c r="DI88" i="40"/>
  <c r="DI86" i="40"/>
  <c r="DJ75" i="40"/>
  <c r="DJ86" i="40"/>
  <c r="DJ88" i="40"/>
  <c r="DJ101" i="40"/>
  <c r="DJ111" i="40"/>
  <c r="DJ114" i="40"/>
  <c r="DJ130" i="40"/>
  <c r="DJ138" i="40"/>
  <c r="DJ160" i="40"/>
  <c r="DJ161" i="40"/>
  <c r="DI167" i="40"/>
  <c r="DJ168" i="40"/>
  <c r="DI170" i="40"/>
  <c r="DJ177" i="40"/>
  <c r="DI179" i="40"/>
  <c r="DJ192" i="40"/>
  <c r="DI203" i="40"/>
  <c r="DJ261" i="40"/>
  <c r="DJ291" i="40"/>
  <c r="DI304" i="40"/>
  <c r="DJ340" i="40"/>
  <c r="DI352" i="40"/>
  <c r="DJ366" i="40"/>
  <c r="DI370" i="40"/>
  <c r="DI399" i="40"/>
  <c r="DI161" i="40"/>
  <c r="DJ167" i="40"/>
  <c r="DI168" i="40"/>
  <c r="DJ170" i="40"/>
  <c r="DI177" i="40"/>
  <c r="DJ179" i="40"/>
  <c r="DI192" i="40"/>
  <c r="DJ203" i="40"/>
  <c r="DI261" i="40"/>
  <c r="DJ270" i="40"/>
  <c r="DI277" i="40"/>
  <c r="DJ315" i="40"/>
  <c r="DI327" i="40"/>
  <c r="DJ357" i="40"/>
  <c r="DI361" i="40"/>
  <c r="DJ373" i="40"/>
  <c r="DI384" i="40"/>
  <c r="DJ410" i="40"/>
  <c r="DI270" i="40"/>
  <c r="DJ277" i="40"/>
  <c r="DI291" i="40"/>
  <c r="DK291" i="40" s="1"/>
  <c r="DJ304" i="40"/>
  <c r="DI315" i="40"/>
  <c r="DJ327" i="40"/>
  <c r="DI340" i="40"/>
  <c r="DJ352" i="40"/>
  <c r="DI357" i="40"/>
  <c r="DK357" i="40" s="1"/>
  <c r="DJ361" i="40"/>
  <c r="DI366" i="40"/>
  <c r="DJ370" i="40"/>
  <c r="DI373" i="40"/>
  <c r="DJ384" i="40"/>
  <c r="DJ399" i="40"/>
  <c r="DI410" i="40"/>
  <c r="DI418" i="40"/>
  <c r="DJ419" i="40"/>
  <c r="DI439" i="40"/>
  <c r="DJ456" i="40"/>
  <c r="DI468" i="40"/>
  <c r="DJ418" i="40"/>
  <c r="DI419" i="40"/>
  <c r="DJ439" i="40"/>
  <c r="DI456" i="40"/>
  <c r="DJ468" i="40"/>
  <c r="DJ473" i="40"/>
  <c r="DJ485" i="40"/>
  <c r="DJ487" i="40"/>
  <c r="DJ489" i="40"/>
  <c r="DJ492" i="40"/>
  <c r="DJ503" i="40"/>
  <c r="DI507" i="40"/>
  <c r="DI535" i="40"/>
  <c r="DI540" i="40"/>
  <c r="DI544" i="40"/>
  <c r="DJ547" i="40"/>
  <c r="DI584" i="40"/>
  <c r="DJ607" i="40"/>
  <c r="DI629" i="40"/>
  <c r="DI650" i="40"/>
  <c r="DI702" i="40"/>
  <c r="DI503" i="40"/>
  <c r="DJ507" i="40"/>
  <c r="DJ535" i="40"/>
  <c r="DJ540" i="40"/>
  <c r="DJ544" i="40"/>
  <c r="DI547" i="40"/>
  <c r="DI576" i="40"/>
  <c r="DJ601" i="40"/>
  <c r="DI603" i="40"/>
  <c r="DJ639" i="40"/>
  <c r="DJ661" i="40"/>
  <c r="DI671" i="40"/>
  <c r="DJ715" i="40"/>
  <c r="DJ576" i="40"/>
  <c r="DJ584" i="40"/>
  <c r="DI601" i="40"/>
  <c r="DJ603" i="40"/>
  <c r="DI607" i="40"/>
  <c r="DJ629" i="40"/>
  <c r="DI639" i="40"/>
  <c r="DJ650" i="40"/>
  <c r="DI661" i="40"/>
  <c r="DJ671" i="40"/>
  <c r="DJ702" i="40"/>
  <c r="DI715" i="40"/>
  <c r="DM745" i="40"/>
  <c r="DN745" i="40"/>
  <c r="DO745" i="40"/>
  <c r="DM748" i="40"/>
  <c r="DN748" i="40"/>
  <c r="DO748" i="40"/>
  <c r="DM749" i="40"/>
  <c r="DN749" i="40"/>
  <c r="DO749" i="40"/>
  <c r="DL749" i="40"/>
  <c r="DL748" i="40"/>
  <c r="DL745" i="40"/>
  <c r="DM727" i="40"/>
  <c r="DN727" i="40"/>
  <c r="DO727" i="40"/>
  <c r="DM730" i="40"/>
  <c r="DN730" i="40"/>
  <c r="DO730" i="40"/>
  <c r="DM731" i="40"/>
  <c r="DN731" i="40"/>
  <c r="DO731" i="40"/>
  <c r="DL731" i="40"/>
  <c r="DL730" i="40"/>
  <c r="DL727" i="40"/>
  <c r="FD438" i="40" l="1"/>
  <c r="FD437" i="40" s="1"/>
  <c r="DK130" i="40"/>
  <c r="GO510" i="40"/>
  <c r="GQ510" i="40"/>
  <c r="GO494" i="40"/>
  <c r="GQ494" i="40"/>
  <c r="GS510" i="40"/>
  <c r="GS494" i="40"/>
  <c r="FD394" i="40"/>
  <c r="DK101" i="40"/>
  <c r="DK111" i="40"/>
  <c r="DK75" i="40"/>
  <c r="DK366" i="40"/>
  <c r="DK88" i="40"/>
  <c r="DK410" i="40"/>
  <c r="DK270" i="40"/>
  <c r="DK86" i="40"/>
  <c r="DK639" i="40"/>
  <c r="DK492" i="40"/>
  <c r="DK473" i="40"/>
  <c r="DK192" i="40"/>
  <c r="DK160" i="40"/>
  <c r="DK715" i="40"/>
  <c r="DK489" i="40"/>
  <c r="DK138" i="40"/>
  <c r="DK114" i="40"/>
  <c r="DK170" i="40"/>
  <c r="DK418" i="40"/>
  <c r="DK485" i="40"/>
  <c r="DK702" i="40"/>
  <c r="DK629" i="40"/>
  <c r="DK607" i="40"/>
  <c r="DK544" i="40"/>
  <c r="DK535" i="40"/>
  <c r="DK487" i="40"/>
  <c r="DK399" i="40"/>
  <c r="DK352" i="40"/>
  <c r="DK340" i="40"/>
  <c r="DK203" i="40"/>
  <c r="DK168" i="40"/>
  <c r="DK361" i="40"/>
  <c r="DK277" i="40"/>
  <c r="DK373" i="40"/>
  <c r="DK315" i="40"/>
  <c r="DK384" i="40"/>
  <c r="DK327" i="40"/>
  <c r="DK261" i="40"/>
  <c r="DK177" i="40"/>
  <c r="DK161" i="40"/>
  <c r="DK370" i="40"/>
  <c r="DK304" i="40"/>
  <c r="DK179" i="40"/>
  <c r="DK167" i="40"/>
  <c r="DK576" i="40"/>
  <c r="DK661" i="40"/>
  <c r="DK601" i="40"/>
  <c r="DK671" i="40"/>
  <c r="DK603" i="40"/>
  <c r="DK547" i="40"/>
  <c r="DK503" i="40"/>
  <c r="DK650" i="40"/>
  <c r="DK584" i="40"/>
  <c r="DK540" i="40"/>
  <c r="DK507" i="40"/>
  <c r="DK456" i="40"/>
  <c r="DK419" i="40"/>
  <c r="DK468" i="40"/>
  <c r="DK439" i="40"/>
  <c r="AC734" i="40"/>
  <c r="AD734" i="40"/>
  <c r="AC735" i="40"/>
  <c r="AD735" i="40"/>
  <c r="AC736" i="40"/>
  <c r="AD736" i="40"/>
  <c r="AC737" i="40"/>
  <c r="AD737" i="40"/>
  <c r="AC738" i="40"/>
  <c r="AD738" i="40"/>
  <c r="AC739" i="40"/>
  <c r="AD739" i="40"/>
  <c r="AC740" i="40"/>
  <c r="AD740" i="40"/>
  <c r="AC741" i="40"/>
  <c r="AD741" i="40"/>
  <c r="AC742" i="40"/>
  <c r="AD742" i="40"/>
  <c r="GT510" i="40" l="1"/>
  <c r="GT494" i="40"/>
  <c r="GW494" i="40"/>
  <c r="GP494" i="40"/>
  <c r="GW510" i="40"/>
  <c r="GP510" i="40"/>
  <c r="GV494" i="40"/>
  <c r="GR494" i="40"/>
  <c r="GR510" i="40"/>
  <c r="GV510" i="40"/>
  <c r="GX494" i="40" l="1"/>
  <c r="GX510" i="40"/>
  <c r="BI165" i="40"/>
  <c r="BI166" i="40"/>
  <c r="BM714" i="40"/>
  <c r="BM712" i="40"/>
  <c r="BM701" i="40"/>
  <c r="BM700" i="40"/>
  <c r="BM698" i="40"/>
  <c r="BM694" i="40"/>
  <c r="BM682" i="40"/>
  <c r="BM660" i="40"/>
  <c r="BM649" i="40"/>
  <c r="BM638" i="40"/>
  <c r="BM627" i="40"/>
  <c r="BM608" i="40"/>
  <c r="BM602" i="40"/>
  <c r="BM583" i="40"/>
  <c r="BM581" i="40"/>
  <c r="BM574" i="40"/>
  <c r="BM572" i="40"/>
  <c r="BM570" i="40"/>
  <c r="BM557" i="40"/>
  <c r="BM546" i="40"/>
  <c r="BM543" i="40"/>
  <c r="BM542" i="40"/>
  <c r="BM539" i="40"/>
  <c r="BM506" i="40"/>
  <c r="BM505" i="40"/>
  <c r="BM502" i="40"/>
  <c r="BM491" i="40"/>
  <c r="BM486" i="40"/>
  <c r="BM472" i="40"/>
  <c r="BM453" i="40"/>
  <c r="BM443" i="40"/>
  <c r="BM421" i="40"/>
  <c r="BM420" i="40"/>
  <c r="BM398" i="40"/>
  <c r="BM388" i="40"/>
  <c r="BM383" i="40"/>
  <c r="BM381" i="40"/>
  <c r="BM372" i="40"/>
  <c r="BM356" i="40"/>
  <c r="BM351" i="40"/>
  <c r="BM326" i="40"/>
  <c r="BM314" i="40"/>
  <c r="BM303" i="40"/>
  <c r="BM290" i="40"/>
  <c r="BM276" i="40"/>
  <c r="BM269" i="40"/>
  <c r="BM258" i="40"/>
  <c r="BM229" i="40"/>
  <c r="BM202" i="40"/>
  <c r="BM199" i="40"/>
  <c r="BM198" i="40"/>
  <c r="BM193" i="40"/>
  <c r="BM175" i="40"/>
  <c r="BM166" i="40"/>
  <c r="BM165" i="40"/>
  <c r="BM163" i="40"/>
  <c r="BM162" i="40"/>
  <c r="BM157" i="40"/>
  <c r="BM141" i="40"/>
  <c r="BM140" i="40"/>
  <c r="BM129" i="40"/>
  <c r="BM122" i="40"/>
  <c r="BM113" i="40"/>
  <c r="BM100" i="40"/>
  <c r="BM85" i="40"/>
  <c r="BM74" i="40"/>
  <c r="BM30" i="40"/>
  <c r="BM29" i="40"/>
  <c r="BK714" i="40"/>
  <c r="BK712" i="40"/>
  <c r="BK701" i="40"/>
  <c r="BK700" i="40"/>
  <c r="BK698" i="40"/>
  <c r="BK694" i="40"/>
  <c r="BK682" i="40"/>
  <c r="BK660" i="40"/>
  <c r="BK649" i="40"/>
  <c r="BK638" i="40"/>
  <c r="BK627" i="40"/>
  <c r="BK608" i="40"/>
  <c r="BK602" i="40"/>
  <c r="BK583" i="40"/>
  <c r="BK581" i="40"/>
  <c r="BK574" i="40"/>
  <c r="BK572" i="40"/>
  <c r="BK570" i="40"/>
  <c r="BK557" i="40"/>
  <c r="BK546" i="40"/>
  <c r="BK543" i="40"/>
  <c r="BK542" i="40"/>
  <c r="BK539" i="40"/>
  <c r="BK506" i="40"/>
  <c r="BK505" i="40"/>
  <c r="BK502" i="40"/>
  <c r="BK491" i="40"/>
  <c r="BK486" i="40"/>
  <c r="BK472" i="40"/>
  <c r="BK453" i="40"/>
  <c r="BK443" i="40"/>
  <c r="BK421" i="40"/>
  <c r="BK420" i="40"/>
  <c r="BK398" i="40"/>
  <c r="BK388" i="40"/>
  <c r="BK383" i="40"/>
  <c r="BK381" i="40"/>
  <c r="BK372" i="40"/>
  <c r="BK356" i="40"/>
  <c r="BK351" i="40"/>
  <c r="BK326" i="40"/>
  <c r="BK314" i="40"/>
  <c r="BK303" i="40"/>
  <c r="BK290" i="40"/>
  <c r="BK276" i="40"/>
  <c r="BK269" i="40"/>
  <c r="BK258" i="40"/>
  <c r="BK229" i="40"/>
  <c r="BK202" i="40"/>
  <c r="BK199" i="40"/>
  <c r="BK198" i="40"/>
  <c r="BK193" i="40"/>
  <c r="BK175" i="40"/>
  <c r="BK166" i="40"/>
  <c r="BK165" i="40"/>
  <c r="BK163" i="40"/>
  <c r="BK162" i="40"/>
  <c r="BK157" i="40"/>
  <c r="BK141" i="40"/>
  <c r="BK140" i="40"/>
  <c r="BK129" i="40"/>
  <c r="BK122" i="40"/>
  <c r="BK113" i="40"/>
  <c r="BK100" i="40"/>
  <c r="BK85" i="40"/>
  <c r="BK74" i="40"/>
  <c r="BK30" i="40"/>
  <c r="BK29" i="40"/>
  <c r="BI714" i="40"/>
  <c r="BI712" i="40"/>
  <c r="BI701" i="40"/>
  <c r="BI700" i="40"/>
  <c r="BI698" i="40"/>
  <c r="BI694" i="40"/>
  <c r="BI682" i="40"/>
  <c r="BI660" i="40"/>
  <c r="BI649" i="40"/>
  <c r="BI638" i="40"/>
  <c r="BI627" i="40"/>
  <c r="BI608" i="40"/>
  <c r="BI602" i="40"/>
  <c r="BI583" i="40"/>
  <c r="BI581" i="40"/>
  <c r="BI574" i="40"/>
  <c r="BI572" i="40"/>
  <c r="BI570" i="40"/>
  <c r="BI557" i="40"/>
  <c r="BI546" i="40"/>
  <c r="BI543" i="40"/>
  <c r="BI542" i="40"/>
  <c r="BI539" i="40"/>
  <c r="BI506" i="40"/>
  <c r="BI505" i="40"/>
  <c r="BI502" i="40"/>
  <c r="BI491" i="40"/>
  <c r="BI486" i="40"/>
  <c r="BI472" i="40"/>
  <c r="BI453" i="40"/>
  <c r="BI443" i="40"/>
  <c r="BI421" i="40"/>
  <c r="BI420" i="40"/>
  <c r="BI398" i="40"/>
  <c r="BI388" i="40"/>
  <c r="BI383" i="40"/>
  <c r="BI381" i="40"/>
  <c r="BI372" i="40"/>
  <c r="BI356" i="40"/>
  <c r="BI351" i="40"/>
  <c r="BI326" i="40"/>
  <c r="BI314" i="40"/>
  <c r="BI303" i="40"/>
  <c r="BI290" i="40"/>
  <c r="BI276" i="40"/>
  <c r="BI269" i="40"/>
  <c r="BI258" i="40"/>
  <c r="BI229" i="40"/>
  <c r="BI202" i="40"/>
  <c r="BI199" i="40"/>
  <c r="BI198" i="40"/>
  <c r="BI193" i="40"/>
  <c r="BI175" i="40"/>
  <c r="BI163" i="40"/>
  <c r="BI162" i="40"/>
  <c r="BI157" i="40"/>
  <c r="BI141" i="40"/>
  <c r="BI140" i="40"/>
  <c r="BI129" i="40"/>
  <c r="BI122" i="40"/>
  <c r="BI113" i="40"/>
  <c r="BI100" i="40"/>
  <c r="BI85" i="40"/>
  <c r="BI74" i="40"/>
  <c r="BI30" i="40"/>
  <c r="BM16" i="40"/>
  <c r="BK16" i="40"/>
  <c r="BI16" i="40"/>
  <c r="BI29" i="40"/>
  <c r="AC728" i="40"/>
  <c r="BI438" i="40" l="1"/>
  <c r="BI437" i="40" s="1"/>
  <c r="BK438" i="40"/>
  <c r="BK437" i="40" s="1"/>
  <c r="BM438" i="40"/>
  <c r="BM437" i="40" s="1"/>
  <c r="BQ193" i="40"/>
  <c r="BQ199" i="40"/>
  <c r="BQ229" i="40"/>
  <c r="BQ269" i="40"/>
  <c r="BQ290" i="40"/>
  <c r="BQ314" i="40"/>
  <c r="BQ351" i="40"/>
  <c r="BQ381" i="40"/>
  <c r="BQ388" i="40"/>
  <c r="BQ420" i="40"/>
  <c r="BQ453" i="40"/>
  <c r="BQ491" i="40"/>
  <c r="BQ543" i="40"/>
  <c r="BQ557" i="40"/>
  <c r="BQ572" i="40"/>
  <c r="BQ627" i="40"/>
  <c r="BQ649" i="40"/>
  <c r="BQ698" i="40"/>
  <c r="BQ701" i="40"/>
  <c r="BQ175" i="40"/>
  <c r="BQ198" i="40"/>
  <c r="BQ258" i="40"/>
  <c r="BQ276" i="40"/>
  <c r="BQ303" i="40"/>
  <c r="BQ326" i="40"/>
  <c r="BQ372" i="40"/>
  <c r="BQ383" i="40"/>
  <c r="BQ398" i="40"/>
  <c r="BQ443" i="40"/>
  <c r="BQ438" i="40" s="1"/>
  <c r="BQ437" i="40" s="1"/>
  <c r="BQ472" i="40"/>
  <c r="BQ486" i="40"/>
  <c r="BQ502" i="40"/>
  <c r="BQ506" i="40"/>
  <c r="BQ542" i="40"/>
  <c r="BQ546" i="40"/>
  <c r="BQ574" i="40"/>
  <c r="BQ583" i="40"/>
  <c r="BQ608" i="40"/>
  <c r="BQ638" i="40"/>
  <c r="BQ660" i="40"/>
  <c r="BQ700" i="40"/>
  <c r="BQ202" i="40"/>
  <c r="BQ505" i="40"/>
  <c r="BQ712" i="40"/>
  <c r="BQ581" i="40"/>
  <c r="BQ356" i="40"/>
  <c r="BQ694" i="40"/>
  <c r="BQ602" i="40"/>
  <c r="BQ714" i="40"/>
  <c r="BQ421" i="40"/>
  <c r="BQ570" i="40"/>
  <c r="BQ539" i="40"/>
  <c r="BQ85" i="40"/>
  <c r="BQ122" i="40"/>
  <c r="BQ157" i="40"/>
  <c r="BQ129" i="40"/>
  <c r="BQ162" i="40"/>
  <c r="BQ165" i="40"/>
  <c r="BQ29" i="40"/>
  <c r="BQ30" i="40"/>
  <c r="BQ100" i="40"/>
  <c r="BQ140" i="40"/>
  <c r="BQ163" i="40"/>
  <c r="BQ682" i="40"/>
  <c r="BQ74" i="40"/>
  <c r="BQ113" i="40"/>
  <c r="BQ141" i="40"/>
  <c r="BQ166" i="40"/>
  <c r="O490" i="40"/>
  <c r="P164" i="40"/>
  <c r="V73" i="40" l="1"/>
  <c r="W73" i="40"/>
  <c r="X73" i="40"/>
  <c r="Y73" i="40"/>
  <c r="Z73" i="40"/>
  <c r="AA73" i="40"/>
  <c r="V490" i="40"/>
  <c r="W490" i="40"/>
  <c r="X490" i="40"/>
  <c r="Y490" i="40"/>
  <c r="Z490" i="40"/>
  <c r="AA490" i="40"/>
  <c r="Q490" i="40"/>
  <c r="P490" i="40"/>
  <c r="BO381" i="40" l="1"/>
  <c r="BI596" i="40"/>
  <c r="BP381" i="40" l="1"/>
  <c r="BR381" i="40" s="1"/>
  <c r="BL381" i="40"/>
  <c r="BN381" i="40"/>
  <c r="BJ381" i="40"/>
  <c r="BO596" i="40"/>
  <c r="BK596" i="40"/>
  <c r="BM596" i="40"/>
  <c r="DE381" i="40" l="1"/>
  <c r="BN596" i="40"/>
  <c r="BL596" i="40"/>
  <c r="BP596" i="40"/>
  <c r="BQ596" i="40"/>
  <c r="BJ596" i="40"/>
  <c r="OP340" i="40"/>
  <c r="OR340" i="40"/>
  <c r="OT340" i="40"/>
  <c r="OV340" i="40"/>
  <c r="BO557" i="40"/>
  <c r="DF381" i="40" l="1"/>
  <c r="DH381" i="40" s="1"/>
  <c r="CZ381" i="40"/>
  <c r="DD381" i="40"/>
  <c r="DB381" i="40"/>
  <c r="BP557" i="40"/>
  <c r="BR557" i="40" s="1"/>
  <c r="BL557" i="40"/>
  <c r="BN557" i="40"/>
  <c r="BJ557" i="40"/>
  <c r="BR596" i="40"/>
  <c r="DA596" i="40" s="1"/>
  <c r="OX340" i="40"/>
  <c r="OQ340" i="40"/>
  <c r="OW340" i="40"/>
  <c r="OU340" i="40"/>
  <c r="OS340" i="40"/>
  <c r="DE557" i="40" l="1"/>
  <c r="DD557" i="40" s="1"/>
  <c r="DC596" i="40"/>
  <c r="DE596" i="40"/>
  <c r="CY596" i="40"/>
  <c r="OY340" i="40"/>
  <c r="BO506" i="40"/>
  <c r="DF557" i="40" l="1"/>
  <c r="DH557" i="40" s="1"/>
  <c r="DB557" i="40"/>
  <c r="CZ557" i="40"/>
  <c r="CZ596" i="40"/>
  <c r="DG596" i="40"/>
  <c r="DD596" i="40"/>
  <c r="DB596" i="40"/>
  <c r="DF596" i="40"/>
  <c r="BJ506" i="40"/>
  <c r="BL506" i="40"/>
  <c r="BN506" i="40"/>
  <c r="BP506" i="40"/>
  <c r="BR506" i="40" s="1"/>
  <c r="G338" i="40"/>
  <c r="DH596" i="40" l="1"/>
  <c r="DE506" i="40"/>
  <c r="G233" i="40"/>
  <c r="DB506" i="40" l="1"/>
  <c r="DD506" i="40"/>
  <c r="CZ506" i="40"/>
  <c r="DF506" i="40"/>
  <c r="DH506" i="40" s="1"/>
  <c r="AC749" i="40"/>
  <c r="AC748" i="40"/>
  <c r="AC747" i="40"/>
  <c r="AC746" i="40"/>
  <c r="AC745" i="40"/>
  <c r="AD749" i="40"/>
  <c r="AD748" i="40"/>
  <c r="AD747" i="40"/>
  <c r="AD746" i="40"/>
  <c r="AD745" i="40"/>
  <c r="AD727" i="40"/>
  <c r="AD728" i="40"/>
  <c r="AD729" i="40"/>
  <c r="AD730" i="40"/>
  <c r="AD731" i="40"/>
  <c r="AC731" i="40"/>
  <c r="AC730" i="40"/>
  <c r="AC729" i="40"/>
  <c r="AC727" i="40"/>
  <c r="AD744" i="40" l="1"/>
  <c r="AD733" i="40" s="1"/>
  <c r="AC744" i="40"/>
  <c r="AC733" i="40" s="1"/>
  <c r="AD726" i="40"/>
  <c r="NO749" i="40" l="1"/>
  <c r="NN749" i="40"/>
  <c r="MC749" i="40"/>
  <c r="MB749" i="40"/>
  <c r="KL749" i="40"/>
  <c r="GY749" i="40"/>
  <c r="NO748" i="40"/>
  <c r="NN748" i="40"/>
  <c r="MC748" i="40"/>
  <c r="MB748" i="40"/>
  <c r="KL748" i="40"/>
  <c r="HC748" i="40"/>
  <c r="GZ748" i="40"/>
  <c r="FJ748" i="40"/>
  <c r="NO745" i="40"/>
  <c r="NN745" i="40"/>
  <c r="MC745" i="40"/>
  <c r="MB745" i="40"/>
  <c r="KL745" i="40"/>
  <c r="HC745" i="40"/>
  <c r="GZ745" i="40"/>
  <c r="GY745" i="40"/>
  <c r="FJ745" i="40"/>
  <c r="OO731" i="40"/>
  <c r="ON731" i="40"/>
  <c r="OM731" i="40"/>
  <c r="OL731" i="40"/>
  <c r="OK731" i="40"/>
  <c r="OJ731" i="40"/>
  <c r="OI731" i="40"/>
  <c r="OH731" i="40"/>
  <c r="OG731" i="40"/>
  <c r="OF731" i="40"/>
  <c r="OE731" i="40"/>
  <c r="OD731" i="40"/>
  <c r="OC731" i="40"/>
  <c r="OB731" i="40"/>
  <c r="OA731" i="40"/>
  <c r="NZ731" i="40"/>
  <c r="NY731" i="40"/>
  <c r="NX731" i="40"/>
  <c r="NW731" i="40"/>
  <c r="NV731" i="40"/>
  <c r="NU731" i="40"/>
  <c r="NT731" i="40"/>
  <c r="NS731" i="40"/>
  <c r="NR731" i="40"/>
  <c r="NQ731" i="40"/>
  <c r="NP731" i="40"/>
  <c r="NO731" i="40"/>
  <c r="NN731" i="40"/>
  <c r="NC731" i="40"/>
  <c r="NB731" i="40"/>
  <c r="NA731" i="40"/>
  <c r="MZ731" i="40"/>
  <c r="MY731" i="40"/>
  <c r="MX731" i="40"/>
  <c r="MW731" i="40"/>
  <c r="MV731" i="40"/>
  <c r="MU731" i="40"/>
  <c r="MT731" i="40"/>
  <c r="MS731" i="40"/>
  <c r="MR731" i="40"/>
  <c r="MQ731" i="40"/>
  <c r="MP731" i="40"/>
  <c r="MO731" i="40"/>
  <c r="MN731" i="40"/>
  <c r="MM731" i="40"/>
  <c r="ML731" i="40"/>
  <c r="MK731" i="40"/>
  <c r="MJ731" i="40"/>
  <c r="MI731" i="40"/>
  <c r="MH731" i="40"/>
  <c r="MG731" i="40"/>
  <c r="MF731" i="40"/>
  <c r="ME731" i="40"/>
  <c r="MD731" i="40"/>
  <c r="MC731" i="40"/>
  <c r="MB731" i="40"/>
  <c r="LQ731" i="40"/>
  <c r="LP731" i="40"/>
  <c r="LO731" i="40"/>
  <c r="LJ731" i="40"/>
  <c r="LI731" i="40"/>
  <c r="LH731" i="40"/>
  <c r="LG731" i="40"/>
  <c r="LF731" i="40"/>
  <c r="LE731" i="40"/>
  <c r="LD731" i="40"/>
  <c r="LC731" i="40"/>
  <c r="LB731" i="40"/>
  <c r="LA731" i="40"/>
  <c r="KZ731" i="40"/>
  <c r="KY731" i="40"/>
  <c r="KX731" i="40"/>
  <c r="KW731" i="40"/>
  <c r="KV731" i="40"/>
  <c r="KU731" i="40"/>
  <c r="KT731" i="40"/>
  <c r="KS731" i="40"/>
  <c r="KR731" i="40"/>
  <c r="KQ731" i="40"/>
  <c r="KP731" i="40"/>
  <c r="KO731" i="40"/>
  <c r="KN731" i="40"/>
  <c r="KL731" i="40"/>
  <c r="JZ731" i="40"/>
  <c r="JY731" i="40"/>
  <c r="JX731" i="40"/>
  <c r="JW731" i="40"/>
  <c r="JV731" i="40"/>
  <c r="JP731" i="40"/>
  <c r="JO731" i="40"/>
  <c r="JN731" i="40"/>
  <c r="JM731" i="40"/>
  <c r="JL731" i="40"/>
  <c r="JK731" i="40"/>
  <c r="JJ731" i="40"/>
  <c r="JI731" i="40"/>
  <c r="JH731" i="40"/>
  <c r="JG731" i="40"/>
  <c r="JF731" i="40"/>
  <c r="JE731" i="40"/>
  <c r="JD731" i="40"/>
  <c r="JC731" i="40"/>
  <c r="JB731" i="40"/>
  <c r="JA731" i="40"/>
  <c r="IZ731" i="40"/>
  <c r="IY731" i="40"/>
  <c r="IX731" i="40"/>
  <c r="IW731" i="40"/>
  <c r="IG731" i="40"/>
  <c r="IF731" i="40"/>
  <c r="IE731" i="40"/>
  <c r="ID731" i="40"/>
  <c r="IC731" i="40"/>
  <c r="HV731" i="40"/>
  <c r="HU731" i="40"/>
  <c r="HT731" i="40"/>
  <c r="HS731" i="40"/>
  <c r="HR731" i="40"/>
  <c r="HQ731" i="40"/>
  <c r="HP731" i="40"/>
  <c r="HO731" i="40"/>
  <c r="HN731" i="40"/>
  <c r="HM731" i="40"/>
  <c r="HL731" i="40"/>
  <c r="HK731" i="40"/>
  <c r="HJ731" i="40"/>
  <c r="HI731" i="40"/>
  <c r="HH731" i="40"/>
  <c r="HG731" i="40"/>
  <c r="HF731" i="40"/>
  <c r="HE731" i="40"/>
  <c r="HD731" i="40"/>
  <c r="GN731" i="40"/>
  <c r="GL731" i="40"/>
  <c r="GK731" i="40"/>
  <c r="GJ731" i="40"/>
  <c r="GI731" i="40"/>
  <c r="GC731" i="40"/>
  <c r="GB731" i="40"/>
  <c r="GA731" i="40"/>
  <c r="FZ731" i="40"/>
  <c r="FY731" i="40"/>
  <c r="FX731" i="40"/>
  <c r="FW731" i="40"/>
  <c r="FV731" i="40"/>
  <c r="FU731" i="40"/>
  <c r="FT731" i="40"/>
  <c r="FS731" i="40"/>
  <c r="FR731" i="40"/>
  <c r="FQ731" i="40"/>
  <c r="FP731" i="40"/>
  <c r="FO731" i="40"/>
  <c r="FN731" i="40"/>
  <c r="FM731" i="40"/>
  <c r="FL731" i="40"/>
  <c r="FK731" i="40"/>
  <c r="FJ731" i="40"/>
  <c r="ET731" i="40"/>
  <c r="ES731" i="40"/>
  <c r="ER731" i="40"/>
  <c r="EQ731" i="40"/>
  <c r="EP731" i="40"/>
  <c r="EO731" i="40"/>
  <c r="EH731" i="40"/>
  <c r="EG731" i="40"/>
  <c r="EF731" i="40"/>
  <c r="EE731" i="40"/>
  <c r="ED731" i="40"/>
  <c r="EC731" i="40"/>
  <c r="EB731" i="40"/>
  <c r="EA731" i="40"/>
  <c r="DZ731" i="40"/>
  <c r="DY731" i="40"/>
  <c r="DX731" i="40"/>
  <c r="DW731" i="40"/>
  <c r="DV731" i="40"/>
  <c r="DU731" i="40"/>
  <c r="DT731" i="40"/>
  <c r="DS731" i="40"/>
  <c r="DR731" i="40"/>
  <c r="DQ731" i="40"/>
  <c r="DP731" i="40"/>
  <c r="BB731" i="40"/>
  <c r="BA731" i="40"/>
  <c r="AZ731" i="40"/>
  <c r="AY731" i="40"/>
  <c r="AX731" i="40"/>
  <c r="AW731" i="40"/>
  <c r="AV731" i="40"/>
  <c r="AU731" i="40"/>
  <c r="AT731" i="40"/>
  <c r="AS731" i="40"/>
  <c r="AR731" i="40"/>
  <c r="AQ731" i="40"/>
  <c r="AP731" i="40"/>
  <c r="AO731" i="40"/>
  <c r="AN731" i="40"/>
  <c r="AM731" i="40"/>
  <c r="AL731" i="40"/>
  <c r="AK731" i="40"/>
  <c r="AJ731" i="40"/>
  <c r="AI731" i="40"/>
  <c r="AH731" i="40"/>
  <c r="AG731" i="40"/>
  <c r="AF731" i="40"/>
  <c r="AE731" i="40"/>
  <c r="OY728" i="40"/>
  <c r="OX728" i="40"/>
  <c r="OW728" i="40"/>
  <c r="OV728" i="40"/>
  <c r="OU728" i="40"/>
  <c r="OT728" i="40"/>
  <c r="OS728" i="40"/>
  <c r="OR728" i="40"/>
  <c r="OQ728" i="40"/>
  <c r="OP728" i="40"/>
  <c r="OO728" i="40"/>
  <c r="ON728" i="40"/>
  <c r="OM728" i="40"/>
  <c r="OL728" i="40"/>
  <c r="OK728" i="40"/>
  <c r="OJ728" i="40"/>
  <c r="OI728" i="40"/>
  <c r="OH728" i="40"/>
  <c r="OG728" i="40"/>
  <c r="OF728" i="40"/>
  <c r="OE728" i="40"/>
  <c r="OD728" i="40"/>
  <c r="OC728" i="40"/>
  <c r="OB728" i="40"/>
  <c r="OA728" i="40"/>
  <c r="NZ728" i="40"/>
  <c r="NY728" i="40"/>
  <c r="NX728" i="40"/>
  <c r="NW728" i="40"/>
  <c r="NV728" i="40"/>
  <c r="NU728" i="40"/>
  <c r="NT728" i="40"/>
  <c r="NS728" i="40"/>
  <c r="NR728" i="40"/>
  <c r="NQ728" i="40"/>
  <c r="NP728" i="40"/>
  <c r="NO728" i="40"/>
  <c r="NN728" i="40"/>
  <c r="NM728" i="40"/>
  <c r="NL728" i="40"/>
  <c r="NK728" i="40"/>
  <c r="NJ728" i="40"/>
  <c r="NI728" i="40"/>
  <c r="NH728" i="40"/>
  <c r="NG728" i="40"/>
  <c r="NF728" i="40"/>
  <c r="NE728" i="40"/>
  <c r="ND728" i="40"/>
  <c r="NC728" i="40"/>
  <c r="NB728" i="40"/>
  <c r="NA728" i="40"/>
  <c r="MZ728" i="40"/>
  <c r="MY728" i="40"/>
  <c r="MX728" i="40"/>
  <c r="MW728" i="40"/>
  <c r="MV728" i="40"/>
  <c r="MU728" i="40"/>
  <c r="MT728" i="40"/>
  <c r="MS728" i="40"/>
  <c r="MR728" i="40"/>
  <c r="MQ728" i="40"/>
  <c r="MP728" i="40"/>
  <c r="MO728" i="40"/>
  <c r="MN728" i="40"/>
  <c r="MM728" i="40"/>
  <c r="ML728" i="40"/>
  <c r="MK728" i="40"/>
  <c r="MJ728" i="40"/>
  <c r="MI728" i="40"/>
  <c r="MH728" i="40"/>
  <c r="MG728" i="40"/>
  <c r="MF728" i="40"/>
  <c r="ME728" i="40"/>
  <c r="MD728" i="40"/>
  <c r="MC728" i="40"/>
  <c r="MB728" i="40"/>
  <c r="MA728" i="40"/>
  <c r="LZ728" i="40"/>
  <c r="LY728" i="40"/>
  <c r="LX728" i="40"/>
  <c r="LW728" i="40"/>
  <c r="LV728" i="40"/>
  <c r="LU728" i="40"/>
  <c r="LT728" i="40"/>
  <c r="LS728" i="40"/>
  <c r="LR728" i="40"/>
  <c r="LQ728" i="40"/>
  <c r="LP728" i="40"/>
  <c r="LO728" i="40"/>
  <c r="LJ728" i="40"/>
  <c r="LI728" i="40"/>
  <c r="LH728" i="40"/>
  <c r="LG728" i="40"/>
  <c r="LF728" i="40"/>
  <c r="LE728" i="40"/>
  <c r="LD728" i="40"/>
  <c r="LC728" i="40"/>
  <c r="LB728" i="40"/>
  <c r="LA728" i="40"/>
  <c r="KZ728" i="40"/>
  <c r="KY728" i="40"/>
  <c r="KX728" i="40"/>
  <c r="KW728" i="40"/>
  <c r="KV728" i="40"/>
  <c r="KU728" i="40"/>
  <c r="KT728" i="40"/>
  <c r="KS728" i="40"/>
  <c r="KR728" i="40"/>
  <c r="KQ728" i="40"/>
  <c r="KP728" i="40"/>
  <c r="KO728" i="40"/>
  <c r="KN728" i="40"/>
  <c r="KJ728" i="40"/>
  <c r="KI728" i="40"/>
  <c r="KH728" i="40"/>
  <c r="KG728" i="40"/>
  <c r="KF728" i="40"/>
  <c r="KE728" i="40"/>
  <c r="KD728" i="40"/>
  <c r="KC728" i="40"/>
  <c r="KB728" i="40"/>
  <c r="KA728" i="40"/>
  <c r="JZ728" i="40"/>
  <c r="JY728" i="40"/>
  <c r="JX728" i="40"/>
  <c r="JW728" i="40"/>
  <c r="JV728" i="40"/>
  <c r="JP728" i="40"/>
  <c r="JO728" i="40"/>
  <c r="JN728" i="40"/>
  <c r="JM728" i="40"/>
  <c r="JL728" i="40"/>
  <c r="JK728" i="40"/>
  <c r="JJ728" i="40"/>
  <c r="JI728" i="40"/>
  <c r="JH728" i="40"/>
  <c r="JG728" i="40"/>
  <c r="JF728" i="40"/>
  <c r="JE728" i="40"/>
  <c r="JD728" i="40"/>
  <c r="JC728" i="40"/>
  <c r="JB728" i="40"/>
  <c r="JA728" i="40"/>
  <c r="IZ728" i="40"/>
  <c r="IY728" i="40"/>
  <c r="IX728" i="40"/>
  <c r="IW728" i="40"/>
  <c r="IQ728" i="40"/>
  <c r="IP728" i="40"/>
  <c r="IO728" i="40"/>
  <c r="IN728" i="40"/>
  <c r="IM728" i="40"/>
  <c r="IL728" i="40"/>
  <c r="IK728" i="40"/>
  <c r="IJ728" i="40"/>
  <c r="II728" i="40"/>
  <c r="IH728" i="40"/>
  <c r="IG728" i="40"/>
  <c r="IF728" i="40"/>
  <c r="IE728" i="40"/>
  <c r="ID728" i="40"/>
  <c r="IC728" i="40"/>
  <c r="HV728" i="40"/>
  <c r="HU728" i="40"/>
  <c r="HT728" i="40"/>
  <c r="HS728" i="40"/>
  <c r="HR728" i="40"/>
  <c r="HQ728" i="40"/>
  <c r="HP728" i="40"/>
  <c r="HO728" i="40"/>
  <c r="HN728" i="40"/>
  <c r="HM728" i="40"/>
  <c r="HL728" i="40"/>
  <c r="HK728" i="40"/>
  <c r="HJ728" i="40"/>
  <c r="HI728" i="40"/>
  <c r="HH728" i="40"/>
  <c r="HG728" i="40"/>
  <c r="HF728" i="40"/>
  <c r="HE728" i="40"/>
  <c r="HD728" i="40"/>
  <c r="GX728" i="40"/>
  <c r="GW728" i="40"/>
  <c r="GV728" i="40"/>
  <c r="GU728" i="40"/>
  <c r="GT728" i="40"/>
  <c r="GS728" i="40"/>
  <c r="GR728" i="40"/>
  <c r="GQ728" i="40"/>
  <c r="GP728" i="40"/>
  <c r="GO728" i="40"/>
  <c r="GN728" i="40"/>
  <c r="GL728" i="40"/>
  <c r="GK728" i="40"/>
  <c r="GJ728" i="40"/>
  <c r="GI728" i="40"/>
  <c r="GC728" i="40"/>
  <c r="GB728" i="40"/>
  <c r="GA728" i="40"/>
  <c r="FZ728" i="40"/>
  <c r="FY728" i="40"/>
  <c r="FX728" i="40"/>
  <c r="FW728" i="40"/>
  <c r="FV728" i="40"/>
  <c r="FU728" i="40"/>
  <c r="FT728" i="40"/>
  <c r="FS728" i="40"/>
  <c r="FR728" i="40"/>
  <c r="FQ728" i="40"/>
  <c r="FP728" i="40"/>
  <c r="FO728" i="40"/>
  <c r="FN728" i="40"/>
  <c r="FM728" i="40"/>
  <c r="FL728" i="40"/>
  <c r="FK728" i="40"/>
  <c r="FJ728" i="40"/>
  <c r="FD728" i="40"/>
  <c r="FC728" i="40"/>
  <c r="FB728" i="40"/>
  <c r="FA728" i="40"/>
  <c r="EZ728" i="40"/>
  <c r="EY728" i="40"/>
  <c r="EX728" i="40"/>
  <c r="EW728" i="40"/>
  <c r="EV728" i="40"/>
  <c r="EU728" i="40"/>
  <c r="ET728" i="40"/>
  <c r="ES728" i="40"/>
  <c r="ER728" i="40"/>
  <c r="EQ728" i="40"/>
  <c r="EP728" i="40"/>
  <c r="EO728" i="40"/>
  <c r="EH728" i="40"/>
  <c r="EG728" i="40"/>
  <c r="EF728" i="40"/>
  <c r="EE728" i="40"/>
  <c r="ED728" i="40"/>
  <c r="EC728" i="40"/>
  <c r="EB728" i="40"/>
  <c r="EA728" i="40"/>
  <c r="DZ728" i="40"/>
  <c r="DY728" i="40"/>
  <c r="DX728" i="40"/>
  <c r="DW728" i="40"/>
  <c r="DV728" i="40"/>
  <c r="DU728" i="40"/>
  <c r="DT728" i="40"/>
  <c r="DS728" i="40"/>
  <c r="DR728" i="40"/>
  <c r="DQ728" i="40"/>
  <c r="DP728" i="40"/>
  <c r="DK728" i="40"/>
  <c r="DJ728" i="40"/>
  <c r="DI728" i="40"/>
  <c r="BR728" i="40"/>
  <c r="BQ728" i="40"/>
  <c r="BP728" i="40"/>
  <c r="BO728" i="40"/>
  <c r="BN728" i="40"/>
  <c r="BM728" i="40"/>
  <c r="BL728" i="40"/>
  <c r="BK728" i="40"/>
  <c r="BJ728" i="40"/>
  <c r="BI728" i="40"/>
  <c r="BB728" i="40"/>
  <c r="BA728" i="40"/>
  <c r="AZ728" i="40"/>
  <c r="AY728" i="40"/>
  <c r="AX728" i="40"/>
  <c r="AW728" i="40"/>
  <c r="AV728" i="40"/>
  <c r="AU728" i="40"/>
  <c r="AT728" i="40"/>
  <c r="AS728" i="40"/>
  <c r="AR728" i="40"/>
  <c r="AQ728" i="40"/>
  <c r="AP728" i="40"/>
  <c r="AO728" i="40"/>
  <c r="AN728" i="40"/>
  <c r="AM728" i="40"/>
  <c r="AL728" i="40"/>
  <c r="AK728" i="40"/>
  <c r="AJ728" i="40"/>
  <c r="AI728" i="40"/>
  <c r="AH728" i="40"/>
  <c r="AG728" i="40"/>
  <c r="AF728" i="40"/>
  <c r="AE728" i="40"/>
  <c r="OO727" i="40"/>
  <c r="ON727" i="40"/>
  <c r="OM727" i="40"/>
  <c r="OL727" i="40"/>
  <c r="OK727" i="40"/>
  <c r="OJ727" i="40"/>
  <c r="OI727" i="40"/>
  <c r="OH727" i="40"/>
  <c r="OG727" i="40"/>
  <c r="OF727" i="40"/>
  <c r="OE727" i="40"/>
  <c r="OD727" i="40"/>
  <c r="OC727" i="40"/>
  <c r="OB727" i="40"/>
  <c r="OA727" i="40"/>
  <c r="NZ727" i="40"/>
  <c r="NY727" i="40"/>
  <c r="NX727" i="40"/>
  <c r="NW727" i="40"/>
  <c r="NV727" i="40"/>
  <c r="NU727" i="40"/>
  <c r="NT727" i="40"/>
  <c r="NS727" i="40"/>
  <c r="NR727" i="40"/>
  <c r="NQ727" i="40"/>
  <c r="NP727" i="40"/>
  <c r="NO727" i="40"/>
  <c r="NN727" i="40"/>
  <c r="NC727" i="40"/>
  <c r="NB727" i="40"/>
  <c r="NA727" i="40"/>
  <c r="MZ727" i="40"/>
  <c r="MY727" i="40"/>
  <c r="MX727" i="40"/>
  <c r="MW727" i="40"/>
  <c r="MV727" i="40"/>
  <c r="MU727" i="40"/>
  <c r="MT727" i="40"/>
  <c r="MS727" i="40"/>
  <c r="MR727" i="40"/>
  <c r="MQ727" i="40"/>
  <c r="MP727" i="40"/>
  <c r="MO727" i="40"/>
  <c r="MN727" i="40"/>
  <c r="MM727" i="40"/>
  <c r="ML727" i="40"/>
  <c r="MK727" i="40"/>
  <c r="MJ727" i="40"/>
  <c r="MI727" i="40"/>
  <c r="MH727" i="40"/>
  <c r="MG727" i="40"/>
  <c r="MF727" i="40"/>
  <c r="ME727" i="40"/>
  <c r="MD727" i="40"/>
  <c r="MC727" i="40"/>
  <c r="MB727" i="40"/>
  <c r="LQ727" i="40"/>
  <c r="LP727" i="40"/>
  <c r="LO727" i="40"/>
  <c r="LJ727" i="40"/>
  <c r="LI727" i="40"/>
  <c r="LH727" i="40"/>
  <c r="LG727" i="40"/>
  <c r="LF727" i="40"/>
  <c r="LE727" i="40"/>
  <c r="LD727" i="40"/>
  <c r="LC727" i="40"/>
  <c r="LB727" i="40"/>
  <c r="LA727" i="40"/>
  <c r="KZ727" i="40"/>
  <c r="KY727" i="40"/>
  <c r="KX727" i="40"/>
  <c r="KW727" i="40"/>
  <c r="KV727" i="40"/>
  <c r="KU727" i="40"/>
  <c r="KT727" i="40"/>
  <c r="KS727" i="40"/>
  <c r="KR727" i="40"/>
  <c r="KQ727" i="40"/>
  <c r="KP727" i="40"/>
  <c r="KO727" i="40"/>
  <c r="KN727" i="40"/>
  <c r="KL727" i="40"/>
  <c r="JZ727" i="40"/>
  <c r="JY727" i="40"/>
  <c r="JX727" i="40"/>
  <c r="JW727" i="40"/>
  <c r="JV727" i="40"/>
  <c r="JP727" i="40"/>
  <c r="JO727" i="40"/>
  <c r="JN727" i="40"/>
  <c r="JM727" i="40"/>
  <c r="JL727" i="40"/>
  <c r="JK727" i="40"/>
  <c r="JJ727" i="40"/>
  <c r="JI727" i="40"/>
  <c r="JH727" i="40"/>
  <c r="JG727" i="40"/>
  <c r="JF727" i="40"/>
  <c r="JE727" i="40"/>
  <c r="JD727" i="40"/>
  <c r="JC727" i="40"/>
  <c r="JB727" i="40"/>
  <c r="JA727" i="40"/>
  <c r="IZ727" i="40"/>
  <c r="IY727" i="40"/>
  <c r="IX727" i="40"/>
  <c r="IW727" i="40"/>
  <c r="IG727" i="40"/>
  <c r="IF727" i="40"/>
  <c r="IE727" i="40"/>
  <c r="ID727" i="40"/>
  <c r="IC727" i="40"/>
  <c r="HV727" i="40"/>
  <c r="HU727" i="40"/>
  <c r="HT727" i="40"/>
  <c r="HS727" i="40"/>
  <c r="HR727" i="40"/>
  <c r="HQ727" i="40"/>
  <c r="HP727" i="40"/>
  <c r="HO727" i="40"/>
  <c r="HN727" i="40"/>
  <c r="HM727" i="40"/>
  <c r="HL727" i="40"/>
  <c r="HK727" i="40"/>
  <c r="HJ727" i="40"/>
  <c r="HI727" i="40"/>
  <c r="HH727" i="40"/>
  <c r="HG727" i="40"/>
  <c r="HF727" i="40"/>
  <c r="HE727" i="40"/>
  <c r="HD727" i="40"/>
  <c r="GN727" i="40"/>
  <c r="GL727" i="40"/>
  <c r="GK727" i="40"/>
  <c r="GJ727" i="40"/>
  <c r="GI727" i="40"/>
  <c r="GC727" i="40"/>
  <c r="GB727" i="40"/>
  <c r="GA727" i="40"/>
  <c r="FZ727" i="40"/>
  <c r="FY727" i="40"/>
  <c r="FX727" i="40"/>
  <c r="FW727" i="40"/>
  <c r="FV727" i="40"/>
  <c r="FU727" i="40"/>
  <c r="FT727" i="40"/>
  <c r="FS727" i="40"/>
  <c r="FR727" i="40"/>
  <c r="FQ727" i="40"/>
  <c r="FP727" i="40"/>
  <c r="FO727" i="40"/>
  <c r="FN727" i="40"/>
  <c r="FM727" i="40"/>
  <c r="FL727" i="40"/>
  <c r="FK727" i="40"/>
  <c r="FJ727" i="40"/>
  <c r="ET727" i="40"/>
  <c r="ES727" i="40"/>
  <c r="ER727" i="40"/>
  <c r="EQ727" i="40"/>
  <c r="EP727" i="40"/>
  <c r="EO727" i="40"/>
  <c r="EH727" i="40"/>
  <c r="EG727" i="40"/>
  <c r="EF727" i="40"/>
  <c r="EE727" i="40"/>
  <c r="ED727" i="40"/>
  <c r="EC727" i="40"/>
  <c r="EB727" i="40"/>
  <c r="EA727" i="40"/>
  <c r="DZ727" i="40"/>
  <c r="DY727" i="40"/>
  <c r="DX727" i="40"/>
  <c r="DW727" i="40"/>
  <c r="DV727" i="40"/>
  <c r="DU727" i="40"/>
  <c r="DT727" i="40"/>
  <c r="DS727" i="40"/>
  <c r="DR727" i="40"/>
  <c r="DQ727" i="40"/>
  <c r="DP727" i="40"/>
  <c r="BB727" i="40"/>
  <c r="BA727" i="40"/>
  <c r="AZ727" i="40"/>
  <c r="AY727" i="40"/>
  <c r="AX727" i="40"/>
  <c r="AW727" i="40"/>
  <c r="AV727" i="40"/>
  <c r="AU727" i="40"/>
  <c r="AT727" i="40"/>
  <c r="AS727" i="40"/>
  <c r="AR727" i="40"/>
  <c r="AQ727" i="40"/>
  <c r="AP727" i="40"/>
  <c r="AO727" i="40"/>
  <c r="AN727" i="40"/>
  <c r="AM727" i="40"/>
  <c r="AL727" i="40"/>
  <c r="AK727" i="40"/>
  <c r="AJ727" i="40"/>
  <c r="AI727" i="40"/>
  <c r="AH727" i="40"/>
  <c r="AG727" i="40"/>
  <c r="AF727" i="40"/>
  <c r="AE727" i="40"/>
  <c r="IN719" i="40"/>
  <c r="IL719" i="40"/>
  <c r="IJ719" i="40"/>
  <c r="IH719" i="40"/>
  <c r="LX714" i="40"/>
  <c r="LV714" i="40"/>
  <c r="LT714" i="40"/>
  <c r="LR714" i="40"/>
  <c r="BO714" i="40"/>
  <c r="GU713" i="40"/>
  <c r="GS713" i="40"/>
  <c r="GQ713" i="40"/>
  <c r="GO713" i="40"/>
  <c r="IN712" i="40"/>
  <c r="IL712" i="40"/>
  <c r="IJ712" i="40"/>
  <c r="IH712" i="40"/>
  <c r="BO712" i="40"/>
  <c r="BO701" i="40"/>
  <c r="BO700" i="40"/>
  <c r="P699" i="40"/>
  <c r="O699" i="40"/>
  <c r="G699" i="40"/>
  <c r="BO698" i="40"/>
  <c r="LX694" i="40"/>
  <c r="LV694" i="40"/>
  <c r="LT694" i="40"/>
  <c r="LR694" i="40"/>
  <c r="BO694" i="40"/>
  <c r="GU691" i="40"/>
  <c r="GS691" i="40"/>
  <c r="GQ691" i="40"/>
  <c r="GO691" i="40"/>
  <c r="OV690" i="40"/>
  <c r="OT690" i="40"/>
  <c r="OR690" i="40"/>
  <c r="OP690" i="40"/>
  <c r="NJ689" i="40"/>
  <c r="NH689" i="40"/>
  <c r="NF689" i="40"/>
  <c r="ND689" i="40"/>
  <c r="GU685" i="40"/>
  <c r="GS685" i="40"/>
  <c r="GQ685" i="40"/>
  <c r="GO685" i="40"/>
  <c r="BO682" i="40"/>
  <c r="IN680" i="40"/>
  <c r="IL680" i="40"/>
  <c r="IJ680" i="40"/>
  <c r="IH680" i="40"/>
  <c r="NJ666" i="40"/>
  <c r="NH666" i="40"/>
  <c r="NF666" i="40"/>
  <c r="ND666" i="40"/>
  <c r="IN664" i="40"/>
  <c r="IL664" i="40"/>
  <c r="IJ664" i="40"/>
  <c r="IH664" i="40"/>
  <c r="GU663" i="40"/>
  <c r="GS663" i="40"/>
  <c r="GQ663" i="40"/>
  <c r="GO663" i="40"/>
  <c r="BO660" i="40"/>
  <c r="BO649" i="40"/>
  <c r="NJ648" i="40"/>
  <c r="NH648" i="40"/>
  <c r="NF648" i="40"/>
  <c r="ND648" i="40"/>
  <c r="BO638" i="40"/>
  <c r="BO627" i="40"/>
  <c r="NJ626" i="40"/>
  <c r="NH626" i="40"/>
  <c r="NF626" i="40"/>
  <c r="ND626" i="40"/>
  <c r="AA624" i="40"/>
  <c r="Z624" i="40"/>
  <c r="Y624" i="40"/>
  <c r="X624" i="40"/>
  <c r="W624" i="40"/>
  <c r="V624" i="40"/>
  <c r="Q624" i="40"/>
  <c r="P624" i="40"/>
  <c r="O624" i="40"/>
  <c r="G624" i="40"/>
  <c r="GU623" i="40"/>
  <c r="GS623" i="40"/>
  <c r="GQ623" i="40"/>
  <c r="GO623" i="40"/>
  <c r="AA620" i="40"/>
  <c r="Z620" i="40"/>
  <c r="Y620" i="40"/>
  <c r="X620" i="40"/>
  <c r="W620" i="40"/>
  <c r="V620" i="40"/>
  <c r="Q620" i="40"/>
  <c r="P620" i="40"/>
  <c r="O620" i="40"/>
  <c r="G620" i="40"/>
  <c r="NJ618" i="40"/>
  <c r="NH618" i="40"/>
  <c r="NF618" i="40"/>
  <c r="ND618" i="40"/>
  <c r="OO730" i="40"/>
  <c r="ON730" i="40"/>
  <c r="OM730" i="40"/>
  <c r="OL730" i="40"/>
  <c r="OK730" i="40"/>
  <c r="OJ730" i="40"/>
  <c r="OI730" i="40"/>
  <c r="OH730" i="40"/>
  <c r="OG730" i="40"/>
  <c r="OF730" i="40"/>
  <c r="OE730" i="40"/>
  <c r="OD730" i="40"/>
  <c r="OC730" i="40"/>
  <c r="OB730" i="40"/>
  <c r="OA730" i="40"/>
  <c r="NZ730" i="40"/>
  <c r="NY730" i="40"/>
  <c r="NX730" i="40"/>
  <c r="NW730" i="40"/>
  <c r="NV730" i="40"/>
  <c r="NU730" i="40"/>
  <c r="NT730" i="40"/>
  <c r="NS730" i="40"/>
  <c r="NR730" i="40"/>
  <c r="NQ730" i="40"/>
  <c r="NP730" i="40"/>
  <c r="NO730" i="40"/>
  <c r="NN730" i="40"/>
  <c r="NC730" i="40"/>
  <c r="NB730" i="40"/>
  <c r="NA730" i="40"/>
  <c r="MZ730" i="40"/>
  <c r="MY730" i="40"/>
  <c r="MX730" i="40"/>
  <c r="MW730" i="40"/>
  <c r="MV730" i="40"/>
  <c r="MU730" i="40"/>
  <c r="MT730" i="40"/>
  <c r="MS730" i="40"/>
  <c r="MR730" i="40"/>
  <c r="MQ730" i="40"/>
  <c r="MP730" i="40"/>
  <c r="MO730" i="40"/>
  <c r="MN730" i="40"/>
  <c r="MM730" i="40"/>
  <c r="ML730" i="40"/>
  <c r="MK730" i="40"/>
  <c r="MJ730" i="40"/>
  <c r="MI730" i="40"/>
  <c r="MH730" i="40"/>
  <c r="MG730" i="40"/>
  <c r="MF730" i="40"/>
  <c r="ME730" i="40"/>
  <c r="MD730" i="40"/>
  <c r="MC730" i="40"/>
  <c r="MB730" i="40"/>
  <c r="LQ730" i="40"/>
  <c r="LP730" i="40"/>
  <c r="LO730" i="40"/>
  <c r="LJ730" i="40"/>
  <c r="LI730" i="40"/>
  <c r="LH730" i="40"/>
  <c r="LG730" i="40"/>
  <c r="LF730" i="40"/>
  <c r="LE730" i="40"/>
  <c r="LD730" i="40"/>
  <c r="LC730" i="40"/>
  <c r="LB730" i="40"/>
  <c r="LA730" i="40"/>
  <c r="KZ730" i="40"/>
  <c r="KY730" i="40"/>
  <c r="KX730" i="40"/>
  <c r="KW730" i="40"/>
  <c r="KV730" i="40"/>
  <c r="KU730" i="40"/>
  <c r="KT730" i="40"/>
  <c r="KS730" i="40"/>
  <c r="KR730" i="40"/>
  <c r="KQ730" i="40"/>
  <c r="KP730" i="40"/>
  <c r="KO730" i="40"/>
  <c r="KN730" i="40"/>
  <c r="KL730" i="40"/>
  <c r="JZ730" i="40"/>
  <c r="JY730" i="40"/>
  <c r="JX730" i="40"/>
  <c r="JW730" i="40"/>
  <c r="JV730" i="40"/>
  <c r="JP730" i="40"/>
  <c r="JO730" i="40"/>
  <c r="JN730" i="40"/>
  <c r="JM730" i="40"/>
  <c r="JL730" i="40"/>
  <c r="JK730" i="40"/>
  <c r="JJ730" i="40"/>
  <c r="JI730" i="40"/>
  <c r="JH730" i="40"/>
  <c r="JG730" i="40"/>
  <c r="JF730" i="40"/>
  <c r="JE730" i="40"/>
  <c r="JD730" i="40"/>
  <c r="JC730" i="40"/>
  <c r="JB730" i="40"/>
  <c r="JA730" i="40"/>
  <c r="IZ730" i="40"/>
  <c r="IY730" i="40"/>
  <c r="IX730" i="40"/>
  <c r="IW730" i="40"/>
  <c r="IG730" i="40"/>
  <c r="IF730" i="40"/>
  <c r="IE730" i="40"/>
  <c r="ID730" i="40"/>
  <c r="IC730" i="40"/>
  <c r="HV730" i="40"/>
  <c r="HU730" i="40"/>
  <c r="HT730" i="40"/>
  <c r="HS730" i="40"/>
  <c r="HR730" i="40"/>
  <c r="HQ730" i="40"/>
  <c r="HP730" i="40"/>
  <c r="HO730" i="40"/>
  <c r="HN730" i="40"/>
  <c r="HM730" i="40"/>
  <c r="HL730" i="40"/>
  <c r="HK730" i="40"/>
  <c r="HJ730" i="40"/>
  <c r="HI730" i="40"/>
  <c r="HH730" i="40"/>
  <c r="HG730" i="40"/>
  <c r="HF730" i="40"/>
  <c r="HE730" i="40"/>
  <c r="HD730" i="40"/>
  <c r="GN730" i="40"/>
  <c r="GL730" i="40"/>
  <c r="GK730" i="40"/>
  <c r="GJ730" i="40"/>
  <c r="GI730" i="40"/>
  <c r="GC730" i="40"/>
  <c r="GB730" i="40"/>
  <c r="GA730" i="40"/>
  <c r="FZ730" i="40"/>
  <c r="FY730" i="40"/>
  <c r="FX730" i="40"/>
  <c r="FW730" i="40"/>
  <c r="FV730" i="40"/>
  <c r="FU730" i="40"/>
  <c r="FT730" i="40"/>
  <c r="FS730" i="40"/>
  <c r="FR730" i="40"/>
  <c r="FQ730" i="40"/>
  <c r="FP730" i="40"/>
  <c r="FO730" i="40"/>
  <c r="FN730" i="40"/>
  <c r="FM730" i="40"/>
  <c r="FL730" i="40"/>
  <c r="FK730" i="40"/>
  <c r="ET730" i="40"/>
  <c r="ES730" i="40"/>
  <c r="ER730" i="40"/>
  <c r="EQ730" i="40"/>
  <c r="EP730" i="40"/>
  <c r="EO730" i="40"/>
  <c r="EH730" i="40"/>
  <c r="EG730" i="40"/>
  <c r="EF730" i="40"/>
  <c r="EE730" i="40"/>
  <c r="ED730" i="40"/>
  <c r="EC730" i="40"/>
  <c r="EB730" i="40"/>
  <c r="EA730" i="40"/>
  <c r="DZ730" i="40"/>
  <c r="DY730" i="40"/>
  <c r="DX730" i="40"/>
  <c r="DW730" i="40"/>
  <c r="DV730" i="40"/>
  <c r="DU730" i="40"/>
  <c r="DT730" i="40"/>
  <c r="DS730" i="40"/>
  <c r="DR730" i="40"/>
  <c r="DQ730" i="40"/>
  <c r="DP730" i="40"/>
  <c r="BR614" i="40"/>
  <c r="BQ614" i="40"/>
  <c r="BP614" i="40"/>
  <c r="BO614" i="40"/>
  <c r="BN614" i="40"/>
  <c r="BM614" i="40"/>
  <c r="BL614" i="40"/>
  <c r="BK614" i="40"/>
  <c r="BJ614" i="40"/>
  <c r="BI614" i="40"/>
  <c r="BB614" i="40"/>
  <c r="BB730" i="40" s="1"/>
  <c r="BA614" i="40"/>
  <c r="BA730" i="40" s="1"/>
  <c r="AZ614" i="40"/>
  <c r="AZ730" i="40" s="1"/>
  <c r="AY614" i="40"/>
  <c r="AY730" i="40" s="1"/>
  <c r="AX614" i="40"/>
  <c r="AX730" i="40" s="1"/>
  <c r="AW614" i="40"/>
  <c r="AW730" i="40" s="1"/>
  <c r="AV614" i="40"/>
  <c r="AV730" i="40" s="1"/>
  <c r="AU614" i="40"/>
  <c r="AU730" i="40" s="1"/>
  <c r="AT614" i="40"/>
  <c r="AT730" i="40" s="1"/>
  <c r="AS614" i="40"/>
  <c r="AS730" i="40" s="1"/>
  <c r="AR614" i="40"/>
  <c r="AR730" i="40" s="1"/>
  <c r="AQ614" i="40"/>
  <c r="AQ730" i="40" s="1"/>
  <c r="AP614" i="40"/>
  <c r="AP730" i="40" s="1"/>
  <c r="AO614" i="40"/>
  <c r="AO730" i="40" s="1"/>
  <c r="AN614" i="40"/>
  <c r="AN730" i="40" s="1"/>
  <c r="AM614" i="40"/>
  <c r="AM730" i="40" s="1"/>
  <c r="AL614" i="40"/>
  <c r="AL730" i="40" s="1"/>
  <c r="AK614" i="40"/>
  <c r="AK730" i="40" s="1"/>
  <c r="AJ614" i="40"/>
  <c r="AJ730" i="40" s="1"/>
  <c r="AI614" i="40"/>
  <c r="AI730" i="40" s="1"/>
  <c r="AH614" i="40"/>
  <c r="AH730" i="40" s="1"/>
  <c r="AG614" i="40"/>
  <c r="AG730" i="40" s="1"/>
  <c r="AF614" i="40"/>
  <c r="AF730" i="40" s="1"/>
  <c r="AE614" i="40"/>
  <c r="AE730" i="40" s="1"/>
  <c r="AA614" i="40"/>
  <c r="Z614" i="40"/>
  <c r="Y614" i="40"/>
  <c r="X614" i="40"/>
  <c r="W614" i="40"/>
  <c r="V614" i="40"/>
  <c r="Q614" i="40"/>
  <c r="P614" i="40"/>
  <c r="O614" i="40"/>
  <c r="G614" i="40"/>
  <c r="BO608" i="40"/>
  <c r="BO602" i="40"/>
  <c r="BO600" i="40"/>
  <c r="AA599" i="40"/>
  <c r="Z599" i="40"/>
  <c r="Y599" i="40"/>
  <c r="X599" i="40"/>
  <c r="W599" i="40"/>
  <c r="V599" i="40"/>
  <c r="Q599" i="40"/>
  <c r="P599" i="40"/>
  <c r="O599" i="40"/>
  <c r="G599" i="40"/>
  <c r="NJ588" i="40"/>
  <c r="NH588" i="40"/>
  <c r="NF588" i="40"/>
  <c r="ND588" i="40"/>
  <c r="NJ587" i="40"/>
  <c r="NH587" i="40"/>
  <c r="NF587" i="40"/>
  <c r="ND587" i="40"/>
  <c r="BO583" i="40"/>
  <c r="LX582" i="40"/>
  <c r="LV582" i="40"/>
  <c r="LT582" i="40"/>
  <c r="LR582" i="40"/>
  <c r="IN581" i="40"/>
  <c r="IL581" i="40"/>
  <c r="IJ581" i="40"/>
  <c r="IH581" i="40"/>
  <c r="BO581" i="40"/>
  <c r="GU580" i="40"/>
  <c r="GS580" i="40"/>
  <c r="GQ580" i="40"/>
  <c r="GO580" i="40"/>
  <c r="AA579" i="40"/>
  <c r="Z579" i="40"/>
  <c r="Y579" i="40"/>
  <c r="X579" i="40"/>
  <c r="W579" i="40"/>
  <c r="V579" i="40"/>
  <c r="Q579" i="40"/>
  <c r="P579" i="40"/>
  <c r="O579" i="40"/>
  <c r="G579" i="40"/>
  <c r="NJ576" i="40"/>
  <c r="NH576" i="40"/>
  <c r="NF576" i="40"/>
  <c r="ND576" i="40"/>
  <c r="IN575" i="40"/>
  <c r="IL575" i="40"/>
  <c r="IJ575" i="40"/>
  <c r="IH575" i="40"/>
  <c r="BO574" i="40"/>
  <c r="IN573" i="40"/>
  <c r="IL573" i="40"/>
  <c r="IJ573" i="40"/>
  <c r="IH573" i="40"/>
  <c r="BO572" i="40"/>
  <c r="LX571" i="40"/>
  <c r="LV571" i="40"/>
  <c r="LT571" i="40"/>
  <c r="LR571" i="40"/>
  <c r="IN570" i="40"/>
  <c r="IL570" i="40"/>
  <c r="IJ570" i="40"/>
  <c r="IH570" i="40"/>
  <c r="BO570" i="40"/>
  <c r="AA568" i="40"/>
  <c r="Z568" i="40"/>
  <c r="Y568" i="40"/>
  <c r="X568" i="40"/>
  <c r="W568" i="40"/>
  <c r="V568" i="40"/>
  <c r="Q568" i="40"/>
  <c r="P568" i="40"/>
  <c r="O568" i="40"/>
  <c r="G568" i="40"/>
  <c r="GU567" i="40"/>
  <c r="GS567" i="40"/>
  <c r="GQ567" i="40"/>
  <c r="GO567" i="40"/>
  <c r="BO546" i="40"/>
  <c r="KG543" i="40"/>
  <c r="KE543" i="40"/>
  <c r="KC543" i="40"/>
  <c r="KA543" i="40"/>
  <c r="BO543" i="40"/>
  <c r="BO542" i="40"/>
  <c r="BO539" i="40"/>
  <c r="AA534" i="40"/>
  <c r="Z534" i="40"/>
  <c r="Y534" i="40"/>
  <c r="X534" i="40"/>
  <c r="W534" i="40"/>
  <c r="V534" i="40"/>
  <c r="Q534" i="40"/>
  <c r="P534" i="40"/>
  <c r="O534" i="40"/>
  <c r="G534" i="40"/>
  <c r="NJ528" i="40"/>
  <c r="NH528" i="40"/>
  <c r="NF528" i="40"/>
  <c r="ND528" i="40"/>
  <c r="LX526" i="40"/>
  <c r="LV526" i="40"/>
  <c r="LT526" i="40"/>
  <c r="LR526" i="40"/>
  <c r="KG523" i="40"/>
  <c r="KE523" i="40"/>
  <c r="KC523" i="40"/>
  <c r="KA523" i="40"/>
  <c r="KG518" i="40"/>
  <c r="KE518" i="40"/>
  <c r="KC518" i="40"/>
  <c r="KA518" i="40"/>
  <c r="GU515" i="40"/>
  <c r="GS515" i="40"/>
  <c r="GQ515" i="40"/>
  <c r="GO515" i="40"/>
  <c r="BO505" i="40"/>
  <c r="BO502" i="40"/>
  <c r="GU498" i="40"/>
  <c r="GS498" i="40"/>
  <c r="GQ498" i="40"/>
  <c r="GO498" i="40"/>
  <c r="BO491" i="40"/>
  <c r="IN487" i="40"/>
  <c r="IL487" i="40"/>
  <c r="IJ487" i="40"/>
  <c r="IH487" i="40"/>
  <c r="BO486" i="40"/>
  <c r="GU484" i="40"/>
  <c r="GS484" i="40"/>
  <c r="GQ484" i="40"/>
  <c r="GO484" i="40"/>
  <c r="NJ481" i="40"/>
  <c r="NH481" i="40"/>
  <c r="NF481" i="40"/>
  <c r="ND481" i="40"/>
  <c r="BO472" i="40"/>
  <c r="NJ471" i="40"/>
  <c r="NH471" i="40"/>
  <c r="NF471" i="40"/>
  <c r="ND471" i="40"/>
  <c r="IL469" i="40"/>
  <c r="IJ469" i="40"/>
  <c r="IH469" i="40"/>
  <c r="GU469" i="40"/>
  <c r="GS469" i="40"/>
  <c r="GQ469" i="40"/>
  <c r="GO469" i="40"/>
  <c r="ON729" i="40"/>
  <c r="OM729" i="40"/>
  <c r="OL729" i="40"/>
  <c r="OJ729" i="40"/>
  <c r="OI729" i="40"/>
  <c r="OH729" i="40"/>
  <c r="OF729" i="40"/>
  <c r="OE729" i="40"/>
  <c r="OD729" i="40"/>
  <c r="OB729" i="40"/>
  <c r="OA729" i="40"/>
  <c r="NZ729" i="40"/>
  <c r="NX729" i="40"/>
  <c r="NW729" i="40"/>
  <c r="NV729" i="40"/>
  <c r="NT729" i="40"/>
  <c r="NS729" i="40"/>
  <c r="NR729" i="40"/>
  <c r="NP729" i="40"/>
  <c r="NO729" i="40"/>
  <c r="NN729" i="40"/>
  <c r="NB729" i="40"/>
  <c r="NA729" i="40"/>
  <c r="MZ729" i="40"/>
  <c r="MX729" i="40"/>
  <c r="MV729" i="40"/>
  <c r="MT729" i="40"/>
  <c r="MS729" i="40"/>
  <c r="MR729" i="40"/>
  <c r="MP729" i="40"/>
  <c r="MO729" i="40"/>
  <c r="MN729" i="40"/>
  <c r="ML729" i="40"/>
  <c r="MK729" i="40"/>
  <c r="MJ729" i="40"/>
  <c r="MH729" i="40"/>
  <c r="MG729" i="40"/>
  <c r="MF729" i="40"/>
  <c r="MD729" i="40"/>
  <c r="MC729" i="40"/>
  <c r="MB729" i="40"/>
  <c r="LP729" i="40"/>
  <c r="LO729" i="40"/>
  <c r="LJ729" i="40"/>
  <c r="LH729" i="40"/>
  <c r="LG729" i="40"/>
  <c r="LF729" i="40"/>
  <c r="LD729" i="40"/>
  <c r="LC729" i="40"/>
  <c r="LB729" i="40"/>
  <c r="KZ729" i="40"/>
  <c r="KY729" i="40"/>
  <c r="KX729" i="40"/>
  <c r="KV729" i="40"/>
  <c r="KU729" i="40"/>
  <c r="KT729" i="40"/>
  <c r="KR729" i="40"/>
  <c r="KQ729" i="40"/>
  <c r="KP729" i="40"/>
  <c r="KN729" i="40"/>
  <c r="KL729" i="40"/>
  <c r="JZ729" i="40"/>
  <c r="JY729" i="40"/>
  <c r="JX729" i="40"/>
  <c r="JV729" i="40"/>
  <c r="JP729" i="40"/>
  <c r="JO729" i="40"/>
  <c r="JM729" i="40"/>
  <c r="JL729" i="40"/>
  <c r="JK729" i="40"/>
  <c r="JI729" i="40"/>
  <c r="JH729" i="40"/>
  <c r="JG729" i="40"/>
  <c r="JE729" i="40"/>
  <c r="JD729" i="40"/>
  <c r="JC729" i="40"/>
  <c r="JA729" i="40"/>
  <c r="IZ729" i="40"/>
  <c r="IY729" i="40"/>
  <c r="IW729" i="40"/>
  <c r="IF729" i="40"/>
  <c r="IE729" i="40"/>
  <c r="ID729" i="40"/>
  <c r="IC729" i="40"/>
  <c r="HV729" i="40"/>
  <c r="HU729" i="40"/>
  <c r="HT729" i="40"/>
  <c r="HR729" i="40"/>
  <c r="HQ729" i="40"/>
  <c r="HP729" i="40"/>
  <c r="HO729" i="40"/>
  <c r="HN729" i="40"/>
  <c r="HM729" i="40"/>
  <c r="HL729" i="40"/>
  <c r="HJ729" i="40"/>
  <c r="HI729" i="40"/>
  <c r="HH729" i="40"/>
  <c r="HG729" i="40"/>
  <c r="HF729" i="40"/>
  <c r="HE729" i="40"/>
  <c r="HD729" i="40"/>
  <c r="GL729" i="40"/>
  <c r="GK729" i="40"/>
  <c r="GJ729" i="40"/>
  <c r="GI729" i="40"/>
  <c r="GC729" i="40"/>
  <c r="GB729" i="40"/>
  <c r="FY729" i="40"/>
  <c r="FX729" i="40"/>
  <c r="FW729" i="40"/>
  <c r="FV729" i="40"/>
  <c r="FU729" i="40"/>
  <c r="FT729" i="40"/>
  <c r="FS729" i="40"/>
  <c r="FQ729" i="40"/>
  <c r="FP729" i="40"/>
  <c r="FO729" i="40"/>
  <c r="FN729" i="40"/>
  <c r="FM729" i="40"/>
  <c r="FL729" i="40"/>
  <c r="FK729" i="40"/>
  <c r="FJ729" i="40"/>
  <c r="ET729" i="40"/>
  <c r="ES729" i="40"/>
  <c r="ER729" i="40"/>
  <c r="EQ729" i="40"/>
  <c r="EP729" i="40"/>
  <c r="EO729" i="40"/>
  <c r="EH729" i="40"/>
  <c r="EG729" i="40"/>
  <c r="EF729" i="40"/>
  <c r="EE729" i="40"/>
  <c r="ED729" i="40"/>
  <c r="EC729" i="40"/>
  <c r="EB729" i="40"/>
  <c r="EA729" i="40"/>
  <c r="DZ729" i="40"/>
  <c r="DY729" i="40"/>
  <c r="DX729" i="40"/>
  <c r="DW729" i="40"/>
  <c r="DV729" i="40"/>
  <c r="DU729" i="40"/>
  <c r="DT729" i="40"/>
  <c r="DS729" i="40"/>
  <c r="DR729" i="40"/>
  <c r="DP729" i="40"/>
  <c r="BB729" i="40"/>
  <c r="BA729" i="40"/>
  <c r="AZ729" i="40"/>
  <c r="AY729" i="40"/>
  <c r="AX729" i="40"/>
  <c r="AW729" i="40"/>
  <c r="AU729" i="40"/>
  <c r="AT729" i="40"/>
  <c r="AS729" i="40"/>
  <c r="AR729" i="40"/>
  <c r="AQ729" i="40"/>
  <c r="AP729" i="40"/>
  <c r="AO729" i="40"/>
  <c r="AM729" i="40"/>
  <c r="AL729" i="40"/>
  <c r="AK729" i="40"/>
  <c r="AI729" i="40"/>
  <c r="AH729" i="40"/>
  <c r="AG729" i="40"/>
  <c r="AE729" i="40"/>
  <c r="AA467" i="40"/>
  <c r="AA437" i="40" s="1"/>
  <c r="Z467" i="40"/>
  <c r="Z437" i="40" s="1"/>
  <c r="Y467" i="40"/>
  <c r="Y437" i="40" s="1"/>
  <c r="X467" i="40"/>
  <c r="X437" i="40" s="1"/>
  <c r="W467" i="40"/>
  <c r="W437" i="40" s="1"/>
  <c r="V467" i="40"/>
  <c r="V437" i="40" s="1"/>
  <c r="Q467" i="40"/>
  <c r="Q437" i="40" s="1"/>
  <c r="P467" i="40"/>
  <c r="P437" i="40" s="1"/>
  <c r="O467" i="40"/>
  <c r="IN466" i="40"/>
  <c r="IL466" i="40"/>
  <c r="IJ466" i="40"/>
  <c r="IH466" i="40"/>
  <c r="GU465" i="40"/>
  <c r="GS465" i="40"/>
  <c r="GQ465" i="40"/>
  <c r="GO465" i="40"/>
  <c r="NJ464" i="40"/>
  <c r="NH464" i="40"/>
  <c r="NF464" i="40"/>
  <c r="ND464" i="40"/>
  <c r="IN460" i="40"/>
  <c r="IN438" i="40" s="1"/>
  <c r="IN437" i="40" s="1"/>
  <c r="IL460" i="40"/>
  <c r="IL438" i="40" s="1"/>
  <c r="IL437" i="40" s="1"/>
  <c r="IJ460" i="40"/>
  <c r="IJ438" i="40" s="1"/>
  <c r="IJ437" i="40" s="1"/>
  <c r="IH460" i="40"/>
  <c r="IH438" i="40" s="1"/>
  <c r="IH437" i="40" s="1"/>
  <c r="BO453" i="40"/>
  <c r="NJ452" i="40"/>
  <c r="NH452" i="40"/>
  <c r="NF452" i="40"/>
  <c r="ND452" i="40"/>
  <c r="KG451" i="40"/>
  <c r="KG438" i="40" s="1"/>
  <c r="KG437" i="40" s="1"/>
  <c r="KE451" i="40"/>
  <c r="KE438" i="40" s="1"/>
  <c r="KE437" i="40" s="1"/>
  <c r="KC451" i="40"/>
  <c r="KC438" i="40" s="1"/>
  <c r="KC437" i="40" s="1"/>
  <c r="KA451" i="40"/>
  <c r="KA438" i="40" s="1"/>
  <c r="KA437" i="40" s="1"/>
  <c r="GU447" i="40"/>
  <c r="GS447" i="40"/>
  <c r="GQ447" i="40"/>
  <c r="GO447" i="40"/>
  <c r="BO443" i="40"/>
  <c r="O438" i="40"/>
  <c r="G438" i="40"/>
  <c r="NJ436" i="40"/>
  <c r="NH436" i="40"/>
  <c r="NF436" i="40"/>
  <c r="ND436" i="40"/>
  <c r="NJ435" i="40"/>
  <c r="NH435" i="40"/>
  <c r="NF435" i="40"/>
  <c r="ND435" i="40"/>
  <c r="NJ434" i="40"/>
  <c r="NH434" i="40"/>
  <c r="NF434" i="40"/>
  <c r="ND434" i="40"/>
  <c r="NJ431" i="40"/>
  <c r="NH431" i="40"/>
  <c r="NF431" i="40"/>
  <c r="ND431" i="40"/>
  <c r="AA430" i="40"/>
  <c r="Z430" i="40"/>
  <c r="Y430" i="40"/>
  <c r="X430" i="40"/>
  <c r="W430" i="40"/>
  <c r="V430" i="40"/>
  <c r="Q430" i="40"/>
  <c r="P430" i="40"/>
  <c r="O430" i="40"/>
  <c r="G430" i="40"/>
  <c r="AA423" i="40"/>
  <c r="Z423" i="40"/>
  <c r="Y423" i="40"/>
  <c r="X423" i="40"/>
  <c r="W423" i="40"/>
  <c r="V423" i="40"/>
  <c r="Q423" i="40"/>
  <c r="P423" i="40"/>
  <c r="O423" i="40"/>
  <c r="G423" i="40"/>
  <c r="NJ422" i="40"/>
  <c r="NH422" i="40"/>
  <c r="NF422" i="40"/>
  <c r="ND422" i="40"/>
  <c r="BO421" i="40"/>
  <c r="BO420" i="40"/>
  <c r="AA417" i="40"/>
  <c r="Z417" i="40"/>
  <c r="Y417" i="40"/>
  <c r="X417" i="40"/>
  <c r="W417" i="40"/>
  <c r="V417" i="40"/>
  <c r="Q417" i="40"/>
  <c r="P417" i="40"/>
  <c r="O417" i="40"/>
  <c r="G417" i="40"/>
  <c r="OV414" i="40"/>
  <c r="OT414" i="40"/>
  <c r="OR414" i="40"/>
  <c r="OP414" i="40"/>
  <c r="OV413" i="40"/>
  <c r="OT413" i="40"/>
  <c r="OR413" i="40"/>
  <c r="OP413" i="40"/>
  <c r="NJ412" i="40"/>
  <c r="NH412" i="40"/>
  <c r="NF412" i="40"/>
  <c r="ND412" i="40"/>
  <c r="OV411" i="40"/>
  <c r="OT411" i="40"/>
  <c r="OR411" i="40"/>
  <c r="OP411" i="40"/>
  <c r="AA409" i="40"/>
  <c r="Z409" i="40"/>
  <c r="Y409" i="40"/>
  <c r="X409" i="40"/>
  <c r="W409" i="40"/>
  <c r="V409" i="40"/>
  <c r="Q409" i="40"/>
  <c r="P409" i="40"/>
  <c r="O409" i="40"/>
  <c r="G409" i="40"/>
  <c r="BO398" i="40"/>
  <c r="IN397" i="40"/>
  <c r="IL397" i="40"/>
  <c r="IL394" i="40" s="1"/>
  <c r="IJ397" i="40"/>
  <c r="IJ394" i="40" s="1"/>
  <c r="IH397" i="40"/>
  <c r="IH394" i="40" s="1"/>
  <c r="IG394" i="40"/>
  <c r="IF394" i="40"/>
  <c r="IE394" i="40"/>
  <c r="ID394" i="40"/>
  <c r="IC394" i="40"/>
  <c r="HV394" i="40"/>
  <c r="HU394" i="40"/>
  <c r="HT394" i="40"/>
  <c r="HS394" i="40"/>
  <c r="HR394" i="40"/>
  <c r="HQ394" i="40"/>
  <c r="HP394" i="40"/>
  <c r="HO394" i="40"/>
  <c r="HN394" i="40"/>
  <c r="HM394" i="40"/>
  <c r="HL394" i="40"/>
  <c r="HK394" i="40"/>
  <c r="HJ394" i="40"/>
  <c r="HI394" i="40"/>
  <c r="HH394" i="40"/>
  <c r="HG394" i="40"/>
  <c r="HF394" i="40"/>
  <c r="HE394" i="40"/>
  <c r="HD394" i="40"/>
  <c r="FI394" i="40"/>
  <c r="FG394" i="40"/>
  <c r="FF394" i="40"/>
  <c r="FE394" i="40"/>
  <c r="DO394" i="40"/>
  <c r="DN394" i="40"/>
  <c r="DM394" i="40"/>
  <c r="DL394" i="40"/>
  <c r="DK394" i="40"/>
  <c r="DJ394" i="40"/>
  <c r="DI394" i="40"/>
  <c r="AA394" i="40"/>
  <c r="Z394" i="40"/>
  <c r="Y394" i="40"/>
  <c r="X394" i="40"/>
  <c r="W394" i="40"/>
  <c r="V394" i="40"/>
  <c r="Q394" i="40"/>
  <c r="P394" i="40"/>
  <c r="O394" i="40"/>
  <c r="G394" i="40"/>
  <c r="OV388" i="40"/>
  <c r="OT388" i="40"/>
  <c r="OR388" i="40"/>
  <c r="OP388" i="40"/>
  <c r="BO388" i="40"/>
  <c r="LX383" i="40"/>
  <c r="LV383" i="40"/>
  <c r="LT383" i="40"/>
  <c r="LR383" i="40"/>
  <c r="BO383" i="40"/>
  <c r="AA380" i="40"/>
  <c r="Z380" i="40"/>
  <c r="Y380" i="40"/>
  <c r="X380" i="40"/>
  <c r="W380" i="40"/>
  <c r="V380" i="40"/>
  <c r="Q380" i="40"/>
  <c r="P380" i="40"/>
  <c r="O380" i="40"/>
  <c r="G380" i="40"/>
  <c r="KG379" i="40"/>
  <c r="KE379" i="40"/>
  <c r="KC379" i="40"/>
  <c r="KA379" i="40"/>
  <c r="KG372" i="40"/>
  <c r="KE372" i="40"/>
  <c r="KC372" i="40"/>
  <c r="KA372" i="40"/>
  <c r="BO372" i="40"/>
  <c r="AA371" i="40"/>
  <c r="Z371" i="40"/>
  <c r="Y371" i="40"/>
  <c r="X371" i="40"/>
  <c r="W371" i="40"/>
  <c r="V371" i="40"/>
  <c r="Q371" i="40"/>
  <c r="P371" i="40"/>
  <c r="O371" i="40"/>
  <c r="G371" i="40"/>
  <c r="AA369" i="40"/>
  <c r="Z369" i="40"/>
  <c r="Y369" i="40"/>
  <c r="X369" i="40"/>
  <c r="W369" i="40"/>
  <c r="V369" i="40"/>
  <c r="Q369" i="40"/>
  <c r="P369" i="40"/>
  <c r="O369" i="40"/>
  <c r="G369" i="40"/>
  <c r="GU364" i="40"/>
  <c r="GS364" i="40"/>
  <c r="GQ364" i="40"/>
  <c r="GO364" i="40"/>
  <c r="IN360" i="40"/>
  <c r="IL360" i="40"/>
  <c r="IJ360" i="40"/>
  <c r="IH360" i="40"/>
  <c r="BO356" i="40"/>
  <c r="IN355" i="40"/>
  <c r="IL355" i="40"/>
  <c r="IJ355" i="40"/>
  <c r="IH355" i="40"/>
  <c r="BO351" i="40"/>
  <c r="AA338" i="40"/>
  <c r="Z338" i="40"/>
  <c r="Y338" i="40"/>
  <c r="X338" i="40"/>
  <c r="W338" i="40"/>
  <c r="V338" i="40"/>
  <c r="Q338" i="40"/>
  <c r="P338" i="40"/>
  <c r="O338" i="40"/>
  <c r="NJ326" i="40"/>
  <c r="NH326" i="40"/>
  <c r="NF326" i="40"/>
  <c r="ND326" i="40"/>
  <c r="BO326" i="40"/>
  <c r="AA325" i="40"/>
  <c r="Z325" i="40"/>
  <c r="Y325" i="40"/>
  <c r="X325" i="40"/>
  <c r="W325" i="40"/>
  <c r="V325" i="40"/>
  <c r="Q325" i="40"/>
  <c r="P325" i="40"/>
  <c r="O325" i="40"/>
  <c r="G325" i="40"/>
  <c r="OT314" i="40"/>
  <c r="OT313" i="40" s="1"/>
  <c r="OR314" i="40"/>
  <c r="OR313" i="40" s="1"/>
  <c r="OP314" i="40"/>
  <c r="OP313" i="40" s="1"/>
  <c r="NH314" i="40"/>
  <c r="NH313" i="40" s="1"/>
  <c r="NF314" i="40"/>
  <c r="NF313" i="40" s="1"/>
  <c r="ND314" i="40"/>
  <c r="ND313" i="40" s="1"/>
  <c r="LX314" i="40"/>
  <c r="LX313" i="40" s="1"/>
  <c r="LV314" i="40"/>
  <c r="LT314" i="40"/>
  <c r="LT313" i="40" s="1"/>
  <c r="LR314" i="40"/>
  <c r="LR313" i="40" s="1"/>
  <c r="BO314" i="40"/>
  <c r="OO313" i="40"/>
  <c r="ON313" i="40"/>
  <c r="OM313" i="40"/>
  <c r="OL313" i="40"/>
  <c r="OK313" i="40"/>
  <c r="OJ313" i="40"/>
  <c r="OI313" i="40"/>
  <c r="OH313" i="40"/>
  <c r="OG313" i="40"/>
  <c r="OF313" i="40"/>
  <c r="OE313" i="40"/>
  <c r="OD313" i="40"/>
  <c r="OC313" i="40"/>
  <c r="OB313" i="40"/>
  <c r="OA313" i="40"/>
  <c r="NZ313" i="40"/>
  <c r="NY313" i="40"/>
  <c r="NX313" i="40"/>
  <c r="NW313" i="40"/>
  <c r="NV313" i="40"/>
  <c r="NU313" i="40"/>
  <c r="NT313" i="40"/>
  <c r="NS313" i="40"/>
  <c r="NR313" i="40"/>
  <c r="NQ313" i="40"/>
  <c r="NP313" i="40"/>
  <c r="NO313" i="40"/>
  <c r="NN313" i="40"/>
  <c r="NC313" i="40"/>
  <c r="NB313" i="40"/>
  <c r="NA313" i="40"/>
  <c r="MZ313" i="40"/>
  <c r="MY313" i="40"/>
  <c r="MX313" i="40"/>
  <c r="MW313" i="40"/>
  <c r="MV313" i="40"/>
  <c r="MU313" i="40"/>
  <c r="MT313" i="40"/>
  <c r="MS313" i="40"/>
  <c r="MR313" i="40"/>
  <c r="MQ313" i="40"/>
  <c r="MP313" i="40"/>
  <c r="MO313" i="40"/>
  <c r="MN313" i="40"/>
  <c r="MM313" i="40"/>
  <c r="ML313" i="40"/>
  <c r="MK313" i="40"/>
  <c r="MJ313" i="40"/>
  <c r="MI313" i="40"/>
  <c r="MH313" i="40"/>
  <c r="MG313" i="40"/>
  <c r="MF313" i="40"/>
  <c r="ME313" i="40"/>
  <c r="MD313" i="40"/>
  <c r="MC313" i="40"/>
  <c r="MB313" i="40"/>
  <c r="LQ313" i="40"/>
  <c r="LP313" i="40"/>
  <c r="LO313" i="40"/>
  <c r="LJ313" i="40"/>
  <c r="LI313" i="40"/>
  <c r="LH313" i="40"/>
  <c r="LG313" i="40"/>
  <c r="LF313" i="40"/>
  <c r="LE313" i="40"/>
  <c r="LD313" i="40"/>
  <c r="LC313" i="40"/>
  <c r="LB313" i="40"/>
  <c r="LA313" i="40"/>
  <c r="KZ313" i="40"/>
  <c r="KY313" i="40"/>
  <c r="KX313" i="40"/>
  <c r="KW313" i="40"/>
  <c r="KV313" i="40"/>
  <c r="KU313" i="40"/>
  <c r="KT313" i="40"/>
  <c r="KS313" i="40"/>
  <c r="KR313" i="40"/>
  <c r="KQ313" i="40"/>
  <c r="KP313" i="40"/>
  <c r="KO313" i="40"/>
  <c r="KN313" i="40"/>
  <c r="KJ313" i="40"/>
  <c r="KI313" i="40"/>
  <c r="KH313" i="40"/>
  <c r="KG313" i="40"/>
  <c r="KF313" i="40"/>
  <c r="KE313" i="40"/>
  <c r="KD313" i="40"/>
  <c r="KC313" i="40"/>
  <c r="KB313" i="40"/>
  <c r="KA313" i="40"/>
  <c r="JZ313" i="40"/>
  <c r="JY313" i="40"/>
  <c r="JX313" i="40"/>
  <c r="JW313" i="40"/>
  <c r="JV313" i="40"/>
  <c r="JP313" i="40"/>
  <c r="JO313" i="40"/>
  <c r="JN313" i="40"/>
  <c r="JM313" i="40"/>
  <c r="JL313" i="40"/>
  <c r="JK313" i="40"/>
  <c r="JJ313" i="40"/>
  <c r="JI313" i="40"/>
  <c r="JH313" i="40"/>
  <c r="JG313" i="40"/>
  <c r="JF313" i="40"/>
  <c r="JE313" i="40"/>
  <c r="JD313" i="40"/>
  <c r="JC313" i="40"/>
  <c r="JB313" i="40"/>
  <c r="JA313" i="40"/>
  <c r="IZ313" i="40"/>
  <c r="IY313" i="40"/>
  <c r="IX313" i="40"/>
  <c r="IW313" i="40"/>
  <c r="IV313" i="40"/>
  <c r="IU313" i="40"/>
  <c r="IT313" i="40"/>
  <c r="IS313" i="40"/>
  <c r="IQ313" i="40"/>
  <c r="IP313" i="40"/>
  <c r="IO313" i="40"/>
  <c r="IN313" i="40"/>
  <c r="IM313" i="40"/>
  <c r="IL313" i="40"/>
  <c r="IK313" i="40"/>
  <c r="IJ313" i="40"/>
  <c r="II313" i="40"/>
  <c r="IH313" i="40"/>
  <c r="IG313" i="40"/>
  <c r="IF313" i="40"/>
  <c r="IE313" i="40"/>
  <c r="ID313" i="40"/>
  <c r="IC313" i="40"/>
  <c r="HV313" i="40"/>
  <c r="HU313" i="40"/>
  <c r="HT313" i="40"/>
  <c r="HS313" i="40"/>
  <c r="HR313" i="40"/>
  <c r="HQ313" i="40"/>
  <c r="HP313" i="40"/>
  <c r="HO313" i="40"/>
  <c r="HN313" i="40"/>
  <c r="HM313" i="40"/>
  <c r="HL313" i="40"/>
  <c r="HK313" i="40"/>
  <c r="HJ313" i="40"/>
  <c r="HI313" i="40"/>
  <c r="HH313" i="40"/>
  <c r="HG313" i="40"/>
  <c r="HF313" i="40"/>
  <c r="HE313" i="40"/>
  <c r="HD313" i="40"/>
  <c r="GX313" i="40"/>
  <c r="GW313" i="40"/>
  <c r="GV313" i="40"/>
  <c r="GU313" i="40"/>
  <c r="GT313" i="40"/>
  <c r="GS313" i="40"/>
  <c r="GR313" i="40"/>
  <c r="GQ313" i="40"/>
  <c r="GP313" i="40"/>
  <c r="GO313" i="40"/>
  <c r="GN313" i="40"/>
  <c r="GL313" i="40"/>
  <c r="GK313" i="40"/>
  <c r="GJ313" i="40"/>
  <c r="GI313" i="40"/>
  <c r="GC313" i="40"/>
  <c r="GB313" i="40"/>
  <c r="GA313" i="40"/>
  <c r="FZ313" i="40"/>
  <c r="FY313" i="40"/>
  <c r="FX313" i="40"/>
  <c r="FW313" i="40"/>
  <c r="FV313" i="40"/>
  <c r="FU313" i="40"/>
  <c r="FT313" i="40"/>
  <c r="FS313" i="40"/>
  <c r="FR313" i="40"/>
  <c r="FQ313" i="40"/>
  <c r="FP313" i="40"/>
  <c r="FO313" i="40"/>
  <c r="FN313" i="40"/>
  <c r="FM313" i="40"/>
  <c r="FL313" i="40"/>
  <c r="FK313" i="40"/>
  <c r="FI313" i="40"/>
  <c r="FG313" i="40"/>
  <c r="FF313" i="40"/>
  <c r="FE313" i="40"/>
  <c r="DO313" i="40"/>
  <c r="DN313" i="40"/>
  <c r="DM313" i="40"/>
  <c r="DL313" i="40"/>
  <c r="DK313" i="40"/>
  <c r="DJ313" i="40"/>
  <c r="DI313" i="40"/>
  <c r="AA313" i="40"/>
  <c r="Z313" i="40"/>
  <c r="Y313" i="40"/>
  <c r="X313" i="40"/>
  <c r="W313" i="40"/>
  <c r="V313" i="40"/>
  <c r="Q313" i="40"/>
  <c r="P313" i="40"/>
  <c r="O313" i="40"/>
  <c r="G313" i="40"/>
  <c r="IN308" i="40"/>
  <c r="IL308" i="40"/>
  <c r="IJ308" i="40"/>
  <c r="IH308" i="40"/>
  <c r="BO303" i="40"/>
  <c r="AA302" i="40"/>
  <c r="Z302" i="40"/>
  <c r="Y302" i="40"/>
  <c r="X302" i="40"/>
  <c r="W302" i="40"/>
  <c r="V302" i="40"/>
  <c r="Q302" i="40"/>
  <c r="P302" i="40"/>
  <c r="O302" i="40"/>
  <c r="G302" i="40"/>
  <c r="GU299" i="40"/>
  <c r="GS299" i="40"/>
  <c r="GQ299" i="40"/>
  <c r="GO299" i="40"/>
  <c r="BO290" i="40"/>
  <c r="AA289" i="40"/>
  <c r="Z289" i="40"/>
  <c r="Y289" i="40"/>
  <c r="X289" i="40"/>
  <c r="W289" i="40"/>
  <c r="V289" i="40"/>
  <c r="Q289" i="40"/>
  <c r="P289" i="40"/>
  <c r="O289" i="40"/>
  <c r="G289" i="40"/>
  <c r="AA287" i="40"/>
  <c r="Z287" i="40"/>
  <c r="Y287" i="40"/>
  <c r="X287" i="40"/>
  <c r="W287" i="40"/>
  <c r="V287" i="40"/>
  <c r="Q287" i="40"/>
  <c r="P287" i="40"/>
  <c r="O287" i="40"/>
  <c r="G287" i="40"/>
  <c r="OT276" i="40"/>
  <c r="OR276" i="40"/>
  <c r="OP276" i="40"/>
  <c r="NH276" i="40"/>
  <c r="NF276" i="40"/>
  <c r="ND276" i="40"/>
  <c r="LX276" i="40"/>
  <c r="LV276" i="40"/>
  <c r="LT276" i="40"/>
  <c r="LR276" i="40"/>
  <c r="BO276" i="40"/>
  <c r="AA274" i="40"/>
  <c r="Z274" i="40"/>
  <c r="Y274" i="40"/>
  <c r="X274" i="40"/>
  <c r="W274" i="40"/>
  <c r="V274" i="40"/>
  <c r="Q274" i="40"/>
  <c r="P274" i="40"/>
  <c r="O274" i="40"/>
  <c r="G274" i="40"/>
  <c r="GU269" i="40"/>
  <c r="GS269" i="40"/>
  <c r="GQ269" i="40"/>
  <c r="GO269" i="40"/>
  <c r="BO269" i="40"/>
  <c r="BO258" i="40"/>
  <c r="GU257" i="40"/>
  <c r="GS257" i="40"/>
  <c r="GQ257" i="40"/>
  <c r="GO257" i="40"/>
  <c r="IN254" i="40"/>
  <c r="IL254" i="40"/>
  <c r="IJ254" i="40"/>
  <c r="IH254" i="40"/>
  <c r="OT253" i="40"/>
  <c r="OR253" i="40"/>
  <c r="OP253" i="40"/>
  <c r="NJ253" i="40"/>
  <c r="NH253" i="40"/>
  <c r="NF253" i="40"/>
  <c r="ND253" i="40"/>
  <c r="IN253" i="40"/>
  <c r="IL253" i="40"/>
  <c r="IJ253" i="40"/>
  <c r="IH253" i="40"/>
  <c r="AA251" i="40"/>
  <c r="Z251" i="40"/>
  <c r="Y251" i="40"/>
  <c r="X251" i="40"/>
  <c r="W251" i="40"/>
  <c r="V251" i="40"/>
  <c r="Q251" i="40"/>
  <c r="P251" i="40"/>
  <c r="P233" i="40" s="1"/>
  <c r="AA233" i="40"/>
  <c r="Z233" i="40"/>
  <c r="Y233" i="40"/>
  <c r="X233" i="40"/>
  <c r="W233" i="40"/>
  <c r="V233" i="40"/>
  <c r="Q233" i="40"/>
  <c r="O233" i="40"/>
  <c r="IN232" i="40"/>
  <c r="IL232" i="40"/>
  <c r="IJ232" i="40"/>
  <c r="IH232" i="40"/>
  <c r="BO229" i="40"/>
  <c r="BO202" i="40"/>
  <c r="AA201" i="40"/>
  <c r="Z201" i="40"/>
  <c r="Y201" i="40"/>
  <c r="X201" i="40"/>
  <c r="W201" i="40"/>
  <c r="V201" i="40"/>
  <c r="Q201" i="40"/>
  <c r="P201" i="40"/>
  <c r="O201" i="40"/>
  <c r="G201" i="40"/>
  <c r="BO199" i="40"/>
  <c r="BO198" i="40"/>
  <c r="AA197" i="40"/>
  <c r="Z197" i="40"/>
  <c r="Y197" i="40"/>
  <c r="X197" i="40"/>
  <c r="W197" i="40"/>
  <c r="V197" i="40"/>
  <c r="Q197" i="40"/>
  <c r="P197" i="40"/>
  <c r="O197" i="40"/>
  <c r="G197" i="40"/>
  <c r="NJ194" i="40"/>
  <c r="NH194" i="40"/>
  <c r="NF194" i="40"/>
  <c r="ND194" i="40"/>
  <c r="BO193" i="40"/>
  <c r="OV190" i="40"/>
  <c r="OT190" i="40"/>
  <c r="OR190" i="40"/>
  <c r="OP190" i="40"/>
  <c r="LX186" i="40"/>
  <c r="LV186" i="40"/>
  <c r="LT186" i="40"/>
  <c r="LR186" i="40"/>
  <c r="AA184" i="40"/>
  <c r="Z184" i="40"/>
  <c r="Y184" i="40"/>
  <c r="X184" i="40"/>
  <c r="W184" i="40"/>
  <c r="V184" i="40"/>
  <c r="Q184" i="40"/>
  <c r="P184" i="40"/>
  <c r="O184" i="40"/>
  <c r="G184" i="40"/>
  <c r="LX182" i="40"/>
  <c r="LV182" i="40"/>
  <c r="LT182" i="40"/>
  <c r="LR182" i="40"/>
  <c r="LX177" i="40"/>
  <c r="LV177" i="40"/>
  <c r="LT177" i="40"/>
  <c r="LR177" i="40"/>
  <c r="GU175" i="40"/>
  <c r="GS175" i="40"/>
  <c r="GQ175" i="40"/>
  <c r="GO175" i="40"/>
  <c r="BO175" i="40"/>
  <c r="IN174" i="40"/>
  <c r="IL174" i="40"/>
  <c r="IJ174" i="40"/>
  <c r="IH174" i="40"/>
  <c r="OV173" i="40"/>
  <c r="OT173" i="40"/>
  <c r="OR173" i="40"/>
  <c r="OP173" i="40"/>
  <c r="NJ171" i="40"/>
  <c r="NH171" i="40"/>
  <c r="NF171" i="40"/>
  <c r="ND171" i="40"/>
  <c r="LX170" i="40"/>
  <c r="LV170" i="40"/>
  <c r="LT170" i="40"/>
  <c r="LR170" i="40"/>
  <c r="KG168" i="40"/>
  <c r="KE168" i="40"/>
  <c r="KC168" i="40"/>
  <c r="KA168" i="40"/>
  <c r="IN166" i="40"/>
  <c r="IL166" i="40"/>
  <c r="IJ166" i="40"/>
  <c r="IH166" i="40"/>
  <c r="BO166" i="40"/>
  <c r="BO165" i="40"/>
  <c r="LX164" i="40"/>
  <c r="LV164" i="40"/>
  <c r="LT164" i="40"/>
  <c r="LR164" i="40"/>
  <c r="AA164" i="40"/>
  <c r="Z164" i="40"/>
  <c r="Y164" i="40"/>
  <c r="X164" i="40"/>
  <c r="W164" i="40"/>
  <c r="V164" i="40"/>
  <c r="Q164" i="40"/>
  <c r="O164" i="40"/>
  <c r="G164" i="40"/>
  <c r="BO163" i="40"/>
  <c r="BO162" i="40"/>
  <c r="BO158" i="40"/>
  <c r="BO157" i="40"/>
  <c r="AA156" i="40"/>
  <c r="Z156" i="40"/>
  <c r="Y156" i="40"/>
  <c r="X156" i="40"/>
  <c r="W156" i="40"/>
  <c r="V156" i="40"/>
  <c r="Q156" i="40"/>
  <c r="P156" i="40"/>
  <c r="O156" i="40"/>
  <c r="G156" i="40"/>
  <c r="KG155" i="40"/>
  <c r="KE155" i="40"/>
  <c r="KC155" i="40"/>
  <c r="KA155" i="40"/>
  <c r="IN151" i="40"/>
  <c r="IL151" i="40"/>
  <c r="IJ151" i="40"/>
  <c r="IH151" i="40"/>
  <c r="BI142" i="40"/>
  <c r="BO141" i="40"/>
  <c r="BO140" i="40"/>
  <c r="GU138" i="40"/>
  <c r="GS138" i="40"/>
  <c r="GQ138" i="40"/>
  <c r="GO138" i="40"/>
  <c r="BO129" i="40"/>
  <c r="AA127" i="40"/>
  <c r="Z127" i="40"/>
  <c r="Y127" i="40"/>
  <c r="X127" i="40"/>
  <c r="W127" i="40"/>
  <c r="V127" i="40"/>
  <c r="Q127" i="40"/>
  <c r="P127" i="40"/>
  <c r="O127" i="40"/>
  <c r="G127" i="40"/>
  <c r="OV122" i="40"/>
  <c r="OT122" i="40"/>
  <c r="OR122" i="40"/>
  <c r="OP122" i="40"/>
  <c r="BO122" i="40"/>
  <c r="KG113" i="40"/>
  <c r="KE113" i="40"/>
  <c r="KC113" i="40"/>
  <c r="KA113" i="40"/>
  <c r="BO113" i="40"/>
  <c r="LX112" i="40"/>
  <c r="LV112" i="40"/>
  <c r="LT112" i="40"/>
  <c r="LR112" i="40"/>
  <c r="OV100" i="40"/>
  <c r="OT100" i="40"/>
  <c r="OR100" i="40"/>
  <c r="OP100" i="40"/>
  <c r="GU100" i="40"/>
  <c r="GS100" i="40"/>
  <c r="GQ100" i="40"/>
  <c r="GO100" i="40"/>
  <c r="BO100" i="40"/>
  <c r="NJ99" i="40"/>
  <c r="NH99" i="40"/>
  <c r="NF99" i="40"/>
  <c r="ND99" i="40"/>
  <c r="BO85" i="40"/>
  <c r="AA84" i="40"/>
  <c r="Z84" i="40"/>
  <c r="Y84" i="40"/>
  <c r="X84" i="40"/>
  <c r="W84" i="40"/>
  <c r="V84" i="40"/>
  <c r="Q84" i="40"/>
  <c r="P84" i="40"/>
  <c r="O84" i="40"/>
  <c r="G84" i="40"/>
  <c r="BO74" i="40"/>
  <c r="Q73" i="40"/>
  <c r="O73" i="40"/>
  <c r="G73" i="40"/>
  <c r="OV72" i="40"/>
  <c r="OT72" i="40"/>
  <c r="OR72" i="40"/>
  <c r="OP72" i="40"/>
  <c r="OV71" i="40"/>
  <c r="OT71" i="40"/>
  <c r="OR71" i="40"/>
  <c r="OP71" i="40"/>
  <c r="NJ70" i="40"/>
  <c r="NH70" i="40"/>
  <c r="NF70" i="40"/>
  <c r="ND70" i="40"/>
  <c r="NJ69" i="40"/>
  <c r="NH69" i="40"/>
  <c r="NF69" i="40"/>
  <c r="ND69" i="40"/>
  <c r="LX68" i="40"/>
  <c r="LV68" i="40"/>
  <c r="LT68" i="40"/>
  <c r="LR68" i="40"/>
  <c r="LX66" i="40"/>
  <c r="LV66" i="40"/>
  <c r="LT66" i="40"/>
  <c r="LR66" i="40"/>
  <c r="AA65" i="40"/>
  <c r="Z65" i="40"/>
  <c r="Y65" i="40"/>
  <c r="X65" i="40"/>
  <c r="W65" i="40"/>
  <c r="V65" i="40"/>
  <c r="Q65" i="40"/>
  <c r="P65" i="40"/>
  <c r="O65" i="40"/>
  <c r="G65" i="40"/>
  <c r="KG64" i="40"/>
  <c r="KE64" i="40"/>
  <c r="KC64" i="40"/>
  <c r="KA64" i="40"/>
  <c r="KG63" i="40"/>
  <c r="KE63" i="40"/>
  <c r="KC63" i="40"/>
  <c r="KA63" i="40"/>
  <c r="KG61" i="40"/>
  <c r="KE61" i="40"/>
  <c r="KC61" i="40"/>
  <c r="KA61" i="40"/>
  <c r="KG60" i="40"/>
  <c r="KE60" i="40"/>
  <c r="KC60" i="40"/>
  <c r="KA60" i="40"/>
  <c r="KG58" i="40"/>
  <c r="KE58" i="40"/>
  <c r="KC58" i="40"/>
  <c r="KA58" i="40"/>
  <c r="IN57" i="40"/>
  <c r="IL57" i="40"/>
  <c r="IJ57" i="40"/>
  <c r="IH57" i="40"/>
  <c r="IN56" i="40"/>
  <c r="IL56" i="40"/>
  <c r="IJ56" i="40"/>
  <c r="IH56" i="40"/>
  <c r="IN55" i="40"/>
  <c r="IL55" i="40"/>
  <c r="IJ55" i="40"/>
  <c r="IH55" i="40"/>
  <c r="AA54" i="40"/>
  <c r="Z54" i="40"/>
  <c r="Y54" i="40"/>
  <c r="X54" i="40"/>
  <c r="W54" i="40"/>
  <c r="V54" i="40"/>
  <c r="Q54" i="40"/>
  <c r="P54" i="40"/>
  <c r="O54" i="40"/>
  <c r="G54" i="40"/>
  <c r="IN53" i="40"/>
  <c r="IL53" i="40"/>
  <c r="IJ53" i="40"/>
  <c r="IH53" i="40"/>
  <c r="IN52" i="40"/>
  <c r="IL52" i="40"/>
  <c r="IJ52" i="40"/>
  <c r="IH52" i="40"/>
  <c r="GU51" i="40"/>
  <c r="GS51" i="40"/>
  <c r="GQ51" i="40"/>
  <c r="GO51" i="40"/>
  <c r="GU50" i="40"/>
  <c r="GS50" i="40"/>
  <c r="GQ50" i="40"/>
  <c r="GO50" i="40"/>
  <c r="GU48" i="40"/>
  <c r="GS48" i="40"/>
  <c r="GQ48" i="40"/>
  <c r="GO48" i="40"/>
  <c r="AA47" i="40"/>
  <c r="Z47" i="40"/>
  <c r="Y47" i="40"/>
  <c r="X47" i="40"/>
  <c r="W47" i="40"/>
  <c r="V47" i="40"/>
  <c r="Q47" i="40"/>
  <c r="P47" i="40"/>
  <c r="O47" i="40"/>
  <c r="G47" i="40"/>
  <c r="AA39" i="40"/>
  <c r="Z39" i="40"/>
  <c r="Y39" i="40"/>
  <c r="X39" i="40"/>
  <c r="W39" i="40"/>
  <c r="V39" i="40"/>
  <c r="Q39" i="40"/>
  <c r="P39" i="40"/>
  <c r="O39" i="40"/>
  <c r="G39" i="40"/>
  <c r="BO30" i="40"/>
  <c r="BO29" i="40"/>
  <c r="AA28" i="40"/>
  <c r="Z28" i="40"/>
  <c r="Y28" i="40"/>
  <c r="X28" i="40"/>
  <c r="W28" i="40"/>
  <c r="V28" i="40"/>
  <c r="Q28" i="40"/>
  <c r="P28" i="40"/>
  <c r="O28" i="40"/>
  <c r="G28" i="40"/>
  <c r="NJ24" i="40"/>
  <c r="NH24" i="40"/>
  <c r="NF24" i="40"/>
  <c r="ND24" i="40"/>
  <c r="LX23" i="40"/>
  <c r="LV23" i="40"/>
  <c r="LT23" i="40"/>
  <c r="LR23" i="40"/>
  <c r="KG22" i="40"/>
  <c r="KE22" i="40"/>
  <c r="KC22" i="40"/>
  <c r="KA22" i="40"/>
  <c r="IN21" i="40"/>
  <c r="IL21" i="40"/>
  <c r="IJ21" i="40"/>
  <c r="IH21" i="40"/>
  <c r="GU20" i="40"/>
  <c r="GS20" i="40"/>
  <c r="GQ20" i="40"/>
  <c r="GO20" i="40"/>
  <c r="AB16" i="40"/>
  <c r="AA15" i="40"/>
  <c r="Z15" i="40"/>
  <c r="Y15" i="40"/>
  <c r="X15" i="40"/>
  <c r="W15" i="40"/>
  <c r="V15" i="40"/>
  <c r="Q15" i="40"/>
  <c r="P15" i="40"/>
  <c r="O15" i="40"/>
  <c r="G15" i="40"/>
  <c r="GO438" i="40" l="1"/>
  <c r="GO437" i="40" s="1"/>
  <c r="GS438" i="40"/>
  <c r="GS437" i="40" s="1"/>
  <c r="NH438" i="40"/>
  <c r="NH437" i="40" s="1"/>
  <c r="ND438" i="40"/>
  <c r="ND437" i="40" s="1"/>
  <c r="BO438" i="40"/>
  <c r="BO437" i="40" s="1"/>
  <c r="GU438" i="40"/>
  <c r="GU437" i="40" s="1"/>
  <c r="NJ438" i="40"/>
  <c r="NJ437" i="40" s="1"/>
  <c r="GQ438" i="40"/>
  <c r="GQ437" i="40" s="1"/>
  <c r="NF438" i="40"/>
  <c r="NF437" i="40" s="1"/>
  <c r="AB15" i="40"/>
  <c r="AB14" i="40" s="1"/>
  <c r="AB13" i="40" s="1"/>
  <c r="AB727" i="40" s="1"/>
  <c r="O731" i="40"/>
  <c r="G731" i="40"/>
  <c r="IS728" i="40"/>
  <c r="FF737" i="40"/>
  <c r="FI734" i="40"/>
  <c r="FE734" i="40"/>
  <c r="FF739" i="40"/>
  <c r="FI739" i="40"/>
  <c r="FE739" i="40"/>
  <c r="FG739" i="40"/>
  <c r="IV746" i="40"/>
  <c r="IV728" i="40"/>
  <c r="IS746" i="40"/>
  <c r="IT746" i="40"/>
  <c r="IT728" i="40"/>
  <c r="IU746" i="40"/>
  <c r="IU728" i="40"/>
  <c r="FF746" i="40"/>
  <c r="FE728" i="40"/>
  <c r="FE746" i="40"/>
  <c r="FG728" i="40"/>
  <c r="FG746" i="40"/>
  <c r="FI728" i="40"/>
  <c r="FI746" i="40"/>
  <c r="FF728" i="40"/>
  <c r="DM728" i="40"/>
  <c r="DM746" i="40"/>
  <c r="DO728" i="40"/>
  <c r="DO746" i="40"/>
  <c r="DL728" i="40"/>
  <c r="DL746" i="40"/>
  <c r="DN728" i="40"/>
  <c r="DN746" i="40"/>
  <c r="BP542" i="40"/>
  <c r="BR542" i="40" s="1"/>
  <c r="BJ542" i="40"/>
  <c r="BL542" i="40"/>
  <c r="BN542" i="40"/>
  <c r="BN572" i="40"/>
  <c r="BJ572" i="40"/>
  <c r="BL572" i="40"/>
  <c r="BP572" i="40"/>
  <c r="BR572" i="40" s="1"/>
  <c r="BJ660" i="40"/>
  <c r="BN660" i="40"/>
  <c r="BL660" i="40"/>
  <c r="BP660" i="40"/>
  <c r="BR660" i="40" s="1"/>
  <c r="BJ694" i="40"/>
  <c r="BP694" i="40"/>
  <c r="BR694" i="40" s="1"/>
  <c r="BL694" i="40"/>
  <c r="BN694" i="40"/>
  <c r="BJ712" i="40"/>
  <c r="BN712" i="40"/>
  <c r="BP712" i="40"/>
  <c r="BR712" i="40" s="1"/>
  <c r="BL712" i="40"/>
  <c r="BJ199" i="40"/>
  <c r="BN199" i="40"/>
  <c r="BL199" i="40"/>
  <c r="BP199" i="40"/>
  <c r="BR199" i="40" s="1"/>
  <c r="BJ314" i="40"/>
  <c r="BN314" i="40"/>
  <c r="BP314" i="40"/>
  <c r="BL314" i="40"/>
  <c r="BJ326" i="40"/>
  <c r="BP326" i="40"/>
  <c r="BR326" i="40" s="1"/>
  <c r="BN326" i="40"/>
  <c r="BL326" i="40"/>
  <c r="BP29" i="40"/>
  <c r="BR29" i="40" s="1"/>
  <c r="BL29" i="40"/>
  <c r="BN29" i="40"/>
  <c r="BP85" i="40"/>
  <c r="BR85" i="40" s="1"/>
  <c r="BJ85" i="40"/>
  <c r="BN85" i="40"/>
  <c r="BL85" i="40"/>
  <c r="BP122" i="40"/>
  <c r="BR122" i="40" s="1"/>
  <c r="BN122" i="40"/>
  <c r="BL122" i="40"/>
  <c r="BJ122" i="40"/>
  <c r="BN129" i="40"/>
  <c r="BJ129" i="40"/>
  <c r="BL129" i="40"/>
  <c r="BP129" i="40"/>
  <c r="BR129" i="40" s="1"/>
  <c r="BP141" i="40"/>
  <c r="BR141" i="40" s="1"/>
  <c r="BL141" i="40"/>
  <c r="BN141" i="40"/>
  <c r="BJ141" i="40"/>
  <c r="BP163" i="40"/>
  <c r="BR163" i="40" s="1"/>
  <c r="BJ163" i="40"/>
  <c r="BL163" i="40"/>
  <c r="BN163" i="40"/>
  <c r="BP175" i="40"/>
  <c r="BR175" i="40" s="1"/>
  <c r="BL175" i="40"/>
  <c r="BJ175" i="40"/>
  <c r="BN175" i="40"/>
  <c r="BN269" i="40"/>
  <c r="BJ269" i="40"/>
  <c r="BL269" i="40"/>
  <c r="BP269" i="40"/>
  <c r="BR269" i="40" s="1"/>
  <c r="BJ356" i="40"/>
  <c r="BL356" i="40"/>
  <c r="BN356" i="40"/>
  <c r="BP356" i="40"/>
  <c r="BR356" i="40" s="1"/>
  <c r="BJ372" i="40"/>
  <c r="BN372" i="40"/>
  <c r="BP372" i="40"/>
  <c r="BR372" i="40" s="1"/>
  <c r="BL372" i="40"/>
  <c r="BP388" i="40"/>
  <c r="BR388" i="40" s="1"/>
  <c r="BL388" i="40"/>
  <c r="BJ388" i="40"/>
  <c r="BN388" i="40"/>
  <c r="BL505" i="40"/>
  <c r="BJ505" i="40"/>
  <c r="BN505" i="40"/>
  <c r="BP505" i="40"/>
  <c r="BR505" i="40" s="1"/>
  <c r="BJ546" i="40"/>
  <c r="BP546" i="40"/>
  <c r="BR546" i="40" s="1"/>
  <c r="BN546" i="40"/>
  <c r="BL546" i="40"/>
  <c r="BN581" i="40"/>
  <c r="BP581" i="40"/>
  <c r="BR581" i="40" s="1"/>
  <c r="BJ581" i="40"/>
  <c r="BL581" i="40"/>
  <c r="BN608" i="40"/>
  <c r="BL608" i="40"/>
  <c r="BP608" i="40"/>
  <c r="BR608" i="40" s="1"/>
  <c r="BJ608" i="40"/>
  <c r="BJ627" i="40"/>
  <c r="BP627" i="40"/>
  <c r="BR627" i="40" s="1"/>
  <c r="BL627" i="40"/>
  <c r="BN627" i="40"/>
  <c r="BL649" i="40"/>
  <c r="BN649" i="40"/>
  <c r="BP649" i="40"/>
  <c r="BR649" i="40" s="1"/>
  <c r="BJ649" i="40"/>
  <c r="BL682" i="40"/>
  <c r="BJ682" i="40"/>
  <c r="BN682" i="40"/>
  <c r="BP682" i="40"/>
  <c r="BR682" i="40" s="1"/>
  <c r="BJ700" i="40"/>
  <c r="BP700" i="40"/>
  <c r="BR700" i="40" s="1"/>
  <c r="BN700" i="40"/>
  <c r="BL700" i="40"/>
  <c r="BP140" i="40"/>
  <c r="BR140" i="40" s="1"/>
  <c r="BN140" i="40"/>
  <c r="BL140" i="40"/>
  <c r="BJ140" i="40"/>
  <c r="BJ193" i="40"/>
  <c r="BN193" i="40"/>
  <c r="BP193" i="40"/>
  <c r="BR193" i="40" s="1"/>
  <c r="BL193" i="40"/>
  <c r="BP229" i="40"/>
  <c r="BR229" i="40" s="1"/>
  <c r="BJ229" i="40"/>
  <c r="BN229" i="40"/>
  <c r="BL229" i="40"/>
  <c r="BP351" i="40"/>
  <c r="BR351" i="40" s="1"/>
  <c r="BJ351" i="40"/>
  <c r="BL351" i="40"/>
  <c r="BN351" i="40"/>
  <c r="BP30" i="40"/>
  <c r="BR30" i="40" s="1"/>
  <c r="BL30" i="40"/>
  <c r="BN30" i="40"/>
  <c r="BN165" i="40"/>
  <c r="BP165" i="40"/>
  <c r="BR165" i="40" s="1"/>
  <c r="BJ165" i="40"/>
  <c r="BL165" i="40"/>
  <c r="BP276" i="40"/>
  <c r="BR276" i="40" s="1"/>
  <c r="BL276" i="40"/>
  <c r="BN276" i="40"/>
  <c r="BJ276" i="40"/>
  <c r="BJ303" i="40"/>
  <c r="BN303" i="40"/>
  <c r="BL303" i="40"/>
  <c r="BP303" i="40"/>
  <c r="BR303" i="40" s="1"/>
  <c r="BN398" i="40"/>
  <c r="BP398" i="40"/>
  <c r="BJ398" i="40"/>
  <c r="BL398" i="40"/>
  <c r="BP420" i="40"/>
  <c r="BR420" i="40" s="1"/>
  <c r="BJ420" i="40"/>
  <c r="BN420" i="40"/>
  <c r="BL420" i="40"/>
  <c r="BP443" i="40"/>
  <c r="BJ443" i="40"/>
  <c r="BN443" i="40"/>
  <c r="BL443" i="40"/>
  <c r="BP486" i="40"/>
  <c r="BR486" i="40" s="1"/>
  <c r="BL486" i="40"/>
  <c r="BN486" i="40"/>
  <c r="BJ486" i="40"/>
  <c r="BL502" i="40"/>
  <c r="BJ502" i="40"/>
  <c r="BN502" i="40"/>
  <c r="BP502" i="40"/>
  <c r="BR502" i="40" s="1"/>
  <c r="BJ543" i="40"/>
  <c r="BL543" i="40"/>
  <c r="BN543" i="40"/>
  <c r="BP543" i="40"/>
  <c r="BR543" i="40" s="1"/>
  <c r="BN570" i="40"/>
  <c r="BJ570" i="40"/>
  <c r="BL570" i="40"/>
  <c r="BP570" i="40"/>
  <c r="BR570" i="40" s="1"/>
  <c r="BP574" i="40"/>
  <c r="BR574" i="40" s="1"/>
  <c r="BN574" i="40"/>
  <c r="BJ574" i="40"/>
  <c r="BL574" i="40"/>
  <c r="BN602" i="40"/>
  <c r="BP602" i="40"/>
  <c r="BR602" i="40" s="1"/>
  <c r="BJ602" i="40"/>
  <c r="BL602" i="40"/>
  <c r="BJ638" i="40"/>
  <c r="BL638" i="40"/>
  <c r="BN638" i="40"/>
  <c r="BP638" i="40"/>
  <c r="BR638" i="40" s="1"/>
  <c r="BP701" i="40"/>
  <c r="BR701" i="40" s="1"/>
  <c r="BN701" i="40"/>
  <c r="BL701" i="40"/>
  <c r="BJ701" i="40"/>
  <c r="BL714" i="40"/>
  <c r="BJ714" i="40"/>
  <c r="BN714" i="40"/>
  <c r="BP714" i="40"/>
  <c r="BR714" i="40" s="1"/>
  <c r="BP162" i="40"/>
  <c r="BR162" i="40" s="1"/>
  <c r="BJ162" i="40"/>
  <c r="BL162" i="40"/>
  <c r="BN162" i="40"/>
  <c r="BP74" i="40"/>
  <c r="BR74" i="40" s="1"/>
  <c r="BN74" i="40"/>
  <c r="BL74" i="40"/>
  <c r="BJ74" i="40"/>
  <c r="BN100" i="40"/>
  <c r="BJ100" i="40"/>
  <c r="BP100" i="40"/>
  <c r="BR100" i="40" s="1"/>
  <c r="BL100" i="40"/>
  <c r="BP113" i="40"/>
  <c r="BR113" i="40" s="1"/>
  <c r="BN113" i="40"/>
  <c r="BJ113" i="40"/>
  <c r="BL113" i="40"/>
  <c r="BP157" i="40"/>
  <c r="BR157" i="40" s="1"/>
  <c r="BN157" i="40"/>
  <c r="BL157" i="40"/>
  <c r="BJ157" i="40"/>
  <c r="BN166" i="40"/>
  <c r="BP166" i="40"/>
  <c r="BR166" i="40" s="1"/>
  <c r="BL166" i="40"/>
  <c r="BJ166" i="40"/>
  <c r="BP198" i="40"/>
  <c r="BN198" i="40"/>
  <c r="BL198" i="40"/>
  <c r="BJ198" i="40"/>
  <c r="BN202" i="40"/>
  <c r="BL202" i="40"/>
  <c r="BP202" i="40"/>
  <c r="BR202" i="40" s="1"/>
  <c r="BJ202" i="40"/>
  <c r="BL258" i="40"/>
  <c r="BN258" i="40"/>
  <c r="BP258" i="40"/>
  <c r="BR258" i="40" s="1"/>
  <c r="BJ258" i="40"/>
  <c r="BL290" i="40"/>
  <c r="BN290" i="40"/>
  <c r="BP290" i="40"/>
  <c r="BR290" i="40" s="1"/>
  <c r="BJ290" i="40"/>
  <c r="BP383" i="40"/>
  <c r="BR383" i="40" s="1"/>
  <c r="BJ383" i="40"/>
  <c r="BL383" i="40"/>
  <c r="BN383" i="40"/>
  <c r="BN421" i="40"/>
  <c r="BJ421" i="40"/>
  <c r="BP421" i="40"/>
  <c r="BR421" i="40" s="1"/>
  <c r="BL421" i="40"/>
  <c r="BL453" i="40"/>
  <c r="BN453" i="40"/>
  <c r="BP453" i="40"/>
  <c r="BR453" i="40" s="1"/>
  <c r="BJ453" i="40"/>
  <c r="BJ472" i="40"/>
  <c r="BL472" i="40"/>
  <c r="BN472" i="40"/>
  <c r="BP472" i="40"/>
  <c r="BR472" i="40" s="1"/>
  <c r="BP491" i="40"/>
  <c r="BR491" i="40" s="1"/>
  <c r="BJ491" i="40"/>
  <c r="BL491" i="40"/>
  <c r="BN491" i="40"/>
  <c r="BJ539" i="40"/>
  <c r="BP539" i="40"/>
  <c r="BR539" i="40" s="1"/>
  <c r="BL539" i="40"/>
  <c r="BN539" i="40"/>
  <c r="BJ583" i="40"/>
  <c r="BL583" i="40"/>
  <c r="BN583" i="40"/>
  <c r="BP583" i="40"/>
  <c r="BR583" i="40" s="1"/>
  <c r="BJ698" i="40"/>
  <c r="BN698" i="40"/>
  <c r="BP698" i="40"/>
  <c r="BR698" i="40" s="1"/>
  <c r="BL698" i="40"/>
  <c r="BO16" i="40"/>
  <c r="BO727" i="40" s="1"/>
  <c r="BO621" i="40"/>
  <c r="BO731" i="40" s="1"/>
  <c r="AB730" i="40"/>
  <c r="G619" i="40"/>
  <c r="G437" i="40"/>
  <c r="G729" i="40" s="1"/>
  <c r="DP726" i="40"/>
  <c r="DR726" i="40"/>
  <c r="DT726" i="40"/>
  <c r="DV726" i="40"/>
  <c r="DX726" i="40"/>
  <c r="DZ726" i="40"/>
  <c r="EB726" i="40"/>
  <c r="ED726" i="40"/>
  <c r="EF726" i="40"/>
  <c r="EH726" i="40"/>
  <c r="EP726" i="40"/>
  <c r="ER726" i="40"/>
  <c r="ET726" i="40"/>
  <c r="FK726" i="40"/>
  <c r="FO726" i="40"/>
  <c r="FS726" i="40"/>
  <c r="FW726" i="40"/>
  <c r="HD726" i="40"/>
  <c r="HH726" i="40"/>
  <c r="AE726" i="40"/>
  <c r="AI726" i="40"/>
  <c r="AM726" i="40"/>
  <c r="AQ726" i="40"/>
  <c r="AU726" i="40"/>
  <c r="AY726" i="40"/>
  <c r="EC738" i="40"/>
  <c r="EE738" i="40"/>
  <c r="EO738" i="40"/>
  <c r="FJ747" i="40"/>
  <c r="FN738" i="40"/>
  <c r="FV738" i="40"/>
  <c r="GI738" i="40"/>
  <c r="GZ747" i="40"/>
  <c r="HE738" i="40"/>
  <c r="HG738" i="40"/>
  <c r="HI738" i="40"/>
  <c r="HM738" i="40"/>
  <c r="HO738" i="40"/>
  <c r="HQ738" i="40"/>
  <c r="HU738" i="40"/>
  <c r="IC738" i="40"/>
  <c r="IE738" i="40"/>
  <c r="IZ738" i="40"/>
  <c r="JD738" i="40"/>
  <c r="JH738" i="40"/>
  <c r="JL738" i="40"/>
  <c r="JP738" i="40"/>
  <c r="JY738" i="40"/>
  <c r="MC737" i="40"/>
  <c r="MO738" i="40"/>
  <c r="NO747" i="40"/>
  <c r="NS738" i="40"/>
  <c r="NW738" i="40"/>
  <c r="OA738" i="40"/>
  <c r="OE738" i="40"/>
  <c r="OI738" i="40"/>
  <c r="OM738" i="40"/>
  <c r="HL726" i="40"/>
  <c r="HP726" i="40"/>
  <c r="HT726" i="40"/>
  <c r="ID726" i="40"/>
  <c r="IW726" i="40"/>
  <c r="JA726" i="40"/>
  <c r="JE726" i="40"/>
  <c r="JI726" i="40"/>
  <c r="JM726" i="40"/>
  <c r="JV726" i="40"/>
  <c r="JZ726" i="40"/>
  <c r="KL726" i="40"/>
  <c r="KP726" i="40"/>
  <c r="KT726" i="40"/>
  <c r="KX726" i="40"/>
  <c r="LB726" i="40"/>
  <c r="LF726" i="40"/>
  <c r="LJ726" i="40"/>
  <c r="NP726" i="40"/>
  <c r="NT726" i="40"/>
  <c r="NX726" i="40"/>
  <c r="OB726" i="40"/>
  <c r="OF726" i="40"/>
  <c r="OJ726" i="40"/>
  <c r="ON726" i="40"/>
  <c r="LT729" i="40"/>
  <c r="AA619" i="40"/>
  <c r="AA731" i="40" s="1"/>
  <c r="KC730" i="40"/>
  <c r="O533" i="40"/>
  <c r="V533" i="40"/>
  <c r="Y533" i="40"/>
  <c r="OT730" i="40"/>
  <c r="GU730" i="40"/>
  <c r="Q619" i="40"/>
  <c r="Q731" i="40" s="1"/>
  <c r="FM738" i="40"/>
  <c r="FQ738" i="40"/>
  <c r="FU738" i="40"/>
  <c r="FY738" i="40"/>
  <c r="GC738" i="40"/>
  <c r="GL738" i="40"/>
  <c r="HF738" i="40"/>
  <c r="HJ738" i="40"/>
  <c r="HN738" i="40"/>
  <c r="HR738" i="40"/>
  <c r="HV738" i="40"/>
  <c r="IF738" i="40"/>
  <c r="IT737" i="40"/>
  <c r="IW738" i="40"/>
  <c r="JI738" i="40"/>
  <c r="JM738" i="40"/>
  <c r="JV738" i="40"/>
  <c r="KN738" i="40"/>
  <c r="KR738" i="40"/>
  <c r="KV738" i="40"/>
  <c r="KZ738" i="40"/>
  <c r="LD738" i="40"/>
  <c r="LH738" i="40"/>
  <c r="LP734" i="40"/>
  <c r="MD738" i="40"/>
  <c r="MH738" i="40"/>
  <c r="ML738" i="40"/>
  <c r="MP738" i="40"/>
  <c r="MT738" i="40"/>
  <c r="MX738" i="40"/>
  <c r="NB734" i="40"/>
  <c r="NP738" i="40"/>
  <c r="NT738" i="40"/>
  <c r="NX738" i="40"/>
  <c r="OB738" i="40"/>
  <c r="OF738" i="40"/>
  <c r="OJ738" i="40"/>
  <c r="ON734" i="40"/>
  <c r="EU730" i="40"/>
  <c r="G273" i="40"/>
  <c r="AA729" i="40"/>
  <c r="GZ737" i="40"/>
  <c r="NO737" i="40"/>
  <c r="O437" i="40"/>
  <c r="O729" i="40" s="1"/>
  <c r="V729" i="40"/>
  <c r="Y729" i="40"/>
  <c r="KX738" i="40"/>
  <c r="DR738" i="40"/>
  <c r="DV738" i="40"/>
  <c r="DZ738" i="40"/>
  <c r="ED738" i="40"/>
  <c r="EH738" i="40"/>
  <c r="ER738" i="40"/>
  <c r="FK738" i="40"/>
  <c r="HD738" i="40"/>
  <c r="HH738" i="40"/>
  <c r="HL738" i="40"/>
  <c r="HP738" i="40"/>
  <c r="HT738" i="40"/>
  <c r="ID738" i="40"/>
  <c r="IY738" i="40"/>
  <c r="JC738" i="40"/>
  <c r="JG738" i="40"/>
  <c r="JK738" i="40"/>
  <c r="JO738" i="40"/>
  <c r="JX738" i="40"/>
  <c r="KP738" i="40"/>
  <c r="KT738" i="40"/>
  <c r="LB738" i="40"/>
  <c r="LF738" i="40"/>
  <c r="LJ738" i="40"/>
  <c r="MB747" i="40"/>
  <c r="MF738" i="40"/>
  <c r="MJ738" i="40"/>
  <c r="MN738" i="40"/>
  <c r="MR738" i="40"/>
  <c r="MV738" i="40"/>
  <c r="MZ738" i="40"/>
  <c r="NN747" i="40"/>
  <c r="NR738" i="40"/>
  <c r="NV738" i="40"/>
  <c r="NZ738" i="40"/>
  <c r="OD738" i="40"/>
  <c r="OH738" i="40"/>
  <c r="OL738" i="40"/>
  <c r="FA729" i="40"/>
  <c r="OV729" i="40"/>
  <c r="G598" i="40"/>
  <c r="G730" i="40" s="1"/>
  <c r="X598" i="40"/>
  <c r="LX731" i="40"/>
  <c r="O273" i="40"/>
  <c r="V273" i="40"/>
  <c r="Y273" i="40"/>
  <c r="DO747" i="40"/>
  <c r="GR257" i="40"/>
  <c r="KG729" i="40"/>
  <c r="GO729" i="40"/>
  <c r="NJ729" i="40"/>
  <c r="O200" i="40"/>
  <c r="V200" i="40"/>
  <c r="Y200" i="40"/>
  <c r="IK253" i="40"/>
  <c r="NG253" i="40"/>
  <c r="DQ729" i="40"/>
  <c r="DQ726" i="40" s="1"/>
  <c r="DQ738" i="40"/>
  <c r="FE747" i="40"/>
  <c r="FR729" i="40"/>
  <c r="FR726" i="40" s="1"/>
  <c r="FR738" i="40"/>
  <c r="FZ729" i="40"/>
  <c r="FZ726" i="40" s="1"/>
  <c r="FZ738" i="40"/>
  <c r="GN729" i="40"/>
  <c r="GN726" i="40" s="1"/>
  <c r="GN738" i="40"/>
  <c r="W27" i="40"/>
  <c r="W14" i="40" s="1"/>
  <c r="GW50" i="40"/>
  <c r="GW257" i="40"/>
  <c r="AF729" i="40"/>
  <c r="AF726" i="40" s="1"/>
  <c r="AV729" i="40"/>
  <c r="AV726" i="40" s="1"/>
  <c r="KQ738" i="40"/>
  <c r="KY738" i="40"/>
  <c r="LG738" i="40"/>
  <c r="MG738" i="40"/>
  <c r="MS738" i="40"/>
  <c r="DS738" i="40"/>
  <c r="DW738" i="40"/>
  <c r="EA738" i="40"/>
  <c r="ES738" i="40"/>
  <c r="FL738" i="40"/>
  <c r="FP738" i="40"/>
  <c r="FT738" i="40"/>
  <c r="FX738" i="40"/>
  <c r="GB738" i="40"/>
  <c r="GK738" i="40"/>
  <c r="GJ726" i="40"/>
  <c r="MD726" i="40"/>
  <c r="MH726" i="40"/>
  <c r="ML726" i="40"/>
  <c r="MP726" i="40"/>
  <c r="MT726" i="40"/>
  <c r="MX726" i="40"/>
  <c r="NB726" i="40"/>
  <c r="NO726" i="40"/>
  <c r="NS726" i="40"/>
  <c r="NW726" i="40"/>
  <c r="OA726" i="40"/>
  <c r="OE726" i="40"/>
  <c r="OI726" i="40"/>
  <c r="OM726" i="40"/>
  <c r="P533" i="40"/>
  <c r="W533" i="40"/>
  <c r="Z533" i="40"/>
  <c r="NF731" i="40"/>
  <c r="IP487" i="40"/>
  <c r="NG648" i="40"/>
  <c r="OP731" i="40"/>
  <c r="GR663" i="40"/>
  <c r="NG666" i="40"/>
  <c r="OW690" i="40"/>
  <c r="KM735" i="40"/>
  <c r="KU738" i="40"/>
  <c r="LC738" i="40"/>
  <c r="LO738" i="40"/>
  <c r="MK738" i="40"/>
  <c r="NA738" i="40"/>
  <c r="FM726" i="40"/>
  <c r="FQ726" i="40"/>
  <c r="FU726" i="40"/>
  <c r="FY726" i="40"/>
  <c r="GC726" i="40"/>
  <c r="GL726" i="40"/>
  <c r="IL729" i="40"/>
  <c r="OX414" i="40"/>
  <c r="P416" i="40"/>
  <c r="IM55" i="40"/>
  <c r="KB60" i="40"/>
  <c r="KH113" i="40"/>
  <c r="G126" i="40"/>
  <c r="X126" i="40"/>
  <c r="IP151" i="40"/>
  <c r="KF155" i="40"/>
  <c r="NI435" i="40"/>
  <c r="NL471" i="40"/>
  <c r="EW729" i="40"/>
  <c r="NE326" i="40"/>
  <c r="NG422" i="40"/>
  <c r="NG431" i="40"/>
  <c r="OR729" i="40"/>
  <c r="IK570" i="40"/>
  <c r="LY571" i="40"/>
  <c r="KH58" i="40"/>
  <c r="NG99" i="40"/>
  <c r="O126" i="40"/>
  <c r="IO232" i="40"/>
  <c r="NI412" i="40"/>
  <c r="KF60" i="40"/>
  <c r="NF729" i="40"/>
  <c r="P598" i="40"/>
  <c r="W598" i="40"/>
  <c r="IO360" i="40"/>
  <c r="GV364" i="40"/>
  <c r="P337" i="40"/>
  <c r="Z337" i="40"/>
  <c r="OW414" i="40"/>
  <c r="Q416" i="40"/>
  <c r="AA416" i="40"/>
  <c r="X416" i="40"/>
  <c r="DL747" i="40"/>
  <c r="IS741" i="40"/>
  <c r="JA738" i="40"/>
  <c r="Q729" i="40"/>
  <c r="IJ729" i="40"/>
  <c r="KC729" i="40"/>
  <c r="KH63" i="40"/>
  <c r="LU66" i="40"/>
  <c r="LY68" i="40"/>
  <c r="NG70" i="40"/>
  <c r="OW72" i="40"/>
  <c r="KI113" i="40"/>
  <c r="V126" i="40"/>
  <c r="Y126" i="40"/>
  <c r="G200" i="40"/>
  <c r="X200" i="40"/>
  <c r="IK232" i="40"/>
  <c r="NK422" i="40"/>
  <c r="W416" i="40"/>
  <c r="Z416" i="40"/>
  <c r="NI431" i="40"/>
  <c r="GR20" i="40"/>
  <c r="KH22" i="40"/>
  <c r="KD63" i="40"/>
  <c r="KD113" i="40"/>
  <c r="LW170" i="40"/>
  <c r="GT175" i="40"/>
  <c r="LY186" i="40"/>
  <c r="IM232" i="40"/>
  <c r="OX276" i="40"/>
  <c r="KH372" i="40"/>
  <c r="KD379" i="40"/>
  <c r="NE412" i="40"/>
  <c r="NL422" i="40"/>
  <c r="NK431" i="40"/>
  <c r="MW729" i="40"/>
  <c r="MW726" i="40" s="1"/>
  <c r="MW738" i="40"/>
  <c r="KA729" i="40"/>
  <c r="GV484" i="40"/>
  <c r="DI31" i="40"/>
  <c r="NG24" i="40"/>
  <c r="Z27" i="40"/>
  <c r="Z14" i="40" s="1"/>
  <c r="IO55" i="40"/>
  <c r="IM56" i="40"/>
  <c r="II174" i="40"/>
  <c r="P126" i="40"/>
  <c r="LY276" i="40"/>
  <c r="G27" i="40"/>
  <c r="G14" i="40" s="1"/>
  <c r="X27" i="40"/>
  <c r="X14" i="40" s="1"/>
  <c r="GR48" i="40"/>
  <c r="GV50" i="40"/>
  <c r="IK52" i="40"/>
  <c r="IK55" i="40"/>
  <c r="KD58" i="40"/>
  <c r="NI99" i="40"/>
  <c r="OQ122" i="40"/>
  <c r="KD155" i="40"/>
  <c r="P200" i="40"/>
  <c r="W200" i="40"/>
  <c r="Z200" i="40"/>
  <c r="Q200" i="40"/>
  <c r="AA200" i="40"/>
  <c r="KI372" i="40"/>
  <c r="GA729" i="40"/>
  <c r="GA726" i="40" s="1"/>
  <c r="GA738" i="40"/>
  <c r="HC735" i="40"/>
  <c r="HK729" i="40"/>
  <c r="HK726" i="40" s="1"/>
  <c r="HK738" i="40"/>
  <c r="HS729" i="40"/>
  <c r="HS726" i="40" s="1"/>
  <c r="HS738" i="40"/>
  <c r="IG729" i="40"/>
  <c r="IG726" i="40" s="1"/>
  <c r="IG738" i="40"/>
  <c r="GT484" i="40"/>
  <c r="GP484" i="40"/>
  <c r="FO738" i="40"/>
  <c r="FS738" i="40"/>
  <c r="FW738" i="40"/>
  <c r="GJ738" i="40"/>
  <c r="HF726" i="40"/>
  <c r="HJ726" i="40"/>
  <c r="HN726" i="40"/>
  <c r="HR726" i="40"/>
  <c r="HV726" i="40"/>
  <c r="IF726" i="40"/>
  <c r="KN726" i="40"/>
  <c r="KR726" i="40"/>
  <c r="KV726" i="40"/>
  <c r="KZ726" i="40"/>
  <c r="LD726" i="40"/>
  <c r="LH726" i="40"/>
  <c r="LP726" i="40"/>
  <c r="MB726" i="40"/>
  <c r="MF726" i="40"/>
  <c r="MJ726" i="40"/>
  <c r="MN726" i="40"/>
  <c r="MR726" i="40"/>
  <c r="MV726" i="40"/>
  <c r="MZ726" i="40"/>
  <c r="IH729" i="40"/>
  <c r="LR729" i="40"/>
  <c r="NK471" i="40"/>
  <c r="II570" i="40"/>
  <c r="LW571" i="40"/>
  <c r="NK576" i="40"/>
  <c r="GR580" i="40"/>
  <c r="NK618" i="40"/>
  <c r="GU731" i="40"/>
  <c r="LT731" i="40"/>
  <c r="NE626" i="40"/>
  <c r="DI628" i="40"/>
  <c r="NL648" i="40"/>
  <c r="GW663" i="40"/>
  <c r="NL666" i="40"/>
  <c r="OU690" i="40"/>
  <c r="DP738" i="40"/>
  <c r="DT738" i="40"/>
  <c r="DX738" i="40"/>
  <c r="EB738" i="40"/>
  <c r="EF738" i="40"/>
  <c r="EP738" i="40"/>
  <c r="ET738" i="40"/>
  <c r="JE738" i="40"/>
  <c r="JZ738" i="40"/>
  <c r="MC747" i="40"/>
  <c r="IK460" i="40"/>
  <c r="NI464" i="40"/>
  <c r="IO466" i="40"/>
  <c r="X729" i="40"/>
  <c r="NN726" i="40"/>
  <c r="NR726" i="40"/>
  <c r="NV726" i="40"/>
  <c r="NZ726" i="40"/>
  <c r="OD726" i="40"/>
  <c r="OH726" i="40"/>
  <c r="OL726" i="40"/>
  <c r="NG471" i="40"/>
  <c r="IK487" i="40"/>
  <c r="IM570" i="40"/>
  <c r="LS571" i="40"/>
  <c r="NI576" i="40"/>
  <c r="GQ731" i="40"/>
  <c r="NI626" i="40"/>
  <c r="NI648" i="40"/>
  <c r="GT663" i="40"/>
  <c r="NI666" i="40"/>
  <c r="OQ690" i="40"/>
  <c r="HC747" i="40"/>
  <c r="AG726" i="40"/>
  <c r="AK726" i="40"/>
  <c r="AO726" i="40"/>
  <c r="AS726" i="40"/>
  <c r="AW726" i="40"/>
  <c r="BA726" i="40"/>
  <c r="IY726" i="40"/>
  <c r="JC726" i="40"/>
  <c r="JG726" i="40"/>
  <c r="JK726" i="40"/>
  <c r="JO726" i="40"/>
  <c r="JX726" i="40"/>
  <c r="NI471" i="40"/>
  <c r="IM487" i="40"/>
  <c r="OP730" i="40"/>
  <c r="KG730" i="40"/>
  <c r="IO570" i="40"/>
  <c r="LU571" i="40"/>
  <c r="EY730" i="40"/>
  <c r="Z598" i="40"/>
  <c r="IN731" i="40"/>
  <c r="NJ731" i="40"/>
  <c r="NK648" i="40"/>
  <c r="GV663" i="40"/>
  <c r="NK666" i="40"/>
  <c r="OS690" i="40"/>
  <c r="IM719" i="40"/>
  <c r="IO151" i="40"/>
  <c r="IK166" i="40"/>
  <c r="KF168" i="40"/>
  <c r="LZ170" i="40"/>
  <c r="NG171" i="40"/>
  <c r="OW173" i="40"/>
  <c r="IM174" i="40"/>
  <c r="GW175" i="40"/>
  <c r="LW177" i="40"/>
  <c r="LY182" i="40"/>
  <c r="LU186" i="40"/>
  <c r="OX190" i="40"/>
  <c r="NL194" i="40"/>
  <c r="IO56" i="40"/>
  <c r="OU122" i="40"/>
  <c r="DI128" i="40"/>
  <c r="GR138" i="40"/>
  <c r="DI145" i="40"/>
  <c r="GT20" i="40"/>
  <c r="KB22" i="40"/>
  <c r="NI24" i="40"/>
  <c r="DI33" i="40"/>
  <c r="GT48" i="40"/>
  <c r="GV51" i="40"/>
  <c r="IM52" i="40"/>
  <c r="IK53" i="40"/>
  <c r="KF58" i="40"/>
  <c r="OW122" i="40"/>
  <c r="IK151" i="40"/>
  <c r="GV20" i="40"/>
  <c r="KD22" i="40"/>
  <c r="NK24" i="40"/>
  <c r="GV48" i="40"/>
  <c r="GR50" i="40"/>
  <c r="IK56" i="40"/>
  <c r="II56" i="40"/>
  <c r="II57" i="40"/>
  <c r="KH60" i="40"/>
  <c r="KF64" i="40"/>
  <c r="LZ66" i="40"/>
  <c r="LW68" i="40"/>
  <c r="NG69" i="40"/>
  <c r="NL70" i="40"/>
  <c r="OW71" i="40"/>
  <c r="OU72" i="40"/>
  <c r="OS122" i="40"/>
  <c r="P273" i="40"/>
  <c r="W273" i="40"/>
  <c r="Z273" i="40"/>
  <c r="GY747" i="40"/>
  <c r="GY742" i="40"/>
  <c r="IM253" i="40"/>
  <c r="NI253" i="40"/>
  <c r="IM254" i="40"/>
  <c r="GT257" i="40"/>
  <c r="IP308" i="40"/>
  <c r="NK253" i="40"/>
  <c r="IO253" i="40"/>
  <c r="GV257" i="40"/>
  <c r="X273" i="40"/>
  <c r="GP20" i="40"/>
  <c r="KF22" i="40"/>
  <c r="NE24" i="40"/>
  <c r="P27" i="40"/>
  <c r="P14" i="40" s="1"/>
  <c r="GP48" i="40"/>
  <c r="GT50" i="40"/>
  <c r="II52" i="40"/>
  <c r="KD60" i="40"/>
  <c r="KB61" i="40"/>
  <c r="KF63" i="40"/>
  <c r="LW66" i="40"/>
  <c r="NI70" i="40"/>
  <c r="NL99" i="40"/>
  <c r="NK99" i="40"/>
  <c r="GV138" i="40"/>
  <c r="IM151" i="40"/>
  <c r="KB155" i="40"/>
  <c r="LW164" i="40"/>
  <c r="KD168" i="40"/>
  <c r="LY170" i="40"/>
  <c r="IK174" i="40"/>
  <c r="GV175" i="40"/>
  <c r="LU177" i="40"/>
  <c r="LZ186" i="40"/>
  <c r="OW190" i="40"/>
  <c r="NK194" i="40"/>
  <c r="FG747" i="40"/>
  <c r="KF451" i="40"/>
  <c r="KF438" i="40" s="1"/>
  <c r="KF437" i="40" s="1"/>
  <c r="KB451" i="40"/>
  <c r="KB438" i="40" s="1"/>
  <c r="KB437" i="40" s="1"/>
  <c r="KD451" i="40"/>
  <c r="KD438" i="40" s="1"/>
  <c r="KD437" i="40" s="1"/>
  <c r="IO52" i="40"/>
  <c r="IP55" i="40"/>
  <c r="KI58" i="40"/>
  <c r="KI63" i="40"/>
  <c r="LY66" i="40"/>
  <c r="LU68" i="40"/>
  <c r="NK70" i="40"/>
  <c r="OS72" i="40"/>
  <c r="GT100" i="40"/>
  <c r="OU100" i="40"/>
  <c r="LW112" i="40"/>
  <c r="KF113" i="40"/>
  <c r="W126" i="40"/>
  <c r="Z126" i="40"/>
  <c r="GT138" i="40"/>
  <c r="KH155" i="40"/>
  <c r="KH168" i="40"/>
  <c r="LU170" i="40"/>
  <c r="OX173" i="40"/>
  <c r="IO174" i="40"/>
  <c r="GR175" i="40"/>
  <c r="LY177" i="40"/>
  <c r="LZ182" i="40"/>
  <c r="LW186" i="40"/>
  <c r="IP232" i="40"/>
  <c r="NE253" i="40"/>
  <c r="GW269" i="40"/>
  <c r="AA273" i="40"/>
  <c r="G416" i="40"/>
  <c r="AJ729" i="40"/>
  <c r="AJ726" i="40" s="1"/>
  <c r="AN729" i="40"/>
  <c r="AN726" i="40" s="1"/>
  <c r="OS414" i="40"/>
  <c r="NG435" i="40"/>
  <c r="NE435" i="40"/>
  <c r="KH451" i="40"/>
  <c r="KH438" i="40" s="1"/>
  <c r="KH437" i="40" s="1"/>
  <c r="II360" i="40"/>
  <c r="GP364" i="40"/>
  <c r="W337" i="40"/>
  <c r="KF379" i="40"/>
  <c r="LY383" i="40"/>
  <c r="OS388" i="40"/>
  <c r="OU411" i="40"/>
  <c r="NK412" i="40"/>
  <c r="NE436" i="40"/>
  <c r="DN747" i="40"/>
  <c r="DY738" i="40"/>
  <c r="KL747" i="40"/>
  <c r="GT469" i="40"/>
  <c r="NE471" i="40"/>
  <c r="LW314" i="40"/>
  <c r="LW313" i="40" s="1"/>
  <c r="AA337" i="40"/>
  <c r="IK360" i="40"/>
  <c r="GR364" i="40"/>
  <c r="KD372" i="40"/>
  <c r="KH379" i="40"/>
  <c r="NG412" i="40"/>
  <c r="O416" i="40"/>
  <c r="V416" i="40"/>
  <c r="Y416" i="40"/>
  <c r="NL431" i="40"/>
  <c r="EQ738" i="40"/>
  <c r="KI451" i="40"/>
  <c r="KI438" i="40" s="1"/>
  <c r="KI437" i="40" s="1"/>
  <c r="G337" i="40"/>
  <c r="X337" i="40"/>
  <c r="IO355" i="40"/>
  <c r="IM360" i="40"/>
  <c r="GT364" i="40"/>
  <c r="DI368" i="40"/>
  <c r="KF372" i="40"/>
  <c r="KB379" i="40"/>
  <c r="IO397" i="40"/>
  <c r="IO394" i="40" s="1"/>
  <c r="OQ413" i="40"/>
  <c r="OU414" i="40"/>
  <c r="NI422" i="40"/>
  <c r="NI434" i="40"/>
  <c r="NK435" i="40"/>
  <c r="DU738" i="40"/>
  <c r="EG738" i="40"/>
  <c r="NH729" i="40"/>
  <c r="GR484" i="40"/>
  <c r="Q533" i="40"/>
  <c r="AA533" i="40"/>
  <c r="IM573" i="40"/>
  <c r="IM575" i="40"/>
  <c r="NE576" i="40"/>
  <c r="IK581" i="40"/>
  <c r="NK587" i="40"/>
  <c r="BK600" i="40"/>
  <c r="Q598" i="40"/>
  <c r="AA598" i="40"/>
  <c r="II487" i="40"/>
  <c r="P729" i="40"/>
  <c r="W729" i="40"/>
  <c r="Z729" i="40"/>
  <c r="GR515" i="40"/>
  <c r="NK528" i="40"/>
  <c r="P619" i="40"/>
  <c r="P731" i="40" s="1"/>
  <c r="W619" i="40"/>
  <c r="Z619" i="40"/>
  <c r="Z731" i="40" s="1"/>
  <c r="IJ731" i="40"/>
  <c r="EW731" i="40"/>
  <c r="FA731" i="40"/>
  <c r="IM712" i="40"/>
  <c r="GP713" i="40"/>
  <c r="LW714" i="40"/>
  <c r="KH518" i="40"/>
  <c r="KD523" i="40"/>
  <c r="LY526" i="40"/>
  <c r="NG576" i="40"/>
  <c r="O598" i="40"/>
  <c r="O730" i="40" s="1"/>
  <c r="V598" i="40"/>
  <c r="Y598" i="40"/>
  <c r="IO487" i="40"/>
  <c r="LU582" i="40"/>
  <c r="NG588" i="40"/>
  <c r="X619" i="40"/>
  <c r="X731" i="40" s="1"/>
  <c r="NG626" i="40"/>
  <c r="NK626" i="40"/>
  <c r="NE648" i="40"/>
  <c r="GP663" i="40"/>
  <c r="II664" i="40"/>
  <c r="NE666" i="40"/>
  <c r="IM680" i="40"/>
  <c r="GP685" i="40"/>
  <c r="NE689" i="40"/>
  <c r="GT691" i="40"/>
  <c r="LS694" i="40"/>
  <c r="AB731" i="40"/>
  <c r="BO142" i="40"/>
  <c r="MI729" i="40"/>
  <c r="MI726" i="40" s="1"/>
  <c r="MI738" i="40"/>
  <c r="MY729" i="40"/>
  <c r="MY726" i="40" s="1"/>
  <c r="MY738" i="40"/>
  <c r="NE481" i="40"/>
  <c r="ND729" i="40"/>
  <c r="GW498" i="40"/>
  <c r="GP498" i="40"/>
  <c r="V27" i="40"/>
  <c r="V14" i="40" s="1"/>
  <c r="DI32" i="40"/>
  <c r="GP50" i="40"/>
  <c r="GV100" i="40"/>
  <c r="GR51" i="40"/>
  <c r="IO53" i="40"/>
  <c r="II55" i="40"/>
  <c r="KB58" i="40"/>
  <c r="KF61" i="40"/>
  <c r="KB63" i="40"/>
  <c r="LZ68" i="40"/>
  <c r="NK69" i="40"/>
  <c r="OX72" i="40"/>
  <c r="NE99" i="40"/>
  <c r="OQ100" i="40"/>
  <c r="LS112" i="40"/>
  <c r="GW138" i="40"/>
  <c r="BK142" i="40"/>
  <c r="II151" i="40"/>
  <c r="LZ164" i="40"/>
  <c r="KI168" i="40"/>
  <c r="OS173" i="40"/>
  <c r="LZ177" i="40"/>
  <c r="LU182" i="40"/>
  <c r="OS190" i="40"/>
  <c r="NG194" i="40"/>
  <c r="II232" i="40"/>
  <c r="IP253" i="40"/>
  <c r="OX253" i="40"/>
  <c r="GP257" i="40"/>
  <c r="AB728" i="40"/>
  <c r="IM308" i="40"/>
  <c r="AA27" i="40"/>
  <c r="AA14" i="40" s="1"/>
  <c r="DI34" i="40"/>
  <c r="GT51" i="40"/>
  <c r="II53" i="40"/>
  <c r="IP56" i="40"/>
  <c r="IO57" i="40"/>
  <c r="KI60" i="40"/>
  <c r="KH61" i="40"/>
  <c r="KD64" i="40"/>
  <c r="LS68" i="40"/>
  <c r="NE69" i="40"/>
  <c r="OU71" i="40"/>
  <c r="OQ72" i="40"/>
  <c r="GR100" i="40"/>
  <c r="OS100" i="40"/>
  <c r="LU112" i="40"/>
  <c r="OX122" i="40"/>
  <c r="GP138" i="40"/>
  <c r="BM142" i="40"/>
  <c r="KI155" i="40"/>
  <c r="LU164" i="40"/>
  <c r="IP166" i="40"/>
  <c r="KB168" i="40"/>
  <c r="NL171" i="40"/>
  <c r="OU173" i="40"/>
  <c r="LS177" i="40"/>
  <c r="LW182" i="40"/>
  <c r="OU190" i="40"/>
  <c r="NI194" i="40"/>
  <c r="II253" i="40"/>
  <c r="IK254" i="40"/>
  <c r="GV269" i="40"/>
  <c r="LW276" i="40"/>
  <c r="IO308" i="40"/>
  <c r="LV313" i="40"/>
  <c r="LU314" i="40"/>
  <c r="LU313" i="40" s="1"/>
  <c r="NK326" i="40"/>
  <c r="IM355" i="40"/>
  <c r="LW383" i="40"/>
  <c r="OQ388" i="40"/>
  <c r="IM397" i="40"/>
  <c r="IM394" i="40" s="1"/>
  <c r="OS411" i="40"/>
  <c r="NL412" i="40"/>
  <c r="OW413" i="40"/>
  <c r="NG434" i="40"/>
  <c r="NL435" i="40"/>
  <c r="NK436" i="40"/>
  <c r="IV735" i="40"/>
  <c r="KL742" i="40"/>
  <c r="MB744" i="40"/>
  <c r="NN741" i="40"/>
  <c r="NG464" i="40"/>
  <c r="GV465" i="40"/>
  <c r="IU744" i="40"/>
  <c r="IX729" i="40"/>
  <c r="IX726" i="40" s="1"/>
  <c r="IX738" i="40"/>
  <c r="JB729" i="40"/>
  <c r="JB726" i="40" s="1"/>
  <c r="JB738" i="40"/>
  <c r="JF729" i="40"/>
  <c r="JF726" i="40" s="1"/>
  <c r="JF738" i="40"/>
  <c r="JJ729" i="40"/>
  <c r="JJ726" i="40" s="1"/>
  <c r="JJ738" i="40"/>
  <c r="JN729" i="40"/>
  <c r="JN726" i="40" s="1"/>
  <c r="JN738" i="40"/>
  <c r="JW729" i="40"/>
  <c r="JW726" i="40" s="1"/>
  <c r="JW738" i="40"/>
  <c r="GR469" i="40"/>
  <c r="GQ729" i="40"/>
  <c r="GV498" i="40"/>
  <c r="GP515" i="40"/>
  <c r="NI528" i="40"/>
  <c r="G533" i="40"/>
  <c r="X533" i="40"/>
  <c r="GP580" i="40"/>
  <c r="LS582" i="40"/>
  <c r="NE588" i="40"/>
  <c r="DI622" i="40"/>
  <c r="IK719" i="40"/>
  <c r="MQ729" i="40"/>
  <c r="MQ726" i="40" s="1"/>
  <c r="MQ738" i="40"/>
  <c r="OR730" i="40"/>
  <c r="GS731" i="40"/>
  <c r="GT623" i="40"/>
  <c r="GW465" i="40"/>
  <c r="GP465" i="40"/>
  <c r="ME729" i="40"/>
  <c r="ME726" i="40" s="1"/>
  <c r="ME738" i="40"/>
  <c r="MU729" i="40"/>
  <c r="MU726" i="40" s="1"/>
  <c r="MU738" i="40"/>
  <c r="KE729" i="40"/>
  <c r="GP51" i="40"/>
  <c r="OQ71" i="40"/>
  <c r="OW100" i="40"/>
  <c r="LY112" i="40"/>
  <c r="LY164" i="40"/>
  <c r="MA164" i="40" s="1"/>
  <c r="IM166" i="40"/>
  <c r="LS170" i="40"/>
  <c r="NI171" i="40"/>
  <c r="GP175" i="40"/>
  <c r="LS186" i="40"/>
  <c r="IO254" i="40"/>
  <c r="GR269" i="40"/>
  <c r="GR299" i="40"/>
  <c r="IK308" i="40"/>
  <c r="LY314" i="40"/>
  <c r="LY313" i="40" s="1"/>
  <c r="NG326" i="40"/>
  <c r="II355" i="40"/>
  <c r="KB372" i="40"/>
  <c r="LS383" i="40"/>
  <c r="OU388" i="40"/>
  <c r="II397" i="40"/>
  <c r="II394" i="40" s="1"/>
  <c r="OW411" i="40"/>
  <c r="OS413" i="40"/>
  <c r="NK434" i="40"/>
  <c r="NG436" i="40"/>
  <c r="FF747" i="40"/>
  <c r="NK464" i="40"/>
  <c r="GR465" i="40"/>
  <c r="GV469" i="40"/>
  <c r="GU729" i="40"/>
  <c r="GR498" i="40"/>
  <c r="GT515" i="40"/>
  <c r="NL528" i="40"/>
  <c r="NE528" i="40"/>
  <c r="GT580" i="40"/>
  <c r="LW582" i="40"/>
  <c r="NI588" i="40"/>
  <c r="IO719" i="40"/>
  <c r="DM747" i="40"/>
  <c r="MM729" i="40"/>
  <c r="MM726" i="40" s="1"/>
  <c r="MM738" i="40"/>
  <c r="NC729" i="40"/>
  <c r="NC726" i="40" s="1"/>
  <c r="NC738" i="40"/>
  <c r="EU729" i="40"/>
  <c r="LV729" i="40"/>
  <c r="O27" i="40"/>
  <c r="O14" i="40" s="1"/>
  <c r="Y27" i="40"/>
  <c r="Y14" i="40" s="1"/>
  <c r="IM53" i="40"/>
  <c r="IK57" i="40"/>
  <c r="KD61" i="40"/>
  <c r="KH64" i="40"/>
  <c r="LS66" i="40"/>
  <c r="NI69" i="40"/>
  <c r="NE70" i="40"/>
  <c r="GW48" i="40"/>
  <c r="IP52" i="40"/>
  <c r="IM57" i="40"/>
  <c r="KB64" i="40"/>
  <c r="OS71" i="40"/>
  <c r="GP100" i="40"/>
  <c r="KB113" i="40"/>
  <c r="AA126" i="40"/>
  <c r="DI133" i="40"/>
  <c r="IO166" i="40"/>
  <c r="NK171" i="40"/>
  <c r="IP174" i="40"/>
  <c r="IP254" i="40"/>
  <c r="GT269" i="40"/>
  <c r="LU276" i="40"/>
  <c r="LS314" i="40"/>
  <c r="LS313" i="40" s="1"/>
  <c r="NI326" i="40"/>
  <c r="O337" i="40"/>
  <c r="V337" i="40"/>
  <c r="Y337" i="40"/>
  <c r="IK355" i="40"/>
  <c r="IP360" i="40"/>
  <c r="GW364" i="40"/>
  <c r="KI379" i="40"/>
  <c r="LU383" i="40"/>
  <c r="OW388" i="40"/>
  <c r="IN394" i="40"/>
  <c r="IK397" i="40"/>
  <c r="IK394" i="40" s="1"/>
  <c r="OQ411" i="40"/>
  <c r="OU413" i="40"/>
  <c r="OQ414" i="40"/>
  <c r="NE422" i="40"/>
  <c r="NE431" i="40"/>
  <c r="NE434" i="40"/>
  <c r="NI436" i="40"/>
  <c r="FI747" i="40"/>
  <c r="DI457" i="40"/>
  <c r="DI438" i="40" s="1"/>
  <c r="DI437" i="40" s="1"/>
  <c r="IO460" i="40"/>
  <c r="IO438" i="40" s="1"/>
  <c r="IO437" i="40" s="1"/>
  <c r="NL464" i="40"/>
  <c r="NE464" i="40"/>
  <c r="GT465" i="40"/>
  <c r="IK466" i="40"/>
  <c r="GS729" i="40"/>
  <c r="KK738" i="40"/>
  <c r="KO729" i="40"/>
  <c r="KO726" i="40" s="1"/>
  <c r="KO738" i="40"/>
  <c r="KS729" i="40"/>
  <c r="KS726" i="40" s="1"/>
  <c r="KS738" i="40"/>
  <c r="KW729" i="40"/>
  <c r="KW726" i="40" s="1"/>
  <c r="KW738" i="40"/>
  <c r="LA729" i="40"/>
  <c r="LA726" i="40" s="1"/>
  <c r="LA738" i="40"/>
  <c r="LE729" i="40"/>
  <c r="LE726" i="40" s="1"/>
  <c r="LE738" i="40"/>
  <c r="LI729" i="40"/>
  <c r="LI726" i="40" s="1"/>
  <c r="LI738" i="40"/>
  <c r="LQ729" i="40"/>
  <c r="LQ726" i="40" s="1"/>
  <c r="LQ738" i="40"/>
  <c r="NQ729" i="40"/>
  <c r="NQ726" i="40" s="1"/>
  <c r="NQ738" i="40"/>
  <c r="NU729" i="40"/>
  <c r="NU726" i="40" s="1"/>
  <c r="NU738" i="40"/>
  <c r="NY729" i="40"/>
  <c r="NY726" i="40" s="1"/>
  <c r="NY738" i="40"/>
  <c r="OC729" i="40"/>
  <c r="OC726" i="40" s="1"/>
  <c r="OC738" i="40"/>
  <c r="OG729" i="40"/>
  <c r="OG726" i="40" s="1"/>
  <c r="OG738" i="40"/>
  <c r="OK729" i="40"/>
  <c r="OK726" i="40" s="1"/>
  <c r="OK738" i="40"/>
  <c r="OO729" i="40"/>
  <c r="OO726" i="40" s="1"/>
  <c r="OO738" i="40"/>
  <c r="EY729" i="40"/>
  <c r="GP469" i="40"/>
  <c r="OT729" i="40"/>
  <c r="GT498" i="40"/>
  <c r="GV515" i="40"/>
  <c r="NG528" i="40"/>
  <c r="OV730" i="40"/>
  <c r="DI545" i="40"/>
  <c r="GV580" i="40"/>
  <c r="LY582" i="40"/>
  <c r="NK588" i="40"/>
  <c r="GO731" i="40"/>
  <c r="GP623" i="40"/>
  <c r="O619" i="40"/>
  <c r="V619" i="40"/>
  <c r="V731" i="40" s="1"/>
  <c r="Y619" i="40"/>
  <c r="Y731" i="40" s="1"/>
  <c r="LV731" i="40"/>
  <c r="IP719" i="40"/>
  <c r="II719" i="40"/>
  <c r="DJ457" i="40"/>
  <c r="DJ438" i="40" s="1"/>
  <c r="DJ437" i="40" s="1"/>
  <c r="IP460" i="40"/>
  <c r="IM466" i="40"/>
  <c r="AH726" i="40"/>
  <c r="AL726" i="40"/>
  <c r="AP726" i="40"/>
  <c r="AT726" i="40"/>
  <c r="AX726" i="40"/>
  <c r="BB726" i="40"/>
  <c r="DS726" i="40"/>
  <c r="DW726" i="40"/>
  <c r="EA726" i="40"/>
  <c r="EE726" i="40"/>
  <c r="EO726" i="40"/>
  <c r="ES726" i="40"/>
  <c r="FL726" i="40"/>
  <c r="FP726" i="40"/>
  <c r="FT726" i="40"/>
  <c r="FX726" i="40"/>
  <c r="GB726" i="40"/>
  <c r="GK726" i="40"/>
  <c r="HE726" i="40"/>
  <c r="HI726" i="40"/>
  <c r="HM726" i="40"/>
  <c r="HQ726" i="40"/>
  <c r="HU726" i="40"/>
  <c r="IE726" i="40"/>
  <c r="NK481" i="40"/>
  <c r="KF518" i="40"/>
  <c r="KB523" i="40"/>
  <c r="LW526" i="40"/>
  <c r="KA730" i="40"/>
  <c r="GS730" i="40"/>
  <c r="IH730" i="40"/>
  <c r="IL730" i="40"/>
  <c r="LT730" i="40"/>
  <c r="LX730" i="40"/>
  <c r="IK573" i="40"/>
  <c r="IK575" i="40"/>
  <c r="ND730" i="40"/>
  <c r="NH730" i="40"/>
  <c r="FA730" i="40"/>
  <c r="II581" i="40"/>
  <c r="NI587" i="40"/>
  <c r="BI600" i="40"/>
  <c r="NI618" i="40"/>
  <c r="GR623" i="40"/>
  <c r="GV623" i="40"/>
  <c r="IH731" i="40"/>
  <c r="KC731" i="40"/>
  <c r="KG731" i="40"/>
  <c r="ND731" i="40"/>
  <c r="NH731" i="40"/>
  <c r="DJ628" i="40"/>
  <c r="EU731" i="40"/>
  <c r="EY731" i="40"/>
  <c r="OV731" i="40"/>
  <c r="IO664" i="40"/>
  <c r="IK680" i="40"/>
  <c r="DI683" i="40"/>
  <c r="GV685" i="40"/>
  <c r="NK689" i="40"/>
  <c r="GR691" i="40"/>
  <c r="LY694" i="40"/>
  <c r="IK712" i="40"/>
  <c r="GV713" i="40"/>
  <c r="LU714" i="40"/>
  <c r="IM460" i="40"/>
  <c r="IP466" i="40"/>
  <c r="AR726" i="40"/>
  <c r="AZ726" i="40"/>
  <c r="DU726" i="40"/>
  <c r="DY726" i="40"/>
  <c r="EC726" i="40"/>
  <c r="EG726" i="40"/>
  <c r="EQ726" i="40"/>
  <c r="FN726" i="40"/>
  <c r="FV726" i="40"/>
  <c r="GI726" i="40"/>
  <c r="HG726" i="40"/>
  <c r="HO726" i="40"/>
  <c r="IC726" i="40"/>
  <c r="NG481" i="40"/>
  <c r="GW484" i="40"/>
  <c r="KB518" i="40"/>
  <c r="KF523" i="40"/>
  <c r="LS526" i="40"/>
  <c r="KE730" i="40"/>
  <c r="GO730" i="40"/>
  <c r="IJ730" i="40"/>
  <c r="IN730" i="40"/>
  <c r="LR730" i="40"/>
  <c r="LV730" i="40"/>
  <c r="IO573" i="40"/>
  <c r="IO575" i="40"/>
  <c r="NF730" i="40"/>
  <c r="NJ730" i="40"/>
  <c r="EW730" i="40"/>
  <c r="IM581" i="40"/>
  <c r="NE587" i="40"/>
  <c r="BM600" i="40"/>
  <c r="NE618" i="40"/>
  <c r="IL731" i="40"/>
  <c r="KA731" i="40"/>
  <c r="KE731" i="40"/>
  <c r="OR731" i="40"/>
  <c r="DI655" i="40"/>
  <c r="IK664" i="40"/>
  <c r="IO680" i="40"/>
  <c r="GR685" i="40"/>
  <c r="NG689" i="40"/>
  <c r="OX690" i="40"/>
  <c r="GV691" i="40"/>
  <c r="LU694" i="40"/>
  <c r="IO712" i="40"/>
  <c r="GR713" i="40"/>
  <c r="LY714" i="40"/>
  <c r="IZ726" i="40"/>
  <c r="JD726" i="40"/>
  <c r="JH726" i="40"/>
  <c r="JL726" i="40"/>
  <c r="JP726" i="40"/>
  <c r="JY726" i="40"/>
  <c r="KQ726" i="40"/>
  <c r="KU726" i="40"/>
  <c r="KY726" i="40"/>
  <c r="LC726" i="40"/>
  <c r="LG726" i="40"/>
  <c r="LO726" i="40"/>
  <c r="MC726" i="40"/>
  <c r="MG726" i="40"/>
  <c r="MK726" i="40"/>
  <c r="MO726" i="40"/>
  <c r="MS726" i="40"/>
  <c r="NA726" i="40"/>
  <c r="IP469" i="40"/>
  <c r="NI481" i="40"/>
  <c r="GW515" i="40"/>
  <c r="KD518" i="40"/>
  <c r="KH523" i="40"/>
  <c r="LU526" i="40"/>
  <c r="DJ545" i="40"/>
  <c r="GQ730" i="40"/>
  <c r="II573" i="40"/>
  <c r="II575" i="40"/>
  <c r="GW580" i="40"/>
  <c r="IO581" i="40"/>
  <c r="LZ582" i="40"/>
  <c r="NG587" i="40"/>
  <c r="NL588" i="40"/>
  <c r="NG618" i="40"/>
  <c r="LR731" i="40"/>
  <c r="OT731" i="40"/>
  <c r="IM664" i="40"/>
  <c r="II680" i="40"/>
  <c r="GT685" i="40"/>
  <c r="NI689" i="40"/>
  <c r="GP691" i="40"/>
  <c r="LW694" i="40"/>
  <c r="II712" i="40"/>
  <c r="GT713" i="40"/>
  <c r="LS714" i="40"/>
  <c r="DJ17" i="40"/>
  <c r="EU727" i="40"/>
  <c r="FA727" i="40"/>
  <c r="IH727" i="40"/>
  <c r="IN727" i="40"/>
  <c r="IP21" i="40"/>
  <c r="LR727" i="40"/>
  <c r="LZ23" i="40"/>
  <c r="OP727" i="40"/>
  <c r="OV727" i="40"/>
  <c r="DJ32" i="40"/>
  <c r="DJ34" i="40"/>
  <c r="GW51" i="40"/>
  <c r="IP53" i="40"/>
  <c r="IP57" i="40"/>
  <c r="KI61" i="40"/>
  <c r="KI64" i="40"/>
  <c r="NL69" i="40"/>
  <c r="OX71" i="40"/>
  <c r="GW100" i="40"/>
  <c r="OX100" i="40"/>
  <c r="LZ112" i="40"/>
  <c r="DJ133" i="40"/>
  <c r="BI158" i="40"/>
  <c r="BK158" i="40"/>
  <c r="BM158" i="40"/>
  <c r="LS164" i="40"/>
  <c r="II166" i="40"/>
  <c r="NE171" i="40"/>
  <c r="OQ173" i="40"/>
  <c r="LS182" i="40"/>
  <c r="OQ190" i="40"/>
  <c r="NE194" i="40"/>
  <c r="NL253" i="40"/>
  <c r="II254" i="40"/>
  <c r="GP269" i="40"/>
  <c r="Q273" i="40"/>
  <c r="LS276" i="40"/>
  <c r="GP299" i="40"/>
  <c r="GT299" i="40"/>
  <c r="GW299" i="40"/>
  <c r="EW727" i="40"/>
  <c r="EY727" i="40"/>
  <c r="IJ727" i="40"/>
  <c r="IL727" i="40"/>
  <c r="LT727" i="40"/>
  <c r="LV727" i="40"/>
  <c r="OR727" i="40"/>
  <c r="OT727" i="40"/>
  <c r="DI17" i="40"/>
  <c r="GO727" i="40"/>
  <c r="GQ727" i="40"/>
  <c r="GS727" i="40"/>
  <c r="GU727" i="40"/>
  <c r="GW20" i="40"/>
  <c r="II21" i="40"/>
  <c r="IK21" i="40"/>
  <c r="IM21" i="40"/>
  <c r="IO21" i="40"/>
  <c r="KA727" i="40"/>
  <c r="KC727" i="40"/>
  <c r="KE727" i="40"/>
  <c r="KG727" i="40"/>
  <c r="KI22" i="40"/>
  <c r="LS23" i="40"/>
  <c r="LU23" i="40"/>
  <c r="LW23" i="40"/>
  <c r="LY23" i="40"/>
  <c r="ND727" i="40"/>
  <c r="NF727" i="40"/>
  <c r="NH727" i="40"/>
  <c r="NJ727" i="40"/>
  <c r="NL24" i="40"/>
  <c r="Q27" i="40"/>
  <c r="DJ31" i="40"/>
  <c r="DJ33" i="40"/>
  <c r="Q126" i="40"/>
  <c r="DJ128" i="40"/>
  <c r="DJ145" i="40"/>
  <c r="LZ276" i="40"/>
  <c r="NL276" i="40"/>
  <c r="GV299" i="40"/>
  <c r="II308" i="40"/>
  <c r="GY746" i="40"/>
  <c r="MB746" i="40"/>
  <c r="NN746" i="40"/>
  <c r="LZ314" i="40"/>
  <c r="LZ313" i="40" s="1"/>
  <c r="NL314" i="40"/>
  <c r="NL313" i="40" s="1"/>
  <c r="OX314" i="40"/>
  <c r="OX313" i="40" s="1"/>
  <c r="NL326" i="40"/>
  <c r="OY789" i="40"/>
  <c r="OY787" i="40"/>
  <c r="OY782" i="40"/>
  <c r="OY790" i="40"/>
  <c r="OY788" i="40"/>
  <c r="OY783" i="40"/>
  <c r="OY781" i="40"/>
  <c r="OY776" i="40"/>
  <c r="OY774" i="40"/>
  <c r="OY780" i="40"/>
  <c r="OY775" i="40"/>
  <c r="OY773" i="40"/>
  <c r="OY768" i="40"/>
  <c r="OY766" i="40"/>
  <c r="OY761" i="40"/>
  <c r="OY759" i="40"/>
  <c r="OY769" i="40"/>
  <c r="OY767" i="40"/>
  <c r="OY762" i="40"/>
  <c r="OY760" i="40"/>
  <c r="IP355" i="40"/>
  <c r="DJ368" i="40"/>
  <c r="LZ383" i="40"/>
  <c r="OX388" i="40"/>
  <c r="IP397" i="40"/>
  <c r="IP394" i="40" s="1"/>
  <c r="OX411" i="40"/>
  <c r="OX413" i="40"/>
  <c r="NL434" i="40"/>
  <c r="NL436" i="40"/>
  <c r="GW447" i="40"/>
  <c r="NL452" i="40"/>
  <c r="II460" i="40"/>
  <c r="II466" i="40"/>
  <c r="NL481" i="40"/>
  <c r="KI518" i="40"/>
  <c r="KI523" i="40"/>
  <c r="LZ526" i="40"/>
  <c r="DJ537" i="40"/>
  <c r="BO730" i="40"/>
  <c r="OS730" i="40"/>
  <c r="KI543" i="40"/>
  <c r="GW567" i="40"/>
  <c r="IP573" i="40"/>
  <c r="IP575" i="40"/>
  <c r="IP581" i="40"/>
  <c r="NL587" i="40"/>
  <c r="NL618" i="40"/>
  <c r="DJ655" i="40"/>
  <c r="IP664" i="40"/>
  <c r="IP680" i="40"/>
  <c r="DJ683" i="40"/>
  <c r="GW685" i="40"/>
  <c r="NL689" i="40"/>
  <c r="GW691" i="40"/>
  <c r="LZ694" i="40"/>
  <c r="IP712" i="40"/>
  <c r="GW713" i="40"/>
  <c r="LZ714" i="40"/>
  <c r="FJ746" i="40"/>
  <c r="HC746" i="40"/>
  <c r="MC746" i="40"/>
  <c r="NO746" i="40"/>
  <c r="OO790" i="40"/>
  <c r="OM790" i="40"/>
  <c r="OK790" i="40"/>
  <c r="OI790" i="40"/>
  <c r="OG790" i="40"/>
  <c r="OE790" i="40"/>
  <c r="OC790" i="40"/>
  <c r="OA790" i="40"/>
  <c r="NY790" i="40"/>
  <c r="NW790" i="40"/>
  <c r="NU790" i="40"/>
  <c r="NS790" i="40"/>
  <c r="NQ790" i="40"/>
  <c r="ON789" i="40"/>
  <c r="OL789" i="40"/>
  <c r="OJ789" i="40"/>
  <c r="OH789" i="40"/>
  <c r="OF789" i="40"/>
  <c r="OD789" i="40"/>
  <c r="OB789" i="40"/>
  <c r="NZ789" i="40"/>
  <c r="NX789" i="40"/>
  <c r="NV789" i="40"/>
  <c r="NT789" i="40"/>
  <c r="NR789" i="40"/>
  <c r="NP789" i="40"/>
  <c r="OO788" i="40"/>
  <c r="OM788" i="40"/>
  <c r="OK788" i="40"/>
  <c r="OI788" i="40"/>
  <c r="OG788" i="40"/>
  <c r="OE788" i="40"/>
  <c r="OC788" i="40"/>
  <c r="OA788" i="40"/>
  <c r="NY788" i="40"/>
  <c r="NW788" i="40"/>
  <c r="NU788" i="40"/>
  <c r="NS788" i="40"/>
  <c r="NQ788" i="40"/>
  <c r="ON787" i="40"/>
  <c r="OL787" i="40"/>
  <c r="OJ787" i="40"/>
  <c r="OH787" i="40"/>
  <c r="OF787" i="40"/>
  <c r="OD787" i="40"/>
  <c r="OB787" i="40"/>
  <c r="NZ787" i="40"/>
  <c r="NX787" i="40"/>
  <c r="NV787" i="40"/>
  <c r="NT787" i="40"/>
  <c r="NR787" i="40"/>
  <c r="NP787" i="40"/>
  <c r="OO783" i="40"/>
  <c r="OM783" i="40"/>
  <c r="OK783" i="40"/>
  <c r="OI783" i="40"/>
  <c r="OG783" i="40"/>
  <c r="OE783" i="40"/>
  <c r="OC783" i="40"/>
  <c r="OA783" i="40"/>
  <c r="NY783" i="40"/>
  <c r="NW783" i="40"/>
  <c r="NU783" i="40"/>
  <c r="NS783" i="40"/>
  <c r="NQ783" i="40"/>
  <c r="ON782" i="40"/>
  <c r="OL782" i="40"/>
  <c r="OJ782" i="40"/>
  <c r="OH782" i="40"/>
  <c r="OF782" i="40"/>
  <c r="OD782" i="40"/>
  <c r="OB782" i="40"/>
  <c r="NZ782" i="40"/>
  <c r="NX782" i="40"/>
  <c r="ON790" i="40"/>
  <c r="OL790" i="40"/>
  <c r="OJ790" i="40"/>
  <c r="OH790" i="40"/>
  <c r="OF790" i="40"/>
  <c r="OD790" i="40"/>
  <c r="OB790" i="40"/>
  <c r="NZ790" i="40"/>
  <c r="NX790" i="40"/>
  <c r="NV790" i="40"/>
  <c r="NT790" i="40"/>
  <c r="NR790" i="40"/>
  <c r="NP790" i="40"/>
  <c r="OO789" i="40"/>
  <c r="OM789" i="40"/>
  <c r="OK789" i="40"/>
  <c r="OI789" i="40"/>
  <c r="OG789" i="40"/>
  <c r="OE789" i="40"/>
  <c r="OC789" i="40"/>
  <c r="OA789" i="40"/>
  <c r="NY789" i="40"/>
  <c r="NW789" i="40"/>
  <c r="NU789" i="40"/>
  <c r="NS789" i="40"/>
  <c r="NQ789" i="40"/>
  <c r="ON788" i="40"/>
  <c r="OL788" i="40"/>
  <c r="OJ788" i="40"/>
  <c r="OH788" i="40"/>
  <c r="OF788" i="40"/>
  <c r="OD788" i="40"/>
  <c r="OB788" i="40"/>
  <c r="NZ788" i="40"/>
  <c r="NX788" i="40"/>
  <c r="NV788" i="40"/>
  <c r="NT788" i="40"/>
  <c r="NR788" i="40"/>
  <c r="NP788" i="40"/>
  <c r="OO787" i="40"/>
  <c r="OM787" i="40"/>
  <c r="OK787" i="40"/>
  <c r="OI787" i="40"/>
  <c r="OG787" i="40"/>
  <c r="OE787" i="40"/>
  <c r="OC787" i="40"/>
  <c r="OA787" i="40"/>
  <c r="NY787" i="40"/>
  <c r="NW787" i="40"/>
  <c r="NU787" i="40"/>
  <c r="NS787" i="40"/>
  <c r="NQ787" i="40"/>
  <c r="ON783" i="40"/>
  <c r="OL783" i="40"/>
  <c r="OJ783" i="40"/>
  <c r="OH783" i="40"/>
  <c r="OF783" i="40"/>
  <c r="OD783" i="40"/>
  <c r="OB783" i="40"/>
  <c r="NZ783" i="40"/>
  <c r="NX783" i="40"/>
  <c r="NV783" i="40"/>
  <c r="NT783" i="40"/>
  <c r="NR783" i="40"/>
  <c r="NP783" i="40"/>
  <c r="OO782" i="40"/>
  <c r="OM782" i="40"/>
  <c r="OK782" i="40"/>
  <c r="OI782" i="40"/>
  <c r="OG782" i="40"/>
  <c r="OE782" i="40"/>
  <c r="OC782" i="40"/>
  <c r="OA782" i="40"/>
  <c r="NY782" i="40"/>
  <c r="NW782" i="40"/>
  <c r="NU782" i="40"/>
  <c r="NS782" i="40"/>
  <c r="NQ782" i="40"/>
  <c r="ON781" i="40"/>
  <c r="OL781" i="40"/>
  <c r="OJ781" i="40"/>
  <c r="OH781" i="40"/>
  <c r="OF781" i="40"/>
  <c r="OD781" i="40"/>
  <c r="OB781" i="40"/>
  <c r="NZ781" i="40"/>
  <c r="NX781" i="40"/>
  <c r="NV781" i="40"/>
  <c r="NT781" i="40"/>
  <c r="NR781" i="40"/>
  <c r="NP781" i="40"/>
  <c r="OO780" i="40"/>
  <c r="OM780" i="40"/>
  <c r="OK780" i="40"/>
  <c r="OI780" i="40"/>
  <c r="OG780" i="40"/>
  <c r="OE780" i="40"/>
  <c r="OC780" i="40"/>
  <c r="OA780" i="40"/>
  <c r="NY780" i="40"/>
  <c r="NW780" i="40"/>
  <c r="NU780" i="40"/>
  <c r="NS780" i="40"/>
  <c r="NQ780" i="40"/>
  <c r="ON776" i="40"/>
  <c r="OL776" i="40"/>
  <c r="OJ776" i="40"/>
  <c r="OH776" i="40"/>
  <c r="OF776" i="40"/>
  <c r="OD776" i="40"/>
  <c r="OB776" i="40"/>
  <c r="NZ776" i="40"/>
  <c r="NX776" i="40"/>
  <c r="NV776" i="40"/>
  <c r="NT776" i="40"/>
  <c r="NR776" i="40"/>
  <c r="NP776" i="40"/>
  <c r="OO775" i="40"/>
  <c r="OM775" i="40"/>
  <c r="OK775" i="40"/>
  <c r="OI775" i="40"/>
  <c r="OG775" i="40"/>
  <c r="OE775" i="40"/>
  <c r="OC775" i="40"/>
  <c r="OA775" i="40"/>
  <c r="NY775" i="40"/>
  <c r="NW775" i="40"/>
  <c r="NU775" i="40"/>
  <c r="NS775" i="40"/>
  <c r="NQ775" i="40"/>
  <c r="ON774" i="40"/>
  <c r="OL774" i="40"/>
  <c r="OJ774" i="40"/>
  <c r="OH774" i="40"/>
  <c r="OF774" i="40"/>
  <c r="OD774" i="40"/>
  <c r="OB774" i="40"/>
  <c r="NZ774" i="40"/>
  <c r="NX774" i="40"/>
  <c r="NV774" i="40"/>
  <c r="NT774" i="40"/>
  <c r="NR774" i="40"/>
  <c r="NP774" i="40"/>
  <c r="OO773" i="40"/>
  <c r="OM773" i="40"/>
  <c r="OK773" i="40"/>
  <c r="OI773" i="40"/>
  <c r="OG773" i="40"/>
  <c r="OE773" i="40"/>
  <c r="OC773" i="40"/>
  <c r="OA773" i="40"/>
  <c r="NY773" i="40"/>
  <c r="NW773" i="40"/>
  <c r="NU773" i="40"/>
  <c r="NS773" i="40"/>
  <c r="NQ773" i="40"/>
  <c r="NV782" i="40"/>
  <c r="NT782" i="40"/>
  <c r="NR782" i="40"/>
  <c r="NP782" i="40"/>
  <c r="OO781" i="40"/>
  <c r="OM781" i="40"/>
  <c r="OK781" i="40"/>
  <c r="OI781" i="40"/>
  <c r="OG781" i="40"/>
  <c r="OE781" i="40"/>
  <c r="OC781" i="40"/>
  <c r="OA781" i="40"/>
  <c r="NY781" i="40"/>
  <c r="NW781" i="40"/>
  <c r="NU781" i="40"/>
  <c r="NS781" i="40"/>
  <c r="NQ781" i="40"/>
  <c r="ON780" i="40"/>
  <c r="OL780" i="40"/>
  <c r="OJ780" i="40"/>
  <c r="OH780" i="40"/>
  <c r="OF780" i="40"/>
  <c r="OD780" i="40"/>
  <c r="OB780" i="40"/>
  <c r="NZ780" i="40"/>
  <c r="NX780" i="40"/>
  <c r="NV780" i="40"/>
  <c r="NT780" i="40"/>
  <c r="NR780" i="40"/>
  <c r="NP780" i="40"/>
  <c r="OO776" i="40"/>
  <c r="OM776" i="40"/>
  <c r="OK776" i="40"/>
  <c r="OI776" i="40"/>
  <c r="OG776" i="40"/>
  <c r="OE776" i="40"/>
  <c r="OC776" i="40"/>
  <c r="OA776" i="40"/>
  <c r="NY776" i="40"/>
  <c r="NW776" i="40"/>
  <c r="NU776" i="40"/>
  <c r="NS776" i="40"/>
  <c r="NQ776" i="40"/>
  <c r="ON775" i="40"/>
  <c r="OL775" i="40"/>
  <c r="OJ775" i="40"/>
  <c r="OH775" i="40"/>
  <c r="OF775" i="40"/>
  <c r="OD775" i="40"/>
  <c r="OB775" i="40"/>
  <c r="NZ775" i="40"/>
  <c r="NX775" i="40"/>
  <c r="NV775" i="40"/>
  <c r="NT775" i="40"/>
  <c r="NR775" i="40"/>
  <c r="NP775" i="40"/>
  <c r="OO774" i="40"/>
  <c r="OM774" i="40"/>
  <c r="OK774" i="40"/>
  <c r="OI774" i="40"/>
  <c r="OG774" i="40"/>
  <c r="OE774" i="40"/>
  <c r="OC774" i="40"/>
  <c r="OA774" i="40"/>
  <c r="NY774" i="40"/>
  <c r="NW774" i="40"/>
  <c r="NU774" i="40"/>
  <c r="NS774" i="40"/>
  <c r="NQ774" i="40"/>
  <c r="ON773" i="40"/>
  <c r="OL773" i="40"/>
  <c r="OJ773" i="40"/>
  <c r="OH773" i="40"/>
  <c r="OF773" i="40"/>
  <c r="OD773" i="40"/>
  <c r="OB773" i="40"/>
  <c r="NZ773" i="40"/>
  <c r="NX773" i="40"/>
  <c r="NV773" i="40"/>
  <c r="NT773" i="40"/>
  <c r="NR773" i="40"/>
  <c r="NP773" i="40"/>
  <c r="OO769" i="40"/>
  <c r="OM769" i="40"/>
  <c r="OK769" i="40"/>
  <c r="OI769" i="40"/>
  <c r="OG769" i="40"/>
  <c r="OE769" i="40"/>
  <c r="OC769" i="40"/>
  <c r="OA769" i="40"/>
  <c r="NY769" i="40"/>
  <c r="NW769" i="40"/>
  <c r="NU769" i="40"/>
  <c r="NS769" i="40"/>
  <c r="NQ769" i="40"/>
  <c r="ON768" i="40"/>
  <c r="OL768" i="40"/>
  <c r="OJ768" i="40"/>
  <c r="OH768" i="40"/>
  <c r="OF768" i="40"/>
  <c r="OD768" i="40"/>
  <c r="OB768" i="40"/>
  <c r="NZ768" i="40"/>
  <c r="NX768" i="40"/>
  <c r="NV768" i="40"/>
  <c r="NT768" i="40"/>
  <c r="NR768" i="40"/>
  <c r="NP768" i="40"/>
  <c r="OO767" i="40"/>
  <c r="OM767" i="40"/>
  <c r="OK767" i="40"/>
  <c r="OI767" i="40"/>
  <c r="OG767" i="40"/>
  <c r="OE767" i="40"/>
  <c r="OC767" i="40"/>
  <c r="OA767" i="40"/>
  <c r="NY767" i="40"/>
  <c r="NW767" i="40"/>
  <c r="NU767" i="40"/>
  <c r="NS767" i="40"/>
  <c r="NQ767" i="40"/>
  <c r="ON766" i="40"/>
  <c r="OL766" i="40"/>
  <c r="OJ766" i="40"/>
  <c r="OH766" i="40"/>
  <c r="OF766" i="40"/>
  <c r="OD766" i="40"/>
  <c r="OB766" i="40"/>
  <c r="NZ766" i="40"/>
  <c r="NX766" i="40"/>
  <c r="NV766" i="40"/>
  <c r="NT766" i="40"/>
  <c r="NR766" i="40"/>
  <c r="NP766" i="40"/>
  <c r="OO762" i="40"/>
  <c r="OM762" i="40"/>
  <c r="OK762" i="40"/>
  <c r="OI762" i="40"/>
  <c r="OG762" i="40"/>
  <c r="OE762" i="40"/>
  <c r="OC762" i="40"/>
  <c r="OA762" i="40"/>
  <c r="NY762" i="40"/>
  <c r="NW762" i="40"/>
  <c r="NU762" i="40"/>
  <c r="NS762" i="40"/>
  <c r="NQ762" i="40"/>
  <c r="ON761" i="40"/>
  <c r="OL761" i="40"/>
  <c r="OJ761" i="40"/>
  <c r="OH761" i="40"/>
  <c r="OF761" i="40"/>
  <c r="OD761" i="40"/>
  <c r="OD796" i="40" s="1"/>
  <c r="OB761" i="40"/>
  <c r="NZ761" i="40"/>
  <c r="NX761" i="40"/>
  <c r="NV761" i="40"/>
  <c r="NT761" i="40"/>
  <c r="NT796" i="40" s="1"/>
  <c r="NR761" i="40"/>
  <c r="NR796" i="40" s="1"/>
  <c r="NP761" i="40"/>
  <c r="OO760" i="40"/>
  <c r="OM760" i="40"/>
  <c r="OK760" i="40"/>
  <c r="OI760" i="40"/>
  <c r="OG760" i="40"/>
  <c r="OG795" i="40" s="1"/>
  <c r="OE760" i="40"/>
  <c r="OE795" i="40" s="1"/>
  <c r="OC760" i="40"/>
  <c r="OA760" i="40"/>
  <c r="NY760" i="40"/>
  <c r="NY795" i="40" s="1"/>
  <c r="NW760" i="40"/>
  <c r="NU760" i="40"/>
  <c r="NS760" i="40"/>
  <c r="NS795" i="40" s="1"/>
  <c r="NQ760" i="40"/>
  <c r="ON759" i="40"/>
  <c r="OL759" i="40"/>
  <c r="OJ759" i="40"/>
  <c r="OH759" i="40"/>
  <c r="OF759" i="40"/>
  <c r="OD759" i="40"/>
  <c r="OB759" i="40"/>
  <c r="NZ759" i="40"/>
  <c r="NX759" i="40"/>
  <c r="NV759" i="40"/>
  <c r="NT759" i="40"/>
  <c r="NR759" i="40"/>
  <c r="NP759" i="40"/>
  <c r="ON769" i="40"/>
  <c r="OL769" i="40"/>
  <c r="OJ769" i="40"/>
  <c r="OH769" i="40"/>
  <c r="OF769" i="40"/>
  <c r="OD769" i="40"/>
  <c r="OB769" i="40"/>
  <c r="NZ769" i="40"/>
  <c r="NX769" i="40"/>
  <c r="NV769" i="40"/>
  <c r="NT769" i="40"/>
  <c r="NR769" i="40"/>
  <c r="NP769" i="40"/>
  <c r="OO768" i="40"/>
  <c r="OM768" i="40"/>
  <c r="OK768" i="40"/>
  <c r="OI768" i="40"/>
  <c r="OG768" i="40"/>
  <c r="OE768" i="40"/>
  <c r="OC768" i="40"/>
  <c r="OA768" i="40"/>
  <c r="NY768" i="40"/>
  <c r="NW768" i="40"/>
  <c r="NU768" i="40"/>
  <c r="NS768" i="40"/>
  <c r="NQ768" i="40"/>
  <c r="ON767" i="40"/>
  <c r="OL767" i="40"/>
  <c r="OJ767" i="40"/>
  <c r="OH767" i="40"/>
  <c r="OF767" i="40"/>
  <c r="OD767" i="40"/>
  <c r="OB767" i="40"/>
  <c r="NZ767" i="40"/>
  <c r="NX767" i="40"/>
  <c r="NV767" i="40"/>
  <c r="NT767" i="40"/>
  <c r="NR767" i="40"/>
  <c r="NP767" i="40"/>
  <c r="OO766" i="40"/>
  <c r="OM766" i="40"/>
  <c r="OK766" i="40"/>
  <c r="OI766" i="40"/>
  <c r="OG766" i="40"/>
  <c r="OE766" i="40"/>
  <c r="OC766" i="40"/>
  <c r="OA766" i="40"/>
  <c r="NY766" i="40"/>
  <c r="NW766" i="40"/>
  <c r="NU766" i="40"/>
  <c r="NS766" i="40"/>
  <c r="NQ766" i="40"/>
  <c r="ON762" i="40"/>
  <c r="OL762" i="40"/>
  <c r="OJ762" i="40"/>
  <c r="OH762" i="40"/>
  <c r="OF762" i="40"/>
  <c r="OD762" i="40"/>
  <c r="OB762" i="40"/>
  <c r="NZ762" i="40"/>
  <c r="NX762" i="40"/>
  <c r="NV762" i="40"/>
  <c r="NT762" i="40"/>
  <c r="NR762" i="40"/>
  <c r="NP762" i="40"/>
  <c r="OO761" i="40"/>
  <c r="OM761" i="40"/>
  <c r="OK761" i="40"/>
  <c r="OI761" i="40"/>
  <c r="OG761" i="40"/>
  <c r="OE761" i="40"/>
  <c r="OC761" i="40"/>
  <c r="OA761" i="40"/>
  <c r="NY761" i="40"/>
  <c r="NW761" i="40"/>
  <c r="NU761" i="40"/>
  <c r="NS761" i="40"/>
  <c r="NQ761" i="40"/>
  <c r="ON760" i="40"/>
  <c r="OL760" i="40"/>
  <c r="OJ760" i="40"/>
  <c r="OH760" i="40"/>
  <c r="OF760" i="40"/>
  <c r="OD760" i="40"/>
  <c r="OB760" i="40"/>
  <c r="NZ760" i="40"/>
  <c r="NX760" i="40"/>
  <c r="NV760" i="40"/>
  <c r="NT760" i="40"/>
  <c r="NR760" i="40"/>
  <c r="NP760" i="40"/>
  <c r="OO759" i="40"/>
  <c r="OM759" i="40"/>
  <c r="OK759" i="40"/>
  <c r="OI759" i="40"/>
  <c r="OG759" i="40"/>
  <c r="OE759" i="40"/>
  <c r="OC759" i="40"/>
  <c r="NY759" i="40"/>
  <c r="NU759" i="40"/>
  <c r="NQ759" i="40"/>
  <c r="OA759" i="40"/>
  <c r="NW759" i="40"/>
  <c r="NS759" i="40"/>
  <c r="Q337" i="40"/>
  <c r="GP447" i="40"/>
  <c r="GP438" i="40" s="1"/>
  <c r="GP437" i="40" s="1"/>
  <c r="GR447" i="40"/>
  <c r="GR438" i="40" s="1"/>
  <c r="GR437" i="40" s="1"/>
  <c r="GT447" i="40"/>
  <c r="GT438" i="40" s="1"/>
  <c r="GT437" i="40" s="1"/>
  <c r="GV447" i="40"/>
  <c r="GV438" i="40" s="1"/>
  <c r="GV437" i="40" s="1"/>
  <c r="NE452" i="40"/>
  <c r="NE438" i="40" s="1"/>
  <c r="NE437" i="40" s="1"/>
  <c r="NG452" i="40"/>
  <c r="NG438" i="40" s="1"/>
  <c r="NG437" i="40" s="1"/>
  <c r="NI452" i="40"/>
  <c r="NI438" i="40" s="1"/>
  <c r="NI437" i="40" s="1"/>
  <c r="NK452" i="40"/>
  <c r="NK438" i="40" s="1"/>
  <c r="NK437" i="40" s="1"/>
  <c r="GW469" i="40"/>
  <c r="DI537" i="40"/>
  <c r="KB543" i="40"/>
  <c r="KB730" i="40" s="1"/>
  <c r="KD543" i="40"/>
  <c r="KD730" i="40" s="1"/>
  <c r="KF543" i="40"/>
  <c r="KH543" i="40"/>
  <c r="GP567" i="40"/>
  <c r="GR567" i="40"/>
  <c r="GT567" i="40"/>
  <c r="GV567" i="40"/>
  <c r="IP570" i="40"/>
  <c r="LZ571" i="40"/>
  <c r="NL576" i="40"/>
  <c r="FJ749" i="40"/>
  <c r="FJ730" i="40"/>
  <c r="FJ726" i="40" s="1"/>
  <c r="BI621" i="40"/>
  <c r="BK621" i="40"/>
  <c r="BM621" i="40"/>
  <c r="DJ622" i="40"/>
  <c r="GW623" i="40"/>
  <c r="NL626" i="40"/>
  <c r="NL438" i="40" l="1"/>
  <c r="NL437" i="40" s="1"/>
  <c r="BL438" i="40"/>
  <c r="BL437" i="40" s="1"/>
  <c r="AB726" i="40"/>
  <c r="GW438" i="40"/>
  <c r="GW437" i="40" s="1"/>
  <c r="II438" i="40"/>
  <c r="II437" i="40" s="1"/>
  <c r="IM438" i="40"/>
  <c r="IM437" i="40" s="1"/>
  <c r="BR443" i="40"/>
  <c r="BR438" i="40" s="1"/>
  <c r="BR437" i="40" s="1"/>
  <c r="BP438" i="40"/>
  <c r="BP437" i="40" s="1"/>
  <c r="IP438" i="40"/>
  <c r="IP437" i="40" s="1"/>
  <c r="BN438" i="40"/>
  <c r="BN437" i="40" s="1"/>
  <c r="IK438" i="40"/>
  <c r="IK437" i="40" s="1"/>
  <c r="BJ438" i="40"/>
  <c r="BJ437" i="40" s="1"/>
  <c r="OH796" i="40"/>
  <c r="OB796" i="40"/>
  <c r="NU795" i="40"/>
  <c r="OI795" i="40"/>
  <c r="NP796" i="40"/>
  <c r="OL796" i="40"/>
  <c r="OO795" i="40"/>
  <c r="NS796" i="40"/>
  <c r="OA796" i="40"/>
  <c r="OA795" i="40"/>
  <c r="OK795" i="40"/>
  <c r="NW795" i="40"/>
  <c r="IS737" i="40"/>
  <c r="DE453" i="40"/>
  <c r="CZ453" i="40" s="1"/>
  <c r="DE290" i="40"/>
  <c r="DF290" i="40" s="1"/>
  <c r="DH290" i="40" s="1"/>
  <c r="DE258" i="40"/>
  <c r="DB258" i="40" s="1"/>
  <c r="DE202" i="40"/>
  <c r="DB202" i="40" s="1"/>
  <c r="DE166" i="40"/>
  <c r="CZ166" i="40" s="1"/>
  <c r="DE157" i="40"/>
  <c r="CZ157" i="40" s="1"/>
  <c r="DE74" i="40"/>
  <c r="DF74" i="40" s="1"/>
  <c r="DH74" i="40" s="1"/>
  <c r="DE701" i="40"/>
  <c r="DB701" i="40" s="1"/>
  <c r="DE486" i="40"/>
  <c r="DB486" i="40" s="1"/>
  <c r="DE276" i="40"/>
  <c r="DF276" i="40" s="1"/>
  <c r="DH276" i="40" s="1"/>
  <c r="DE581" i="40"/>
  <c r="CZ581" i="40" s="1"/>
  <c r="DE388" i="40"/>
  <c r="DB388" i="40" s="1"/>
  <c r="DE175" i="40"/>
  <c r="CZ175" i="40" s="1"/>
  <c r="DE698" i="40"/>
  <c r="DE583" i="40"/>
  <c r="DE539" i="40"/>
  <c r="DE472" i="40"/>
  <c r="DE113" i="40"/>
  <c r="DE638" i="40"/>
  <c r="DE602" i="40"/>
  <c r="DE574" i="40"/>
  <c r="DE543" i="40"/>
  <c r="DE303" i="40"/>
  <c r="DE165" i="40"/>
  <c r="DE351" i="40"/>
  <c r="DE229" i="40"/>
  <c r="DE140" i="40"/>
  <c r="DE682" i="40"/>
  <c r="DE649" i="40"/>
  <c r="DE608" i="40"/>
  <c r="DE505" i="40"/>
  <c r="DE269" i="40"/>
  <c r="DE163" i="40"/>
  <c r="DE141" i="40"/>
  <c r="DE129" i="40"/>
  <c r="DE122" i="40"/>
  <c r="DE85" i="40"/>
  <c r="DE326" i="40"/>
  <c r="DE199" i="40"/>
  <c r="DE712" i="40"/>
  <c r="DE694" i="40"/>
  <c r="DE660" i="40"/>
  <c r="DE491" i="40"/>
  <c r="DE421" i="40"/>
  <c r="DE383" i="40"/>
  <c r="DE100" i="40"/>
  <c r="DE162" i="40"/>
  <c r="DE714" i="40"/>
  <c r="DE570" i="40"/>
  <c r="DE502" i="40"/>
  <c r="DE420" i="40"/>
  <c r="DE193" i="40"/>
  <c r="DE700" i="40"/>
  <c r="DE627" i="40"/>
  <c r="DE546" i="40"/>
  <c r="DE372" i="40"/>
  <c r="DE356" i="40"/>
  <c r="DE572" i="40"/>
  <c r="DE542" i="40"/>
  <c r="W731" i="40"/>
  <c r="IS739" i="40"/>
  <c r="IT739" i="40"/>
  <c r="IU739" i="40"/>
  <c r="IV739" i="40"/>
  <c r="IS740" i="40"/>
  <c r="IS736" i="40"/>
  <c r="IT736" i="40"/>
  <c r="IU736" i="40"/>
  <c r="IV736" i="40"/>
  <c r="IV744" i="40"/>
  <c r="IT744" i="40"/>
  <c r="IS744" i="40"/>
  <c r="OS731" i="40"/>
  <c r="IS742" i="40"/>
  <c r="IV738" i="40"/>
  <c r="IT738" i="40"/>
  <c r="IU747" i="40"/>
  <c r="IU729" i="40"/>
  <c r="IU726" i="40" s="1"/>
  <c r="IU738" i="40"/>
  <c r="IU735" i="40"/>
  <c r="IV747" i="40"/>
  <c r="IV729" i="40"/>
  <c r="IV726" i="40" s="1"/>
  <c r="IS747" i="40"/>
  <c r="IS729" i="40"/>
  <c r="IS726" i="40" s="1"/>
  <c r="IU741" i="40"/>
  <c r="IU734" i="40"/>
  <c r="IT735" i="40"/>
  <c r="IT741" i="40"/>
  <c r="IT734" i="40"/>
  <c r="IV741" i="40"/>
  <c r="IV734" i="40"/>
  <c r="IU737" i="40"/>
  <c r="IS734" i="40"/>
  <c r="IS735" i="40"/>
  <c r="IV737" i="40"/>
  <c r="IV740" i="40"/>
  <c r="IT747" i="40"/>
  <c r="IT729" i="40"/>
  <c r="IT726" i="40" s="1"/>
  <c r="IU740" i="40"/>
  <c r="IU742" i="40"/>
  <c r="IT740" i="40"/>
  <c r="IT742" i="40"/>
  <c r="IS738" i="40"/>
  <c r="IV742" i="40"/>
  <c r="FG737" i="40"/>
  <c r="FG734" i="40"/>
  <c r="FG741" i="40"/>
  <c r="FG738" i="40"/>
  <c r="FE742" i="40"/>
  <c r="FE737" i="40"/>
  <c r="FF734" i="40"/>
  <c r="FF741" i="40"/>
  <c r="FF738" i="40"/>
  <c r="FH733" i="40"/>
  <c r="FI742" i="40"/>
  <c r="FI740" i="40"/>
  <c r="FG742" i="40"/>
  <c r="FG740" i="40"/>
  <c r="FE740" i="40"/>
  <c r="FE741" i="40"/>
  <c r="FF742" i="40"/>
  <c r="FF740" i="40"/>
  <c r="FI737" i="40"/>
  <c r="FI741" i="40"/>
  <c r="FI738" i="40"/>
  <c r="FI736" i="40"/>
  <c r="FG736" i="40"/>
  <c r="FF736" i="40"/>
  <c r="FE736" i="40"/>
  <c r="FE744" i="40"/>
  <c r="FG744" i="40"/>
  <c r="FI744" i="40"/>
  <c r="FF744" i="40"/>
  <c r="FF735" i="40"/>
  <c r="FF729" i="40"/>
  <c r="FF726" i="40" s="1"/>
  <c r="FI729" i="40"/>
  <c r="FI726" i="40" s="1"/>
  <c r="FG729" i="40"/>
  <c r="FG726" i="40" s="1"/>
  <c r="FE729" i="40"/>
  <c r="FE726" i="40" s="1"/>
  <c r="OM734" i="40"/>
  <c r="OI734" i="40"/>
  <c r="OE734" i="40"/>
  <c r="OA734" i="40"/>
  <c r="NW734" i="40"/>
  <c r="NS734" i="40"/>
  <c r="NO734" i="40"/>
  <c r="NA734" i="40"/>
  <c r="MW734" i="40"/>
  <c r="MS734" i="40"/>
  <c r="MO734" i="40"/>
  <c r="MK734" i="40"/>
  <c r="MG734" i="40"/>
  <c r="MC734" i="40"/>
  <c r="LO734" i="40"/>
  <c r="LG734" i="40"/>
  <c r="LC734" i="40"/>
  <c r="KY734" i="40"/>
  <c r="KU734" i="40"/>
  <c r="KQ734" i="40"/>
  <c r="KM734" i="40"/>
  <c r="JY734" i="40"/>
  <c r="JP734" i="40"/>
  <c r="JL734" i="40"/>
  <c r="JH734" i="40"/>
  <c r="JD734" i="40"/>
  <c r="IZ734" i="40"/>
  <c r="IE734" i="40"/>
  <c r="HU734" i="40"/>
  <c r="HQ734" i="40"/>
  <c r="HM734" i="40"/>
  <c r="HI734" i="40"/>
  <c r="HE734" i="40"/>
  <c r="GZ734" i="40"/>
  <c r="GK734" i="40"/>
  <c r="GB734" i="40"/>
  <c r="FX734" i="40"/>
  <c r="FT734" i="40"/>
  <c r="FP734" i="40"/>
  <c r="FL734" i="40"/>
  <c r="OL734" i="40"/>
  <c r="OH734" i="40"/>
  <c r="OD734" i="40"/>
  <c r="NZ734" i="40"/>
  <c r="NV734" i="40"/>
  <c r="NR734" i="40"/>
  <c r="NN734" i="40"/>
  <c r="MZ734" i="40"/>
  <c r="MV734" i="40"/>
  <c r="MR734" i="40"/>
  <c r="MN734" i="40"/>
  <c r="MJ734" i="40"/>
  <c r="MF734" i="40"/>
  <c r="MB734" i="40"/>
  <c r="LJ734" i="40"/>
  <c r="LF734" i="40"/>
  <c r="LB734" i="40"/>
  <c r="KX734" i="40"/>
  <c r="KT734" i="40"/>
  <c r="KP734" i="40"/>
  <c r="KL734" i="40"/>
  <c r="JX734" i="40"/>
  <c r="JO734" i="40"/>
  <c r="JK734" i="40"/>
  <c r="JG734" i="40"/>
  <c r="JC734" i="40"/>
  <c r="IY734" i="40"/>
  <c r="ID734" i="40"/>
  <c r="HT734" i="40"/>
  <c r="HP734" i="40"/>
  <c r="HL734" i="40"/>
  <c r="HH734" i="40"/>
  <c r="HD734" i="40"/>
  <c r="GY734" i="40"/>
  <c r="GJ734" i="40"/>
  <c r="GA734" i="40"/>
  <c r="FW734" i="40"/>
  <c r="FS734" i="40"/>
  <c r="FO734" i="40"/>
  <c r="FK734" i="40"/>
  <c r="OO734" i="40"/>
  <c r="OK734" i="40"/>
  <c r="OG734" i="40"/>
  <c r="OC734" i="40"/>
  <c r="NY734" i="40"/>
  <c r="NU734" i="40"/>
  <c r="NQ734" i="40"/>
  <c r="NC734" i="40"/>
  <c r="MY734" i="40"/>
  <c r="MU734" i="40"/>
  <c r="MQ734" i="40"/>
  <c r="MM734" i="40"/>
  <c r="MI734" i="40"/>
  <c r="ME734" i="40"/>
  <c r="LQ734" i="40"/>
  <c r="LI734" i="40"/>
  <c r="LE734" i="40"/>
  <c r="LA734" i="40"/>
  <c r="KW734" i="40"/>
  <c r="KS734" i="40"/>
  <c r="KO734" i="40"/>
  <c r="KK734" i="40"/>
  <c r="JW734" i="40"/>
  <c r="JN734" i="40"/>
  <c r="JJ734" i="40"/>
  <c r="JF734" i="40"/>
  <c r="JB734" i="40"/>
  <c r="IX734" i="40"/>
  <c r="IG734" i="40"/>
  <c r="IC734" i="40"/>
  <c r="HS734" i="40"/>
  <c r="HO734" i="40"/>
  <c r="HK734" i="40"/>
  <c r="HG734" i="40"/>
  <c r="HC734" i="40"/>
  <c r="GN734" i="40"/>
  <c r="GI734" i="40"/>
  <c r="FZ734" i="40"/>
  <c r="FV734" i="40"/>
  <c r="FR734" i="40"/>
  <c r="FN734" i="40"/>
  <c r="FJ734" i="40"/>
  <c r="OJ734" i="40"/>
  <c r="OF734" i="40"/>
  <c r="OB734" i="40"/>
  <c r="NX734" i="40"/>
  <c r="NT734" i="40"/>
  <c r="NP734" i="40"/>
  <c r="MX734" i="40"/>
  <c r="MT734" i="40"/>
  <c r="MP734" i="40"/>
  <c r="ML734" i="40"/>
  <c r="MH734" i="40"/>
  <c r="MD734" i="40"/>
  <c r="LH734" i="40"/>
  <c r="LD734" i="40"/>
  <c r="KZ734" i="40"/>
  <c r="KV734" i="40"/>
  <c r="KR734" i="40"/>
  <c r="KN734" i="40"/>
  <c r="JZ734" i="40"/>
  <c r="JV734" i="40"/>
  <c r="JM734" i="40"/>
  <c r="JI734" i="40"/>
  <c r="JE734" i="40"/>
  <c r="JA734" i="40"/>
  <c r="IW734" i="40"/>
  <c r="IF734" i="40"/>
  <c r="HV734" i="40"/>
  <c r="HR734" i="40"/>
  <c r="HN734" i="40"/>
  <c r="HJ734" i="40"/>
  <c r="HF734" i="40"/>
  <c r="HA734" i="40"/>
  <c r="GL734" i="40"/>
  <c r="GC734" i="40"/>
  <c r="FY734" i="40"/>
  <c r="FU734" i="40"/>
  <c r="FQ734" i="40"/>
  <c r="FM734" i="40"/>
  <c r="LZ730" i="40"/>
  <c r="OM795" i="40"/>
  <c r="NQ795" i="40"/>
  <c r="GP730" i="40"/>
  <c r="DN736" i="40"/>
  <c r="DO736" i="40"/>
  <c r="DL736" i="40"/>
  <c r="DM736" i="40"/>
  <c r="DN741" i="40"/>
  <c r="DN740" i="40"/>
  <c r="DL740" i="40"/>
  <c r="DO742" i="40"/>
  <c r="DO741" i="40"/>
  <c r="DM740" i="40"/>
  <c r="DN742" i="40"/>
  <c r="DL741" i="40"/>
  <c r="DL742" i="40"/>
  <c r="DO740" i="40"/>
  <c r="DM742" i="40"/>
  <c r="DM741" i="40"/>
  <c r="DN734" i="40"/>
  <c r="DN738" i="40"/>
  <c r="DL735" i="40"/>
  <c r="DL737" i="40"/>
  <c r="DL739" i="40"/>
  <c r="DO734" i="40"/>
  <c r="DO738" i="40"/>
  <c r="DM744" i="40"/>
  <c r="DM735" i="40"/>
  <c r="DM737" i="40"/>
  <c r="DM739" i="40"/>
  <c r="DN744" i="40"/>
  <c r="DN735" i="40"/>
  <c r="DN737" i="40"/>
  <c r="DN739" i="40"/>
  <c r="DL744" i="40"/>
  <c r="DL734" i="40"/>
  <c r="DL738" i="40"/>
  <c r="DO744" i="40"/>
  <c r="DO735" i="40"/>
  <c r="DO737" i="40"/>
  <c r="DO739" i="40"/>
  <c r="DM734" i="40"/>
  <c r="DM738" i="40"/>
  <c r="DM729" i="40"/>
  <c r="DM726" i="40" s="1"/>
  <c r="DO729" i="40"/>
  <c r="DO726" i="40" s="1"/>
  <c r="DN729" i="40"/>
  <c r="DN726" i="40" s="1"/>
  <c r="DL729" i="40"/>
  <c r="DL726" i="40" s="1"/>
  <c r="LW731" i="40"/>
  <c r="OU731" i="40"/>
  <c r="IK731" i="40"/>
  <c r="EZ730" i="40"/>
  <c r="EV730" i="40"/>
  <c r="GR730" i="40"/>
  <c r="MC741" i="40"/>
  <c r="MC736" i="40"/>
  <c r="OY411" i="40"/>
  <c r="OF796" i="40"/>
  <c r="EX730" i="40"/>
  <c r="NZ796" i="40"/>
  <c r="GZ741" i="40"/>
  <c r="NT795" i="40"/>
  <c r="OJ795" i="40"/>
  <c r="NV795" i="40"/>
  <c r="OD795" i="40"/>
  <c r="OL795" i="40"/>
  <c r="NU796" i="40"/>
  <c r="OK796" i="40"/>
  <c r="NR795" i="40"/>
  <c r="NZ795" i="40"/>
  <c r="OH795" i="40"/>
  <c r="NQ796" i="40"/>
  <c r="NY796" i="40"/>
  <c r="OG796" i="40"/>
  <c r="OO796" i="40"/>
  <c r="BR314" i="40"/>
  <c r="DE314" i="40" s="1"/>
  <c r="BR398" i="40"/>
  <c r="DE398" i="40" s="1"/>
  <c r="BR198" i="40"/>
  <c r="DE198" i="40" s="1"/>
  <c r="GZ736" i="40"/>
  <c r="HC736" i="40"/>
  <c r="NM587" i="40"/>
  <c r="IQ466" i="40"/>
  <c r="MB738" i="40"/>
  <c r="GX100" i="40"/>
  <c r="MB742" i="40"/>
  <c r="Z196" i="40"/>
  <c r="Z195" i="40" s="1"/>
  <c r="Z728" i="40" s="1"/>
  <c r="NM422" i="40"/>
  <c r="MA526" i="40"/>
  <c r="KL735" i="40"/>
  <c r="KM740" i="40"/>
  <c r="HC740" i="40"/>
  <c r="HC737" i="40"/>
  <c r="MA383" i="40"/>
  <c r="KM741" i="40"/>
  <c r="KM738" i="40"/>
  <c r="HC741" i="40"/>
  <c r="HC738" i="40"/>
  <c r="KM742" i="40"/>
  <c r="HC742" i="40"/>
  <c r="OB795" i="40"/>
  <c r="GX51" i="40"/>
  <c r="NP795" i="40"/>
  <c r="NX795" i="40"/>
  <c r="OF795" i="40"/>
  <c r="OM796" i="40"/>
  <c r="NO736" i="40"/>
  <c r="FJ737" i="40"/>
  <c r="GY735" i="40"/>
  <c r="NN738" i="40"/>
  <c r="IQ487" i="40"/>
  <c r="NO741" i="40"/>
  <c r="FJ740" i="40"/>
  <c r="FE738" i="40"/>
  <c r="KL744" i="40"/>
  <c r="NO739" i="40"/>
  <c r="NO744" i="40"/>
  <c r="NO738" i="40"/>
  <c r="FJ742" i="40"/>
  <c r="FJ735" i="40"/>
  <c r="DK368" i="40"/>
  <c r="IQ355" i="40"/>
  <c r="KG355" i="40" s="1"/>
  <c r="KL737" i="40"/>
  <c r="KL741" i="40"/>
  <c r="GY744" i="40"/>
  <c r="NM412" i="40"/>
  <c r="HA738" i="40"/>
  <c r="GX257" i="40"/>
  <c r="OC796" i="40"/>
  <c r="O196" i="40"/>
  <c r="O195" i="40" s="1"/>
  <c r="O728" i="40" s="1"/>
  <c r="GX269" i="40"/>
  <c r="O13" i="40"/>
  <c r="O727" i="40" s="1"/>
  <c r="IM731" i="40"/>
  <c r="LS731" i="40"/>
  <c r="GT730" i="40"/>
  <c r="NO740" i="40"/>
  <c r="NO742" i="40"/>
  <c r="NO735" i="40"/>
  <c r="FJ739" i="40"/>
  <c r="FJ741" i="40"/>
  <c r="FJ744" i="40"/>
  <c r="FJ736" i="40"/>
  <c r="FJ738" i="40"/>
  <c r="FG735" i="40"/>
  <c r="NM326" i="40"/>
  <c r="NN742" i="40"/>
  <c r="KL738" i="40"/>
  <c r="KL740" i="40"/>
  <c r="DK628" i="40"/>
  <c r="GX175" i="40"/>
  <c r="EZ731" i="40"/>
  <c r="KB729" i="40"/>
  <c r="NG731" i="40"/>
  <c r="MA68" i="40"/>
  <c r="MA186" i="40"/>
  <c r="MC739" i="40"/>
  <c r="MC744" i="40"/>
  <c r="GZ738" i="40"/>
  <c r="FE735" i="40"/>
  <c r="MB736" i="40"/>
  <c r="MB740" i="40"/>
  <c r="GY737" i="40"/>
  <c r="GY741" i="40"/>
  <c r="GX484" i="40"/>
  <c r="IQ174" i="40"/>
  <c r="OY388" i="40"/>
  <c r="HA742" i="40"/>
  <c r="GX364" i="40"/>
  <c r="LW730" i="40"/>
  <c r="G196" i="40"/>
  <c r="G195" i="40" s="1"/>
  <c r="G728" i="40" s="1"/>
  <c r="NM171" i="40"/>
  <c r="NM431" i="40"/>
  <c r="MA177" i="40"/>
  <c r="KK740" i="40"/>
  <c r="KK737" i="40"/>
  <c r="MA170" i="40"/>
  <c r="MB735" i="40"/>
  <c r="MB737" i="40"/>
  <c r="MB739" i="40"/>
  <c r="MB741" i="40"/>
  <c r="OY100" i="40"/>
  <c r="IQ53" i="40"/>
  <c r="BQ142" i="40"/>
  <c r="KE738" i="40"/>
  <c r="V13" i="40"/>
  <c r="V727" i="40" s="1"/>
  <c r="IM730" i="40"/>
  <c r="W196" i="40"/>
  <c r="W195" i="40" s="1"/>
  <c r="W728" i="40" s="1"/>
  <c r="V532" i="40"/>
  <c r="V730" i="40" s="1"/>
  <c r="ON795" i="40"/>
  <c r="NK727" i="40"/>
  <c r="X196" i="40"/>
  <c r="X195" i="40" s="1"/>
  <c r="X728" i="40" s="1"/>
  <c r="KF727" i="40"/>
  <c r="LU731" i="40"/>
  <c r="II731" i="40"/>
  <c r="DJ731" i="40"/>
  <c r="IP730" i="40"/>
  <c r="KF730" i="40"/>
  <c r="MC738" i="40"/>
  <c r="MC740" i="40"/>
  <c r="MC742" i="40"/>
  <c r="MC735" i="40"/>
  <c r="GZ740" i="40"/>
  <c r="GZ742" i="40"/>
  <c r="GZ735" i="40"/>
  <c r="GY736" i="40"/>
  <c r="GY738" i="40"/>
  <c r="GY740" i="40"/>
  <c r="KC738" i="40"/>
  <c r="KF729" i="40"/>
  <c r="KJ168" i="40"/>
  <c r="KJ22" i="40"/>
  <c r="OY71" i="40"/>
  <c r="KJ61" i="40"/>
  <c r="DK32" i="40"/>
  <c r="KH729" i="40"/>
  <c r="FA738" i="40"/>
  <c r="IQ360" i="40"/>
  <c r="KG360" i="40" s="1"/>
  <c r="IQ52" i="40"/>
  <c r="X532" i="40"/>
  <c r="X730" i="40" s="1"/>
  <c r="G532" i="40"/>
  <c r="Z532" i="40"/>
  <c r="Z730" i="40" s="1"/>
  <c r="OQ731" i="40"/>
  <c r="NL731" i="40"/>
  <c r="GW731" i="40"/>
  <c r="OX730" i="40"/>
  <c r="OE796" i="40"/>
  <c r="NX796" i="40"/>
  <c r="OC795" i="40"/>
  <c r="ON796" i="40"/>
  <c r="GP727" i="40"/>
  <c r="LS730" i="40"/>
  <c r="GT729" i="40"/>
  <c r="LU730" i="40"/>
  <c r="NM471" i="40"/>
  <c r="HA736" i="40"/>
  <c r="HA740" i="40"/>
  <c r="EV731" i="40"/>
  <c r="NK731" i="40"/>
  <c r="EZ729" i="40"/>
  <c r="IQ166" i="40"/>
  <c r="GX48" i="40"/>
  <c r="Y13" i="40"/>
  <c r="Y727" i="40" s="1"/>
  <c r="NM528" i="40"/>
  <c r="Y532" i="40"/>
  <c r="Y730" i="40" s="1"/>
  <c r="O532" i="40"/>
  <c r="IQ232" i="40"/>
  <c r="OJ796" i="40"/>
  <c r="IQ712" i="40"/>
  <c r="MA694" i="40"/>
  <c r="DK655" i="40"/>
  <c r="DI731" i="40"/>
  <c r="BQ600" i="40"/>
  <c r="KB731" i="40"/>
  <c r="KJ523" i="40"/>
  <c r="LX523" i="40" s="1"/>
  <c r="MA582" i="40"/>
  <c r="DK133" i="40"/>
  <c r="GV729" i="40"/>
  <c r="NK730" i="40"/>
  <c r="GP729" i="40"/>
  <c r="GP731" i="40"/>
  <c r="IK730" i="40"/>
  <c r="NM194" i="40"/>
  <c r="KJ58" i="40"/>
  <c r="P196" i="40"/>
  <c r="P195" i="40" s="1"/>
  <c r="P728" i="40" s="1"/>
  <c r="GX498" i="40"/>
  <c r="OU730" i="40"/>
  <c r="X13" i="40"/>
  <c r="X727" i="40" s="1"/>
  <c r="IQ253" i="40"/>
  <c r="GV727" i="40"/>
  <c r="OY72" i="40"/>
  <c r="KH727" i="40"/>
  <c r="BJ30" i="40"/>
  <c r="DE30" i="40" s="1"/>
  <c r="IQ151" i="40"/>
  <c r="KJ451" i="40"/>
  <c r="KJ438" i="40" s="1"/>
  <c r="KJ437" i="40" s="1"/>
  <c r="P13" i="40"/>
  <c r="P727" i="40" s="1"/>
  <c r="IQ57" i="40"/>
  <c r="DK34" i="40"/>
  <c r="GX50" i="40"/>
  <c r="OY413" i="40"/>
  <c r="MA276" i="40"/>
  <c r="NJ276" i="40" s="1"/>
  <c r="NE727" i="40"/>
  <c r="KD727" i="40"/>
  <c r="DK545" i="40"/>
  <c r="V196" i="40"/>
  <c r="V195" i="40" s="1"/>
  <c r="V728" i="40" s="1"/>
  <c r="GT731" i="40"/>
  <c r="GR731" i="40"/>
  <c r="FB731" i="40"/>
  <c r="EX731" i="40"/>
  <c r="KK742" i="40"/>
  <c r="KK735" i="40"/>
  <c r="GX691" i="40"/>
  <c r="IQ575" i="40"/>
  <c r="NM434" i="40"/>
  <c r="HA735" i="40"/>
  <c r="HA737" i="40"/>
  <c r="HA741" i="40"/>
  <c r="OI796" i="40"/>
  <c r="NW796" i="40"/>
  <c r="NV796" i="40"/>
  <c r="P532" i="40"/>
  <c r="P730" i="40" s="1"/>
  <c r="GX580" i="40"/>
  <c r="FC731" i="40"/>
  <c r="KI731" i="40"/>
  <c r="NL730" i="40"/>
  <c r="GW729" i="40"/>
  <c r="OD785" i="40"/>
  <c r="OL785" i="40"/>
  <c r="MA714" i="40"/>
  <c r="GX685" i="40"/>
  <c r="IQ664" i="40"/>
  <c r="IQ581" i="40"/>
  <c r="IQ55" i="40"/>
  <c r="IQ460" i="40"/>
  <c r="Y196" i="40"/>
  <c r="Y195" i="40" s="1"/>
  <c r="Y728" i="40" s="1"/>
  <c r="NX785" i="40"/>
  <c r="OB785" i="40"/>
  <c r="OF785" i="40"/>
  <c r="OJ785" i="40"/>
  <c r="ON785" i="40"/>
  <c r="NM435" i="40"/>
  <c r="NG730" i="40"/>
  <c r="KJ64" i="40"/>
  <c r="LX64" i="40" s="1"/>
  <c r="GX465" i="40"/>
  <c r="GQ726" i="40"/>
  <c r="II730" i="40"/>
  <c r="IO730" i="40"/>
  <c r="IQ719" i="40"/>
  <c r="IQ254" i="40"/>
  <c r="OY414" i="40"/>
  <c r="NE730" i="40"/>
  <c r="KJ63" i="40"/>
  <c r="KD731" i="40"/>
  <c r="NI731" i="40"/>
  <c r="NE731" i="40"/>
  <c r="NI730" i="40"/>
  <c r="AA196" i="40"/>
  <c r="AA195" i="40" s="1"/>
  <c r="AA728" i="40" s="1"/>
  <c r="G13" i="40"/>
  <c r="G727" i="40" s="1"/>
  <c r="GR727" i="40"/>
  <c r="NG727" i="40"/>
  <c r="GV731" i="40"/>
  <c r="OQ730" i="40"/>
  <c r="OW730" i="40"/>
  <c r="GX138" i="40"/>
  <c r="GT727" i="40"/>
  <c r="NM70" i="40"/>
  <c r="MA66" i="40"/>
  <c r="NI727" i="40"/>
  <c r="GX663" i="40"/>
  <c r="NW771" i="40"/>
  <c r="OE771" i="40"/>
  <c r="OM771" i="40"/>
  <c r="Z13" i="40"/>
  <c r="Z727" i="40" s="1"/>
  <c r="GX515" i="40"/>
  <c r="NR778" i="40"/>
  <c r="NZ778" i="40"/>
  <c r="OH778" i="40"/>
  <c r="NR785" i="40"/>
  <c r="NZ785" i="40"/>
  <c r="OH785" i="40"/>
  <c r="GX713" i="40"/>
  <c r="KJ518" i="40"/>
  <c r="NN735" i="40"/>
  <c r="NN739" i="40"/>
  <c r="NN744" i="40"/>
  <c r="NM69" i="40"/>
  <c r="GR729" i="40"/>
  <c r="LY730" i="40"/>
  <c r="KJ379" i="40"/>
  <c r="KB727" i="40"/>
  <c r="KA738" i="40"/>
  <c r="IQ680" i="40"/>
  <c r="IQ573" i="40"/>
  <c r="NN736" i="40"/>
  <c r="NN740" i="40"/>
  <c r="FI735" i="40"/>
  <c r="OR726" i="40"/>
  <c r="BO729" i="40"/>
  <c r="BO726" i="40" s="1"/>
  <c r="MA112" i="40"/>
  <c r="OY690" i="40"/>
  <c r="KK741" i="40"/>
  <c r="KF731" i="40"/>
  <c r="NM689" i="40"/>
  <c r="DK683" i="40"/>
  <c r="GW730" i="40"/>
  <c r="KI729" i="40"/>
  <c r="NM436" i="40"/>
  <c r="NN737" i="40"/>
  <c r="OU729" i="40"/>
  <c r="BN600" i="40"/>
  <c r="DK457" i="40"/>
  <c r="DK438" i="40" s="1"/>
  <c r="DK437" i="40" s="1"/>
  <c r="GX299" i="40"/>
  <c r="NM588" i="40"/>
  <c r="OY122" i="40"/>
  <c r="AA532" i="40"/>
  <c r="NJ726" i="40"/>
  <c r="KE726" i="40"/>
  <c r="GO726" i="40"/>
  <c r="LT726" i="40"/>
  <c r="IQ56" i="40"/>
  <c r="W532" i="40"/>
  <c r="NK729" i="40"/>
  <c r="OY190" i="40"/>
  <c r="NM666" i="40"/>
  <c r="KJ113" i="40"/>
  <c r="NS771" i="40"/>
  <c r="OA771" i="40"/>
  <c r="OI771" i="40"/>
  <c r="OY796" i="40"/>
  <c r="GU726" i="40"/>
  <c r="OP729" i="40"/>
  <c r="OP726" i="40" s="1"/>
  <c r="IQ308" i="40"/>
  <c r="KG308" i="40" s="1"/>
  <c r="EW738" i="40"/>
  <c r="KG726" i="40"/>
  <c r="KC726" i="40"/>
  <c r="KJ155" i="40"/>
  <c r="OY795" i="40"/>
  <c r="OY794" i="40"/>
  <c r="NH726" i="40"/>
  <c r="KJ60" i="40"/>
  <c r="NF726" i="40"/>
  <c r="OV726" i="40"/>
  <c r="ND726" i="40"/>
  <c r="EX729" i="40"/>
  <c r="NM99" i="40"/>
  <c r="NW792" i="40"/>
  <c r="OE792" i="40"/>
  <c r="OM792" i="40"/>
  <c r="LR726" i="40"/>
  <c r="NE729" i="40"/>
  <c r="NM648" i="40"/>
  <c r="KJ372" i="40"/>
  <c r="IP729" i="40"/>
  <c r="Q532" i="40"/>
  <c r="Q730" i="40" s="1"/>
  <c r="OY173" i="40"/>
  <c r="MA182" i="40"/>
  <c r="NQ771" i="40"/>
  <c r="NY771" i="40"/>
  <c r="OG771" i="40"/>
  <c r="OO771" i="40"/>
  <c r="NP778" i="40"/>
  <c r="NX778" i="40"/>
  <c r="OF778" i="40"/>
  <c r="ON778" i="40"/>
  <c r="NP785" i="40"/>
  <c r="NU792" i="40"/>
  <c r="OC792" i="40"/>
  <c r="OK792" i="40"/>
  <c r="W13" i="40"/>
  <c r="W727" i="40" s="1"/>
  <c r="NG729" i="40"/>
  <c r="AA13" i="40"/>
  <c r="AA727" i="40" s="1"/>
  <c r="BL142" i="40"/>
  <c r="NU771" i="40"/>
  <c r="OC771" i="40"/>
  <c r="OK771" i="40"/>
  <c r="NT778" i="40"/>
  <c r="OB778" i="40"/>
  <c r="OJ778" i="40"/>
  <c r="NT785" i="40"/>
  <c r="NQ792" i="40"/>
  <c r="NY792" i="40"/>
  <c r="OG792" i="40"/>
  <c r="OO792" i="40"/>
  <c r="NL729" i="40"/>
  <c r="OX729" i="40"/>
  <c r="BL158" i="40"/>
  <c r="NI729" i="40"/>
  <c r="NM464" i="40"/>
  <c r="NV778" i="40"/>
  <c r="OD778" i="40"/>
  <c r="OL778" i="40"/>
  <c r="NV785" i="40"/>
  <c r="NS792" i="40"/>
  <c r="OA792" i="40"/>
  <c r="OI792" i="40"/>
  <c r="GS726" i="40"/>
  <c r="BP16" i="40"/>
  <c r="LV726" i="40"/>
  <c r="BJ600" i="40"/>
  <c r="EY738" i="40"/>
  <c r="BP600" i="40"/>
  <c r="LV738" i="40"/>
  <c r="BN142" i="40"/>
  <c r="BJ142" i="40"/>
  <c r="OQ729" i="40"/>
  <c r="BP142" i="40"/>
  <c r="OY797" i="40"/>
  <c r="OT726" i="40"/>
  <c r="BL600" i="40"/>
  <c r="EU738" i="40"/>
  <c r="BM731" i="40"/>
  <c r="BN621" i="40"/>
  <c r="BI731" i="40"/>
  <c r="BQ621" i="40"/>
  <c r="BJ621" i="40"/>
  <c r="GV730" i="40"/>
  <c r="GX567" i="40"/>
  <c r="NS794" i="40"/>
  <c r="NS764" i="40"/>
  <c r="OW731" i="40"/>
  <c r="LY731" i="40"/>
  <c r="BK731" i="40"/>
  <c r="BL621" i="40"/>
  <c r="FB730" i="40"/>
  <c r="BK729" i="40"/>
  <c r="NM452" i="40"/>
  <c r="GX447" i="40"/>
  <c r="NW794" i="40"/>
  <c r="NW764" i="40"/>
  <c r="NQ794" i="40"/>
  <c r="NQ764" i="40"/>
  <c r="NY794" i="40"/>
  <c r="NY764" i="40"/>
  <c r="OE794" i="40"/>
  <c r="OE764" i="40"/>
  <c r="OI794" i="40"/>
  <c r="OI764" i="40"/>
  <c r="OM794" i="40"/>
  <c r="OM764" i="40"/>
  <c r="NP797" i="40"/>
  <c r="NP763" i="40"/>
  <c r="NT797" i="40"/>
  <c r="NT763" i="40"/>
  <c r="NX797" i="40"/>
  <c r="NX763" i="40"/>
  <c r="OB797" i="40"/>
  <c r="OB763" i="40"/>
  <c r="OF797" i="40"/>
  <c r="OF763" i="40"/>
  <c r="OJ797" i="40"/>
  <c r="OJ763" i="40"/>
  <c r="ON797" i="40"/>
  <c r="ON763" i="40"/>
  <c r="NP770" i="40"/>
  <c r="NT770" i="40"/>
  <c r="NX770" i="40"/>
  <c r="OB770" i="40"/>
  <c r="OF770" i="40"/>
  <c r="OJ770" i="40"/>
  <c r="ON770" i="40"/>
  <c r="NR794" i="40"/>
  <c r="NR764" i="40"/>
  <c r="NV794" i="40"/>
  <c r="NV764" i="40"/>
  <c r="NZ794" i="40"/>
  <c r="NZ764" i="40"/>
  <c r="OD794" i="40"/>
  <c r="OD764" i="40"/>
  <c r="OH794" i="40"/>
  <c r="OH764" i="40"/>
  <c r="OL794" i="40"/>
  <c r="OL764" i="40"/>
  <c r="NQ797" i="40"/>
  <c r="NQ763" i="40"/>
  <c r="NU797" i="40"/>
  <c r="NU763" i="40"/>
  <c r="NY797" i="40"/>
  <c r="NY763" i="40"/>
  <c r="OC797" i="40"/>
  <c r="OC763" i="40"/>
  <c r="OG797" i="40"/>
  <c r="OG763" i="40"/>
  <c r="OK797" i="40"/>
  <c r="OK763" i="40"/>
  <c r="OO797" i="40"/>
  <c r="OO763" i="40"/>
  <c r="NR771" i="40"/>
  <c r="NV771" i="40"/>
  <c r="NZ771" i="40"/>
  <c r="OD771" i="40"/>
  <c r="OH771" i="40"/>
  <c r="OL771" i="40"/>
  <c r="NQ770" i="40"/>
  <c r="NU770" i="40"/>
  <c r="NY770" i="40"/>
  <c r="OC770" i="40"/>
  <c r="OG770" i="40"/>
  <c r="OK770" i="40"/>
  <c r="OO770" i="40"/>
  <c r="NQ777" i="40"/>
  <c r="NU777" i="40"/>
  <c r="NY777" i="40"/>
  <c r="OC777" i="40"/>
  <c r="OG777" i="40"/>
  <c r="OK777" i="40"/>
  <c r="OO777" i="40"/>
  <c r="NS778" i="40"/>
  <c r="NW778" i="40"/>
  <c r="OA778" i="40"/>
  <c r="OE778" i="40"/>
  <c r="OI778" i="40"/>
  <c r="OM778" i="40"/>
  <c r="NP777" i="40"/>
  <c r="NT777" i="40"/>
  <c r="NX777" i="40"/>
  <c r="OB777" i="40"/>
  <c r="OF777" i="40"/>
  <c r="OJ777" i="40"/>
  <c r="ON777" i="40"/>
  <c r="NS785" i="40"/>
  <c r="NW785" i="40"/>
  <c r="OA785" i="40"/>
  <c r="OE785" i="40"/>
  <c r="OI785" i="40"/>
  <c r="OM785" i="40"/>
  <c r="NP784" i="40"/>
  <c r="NT784" i="40"/>
  <c r="NX784" i="40"/>
  <c r="OB784" i="40"/>
  <c r="OF784" i="40"/>
  <c r="OJ784" i="40"/>
  <c r="ON784" i="40"/>
  <c r="NP791" i="40"/>
  <c r="NT791" i="40"/>
  <c r="NX791" i="40"/>
  <c r="OB791" i="40"/>
  <c r="OF791" i="40"/>
  <c r="OJ791" i="40"/>
  <c r="ON791" i="40"/>
  <c r="NQ784" i="40"/>
  <c r="NU784" i="40"/>
  <c r="NY784" i="40"/>
  <c r="OC784" i="40"/>
  <c r="OG784" i="40"/>
  <c r="OK784" i="40"/>
  <c r="OO784" i="40"/>
  <c r="NR792" i="40"/>
  <c r="NV792" i="40"/>
  <c r="NZ792" i="40"/>
  <c r="OD792" i="40"/>
  <c r="OH792" i="40"/>
  <c r="OL792" i="40"/>
  <c r="NQ791" i="40"/>
  <c r="NU791" i="40"/>
  <c r="NY791" i="40"/>
  <c r="OC791" i="40"/>
  <c r="OG791" i="40"/>
  <c r="OK791" i="40"/>
  <c r="OO791" i="40"/>
  <c r="OX731" i="40"/>
  <c r="LZ731" i="40"/>
  <c r="KH731" i="40"/>
  <c r="IP731" i="40"/>
  <c r="NM576" i="40"/>
  <c r="MA571" i="40"/>
  <c r="KI730" i="40"/>
  <c r="BM730" i="40"/>
  <c r="BI730" i="40"/>
  <c r="FC729" i="40"/>
  <c r="BP621" i="40"/>
  <c r="NM481" i="40"/>
  <c r="MA314" i="40"/>
  <c r="MA313" i="40" s="1"/>
  <c r="BJ29" i="40"/>
  <c r="DE29" i="40" s="1"/>
  <c r="OW727" i="40"/>
  <c r="OS727" i="40"/>
  <c r="NL727" i="40"/>
  <c r="KA726" i="40"/>
  <c r="IO727" i="40"/>
  <c r="IQ21" i="40"/>
  <c r="IK727" i="40"/>
  <c r="GW727" i="40"/>
  <c r="EZ727" i="40"/>
  <c r="EV727" i="40"/>
  <c r="BK727" i="40"/>
  <c r="BL16" i="40"/>
  <c r="Q14" i="40"/>
  <c r="NM24" i="40"/>
  <c r="EY726" i="40"/>
  <c r="EW726" i="40"/>
  <c r="NM618" i="40"/>
  <c r="IQ397" i="40"/>
  <c r="IQ394" i="40" s="1"/>
  <c r="Q196" i="40"/>
  <c r="BN158" i="40"/>
  <c r="BJ158" i="40"/>
  <c r="BQ158" i="40"/>
  <c r="IP727" i="40"/>
  <c r="FA726" i="40"/>
  <c r="EU726" i="40"/>
  <c r="DJ727" i="40"/>
  <c r="NM253" i="40"/>
  <c r="OV253" i="40" s="1"/>
  <c r="DK145" i="40"/>
  <c r="DK128" i="40"/>
  <c r="DK31" i="40"/>
  <c r="DK33" i="40"/>
  <c r="IO731" i="40"/>
  <c r="KH730" i="40"/>
  <c r="KJ543" i="40"/>
  <c r="KJ730" i="40" s="1"/>
  <c r="DI730" i="40"/>
  <c r="DK537" i="40"/>
  <c r="BM729" i="40"/>
  <c r="BI729" i="40"/>
  <c r="OA794" i="40"/>
  <c r="OA764" i="40"/>
  <c r="NU794" i="40"/>
  <c r="NU764" i="40"/>
  <c r="OC794" i="40"/>
  <c r="OC764" i="40"/>
  <c r="OG794" i="40"/>
  <c r="OG764" i="40"/>
  <c r="OK794" i="40"/>
  <c r="OK764" i="40"/>
  <c r="OO794" i="40"/>
  <c r="OO764" i="40"/>
  <c r="NR797" i="40"/>
  <c r="NR763" i="40"/>
  <c r="NV797" i="40"/>
  <c r="NV763" i="40"/>
  <c r="NZ797" i="40"/>
  <c r="NZ763" i="40"/>
  <c r="OD797" i="40"/>
  <c r="OD763" i="40"/>
  <c r="OH797" i="40"/>
  <c r="OH763" i="40"/>
  <c r="OL797" i="40"/>
  <c r="OL763" i="40"/>
  <c r="NR770" i="40"/>
  <c r="NV770" i="40"/>
  <c r="NZ770" i="40"/>
  <c r="OD770" i="40"/>
  <c r="OH770" i="40"/>
  <c r="OL770" i="40"/>
  <c r="NP794" i="40"/>
  <c r="NP764" i="40"/>
  <c r="NT794" i="40"/>
  <c r="NT764" i="40"/>
  <c r="NX794" i="40"/>
  <c r="NX764" i="40"/>
  <c r="OB794" i="40"/>
  <c r="OB764" i="40"/>
  <c r="OF794" i="40"/>
  <c r="OF764" i="40"/>
  <c r="OJ794" i="40"/>
  <c r="OJ764" i="40"/>
  <c r="ON794" i="40"/>
  <c r="ON764" i="40"/>
  <c r="NS797" i="40"/>
  <c r="NS763" i="40"/>
  <c r="NW797" i="40"/>
  <c r="NW763" i="40"/>
  <c r="OA797" i="40"/>
  <c r="OA763" i="40"/>
  <c r="OE797" i="40"/>
  <c r="OE763" i="40"/>
  <c r="OI797" i="40"/>
  <c r="OI763" i="40"/>
  <c r="OM797" i="40"/>
  <c r="OM763" i="40"/>
  <c r="NP771" i="40"/>
  <c r="NT771" i="40"/>
  <c r="NX771" i="40"/>
  <c r="OB771" i="40"/>
  <c r="OF771" i="40"/>
  <c r="OJ771" i="40"/>
  <c r="ON771" i="40"/>
  <c r="NS770" i="40"/>
  <c r="NW770" i="40"/>
  <c r="OA770" i="40"/>
  <c r="OE770" i="40"/>
  <c r="OI770" i="40"/>
  <c r="OM770" i="40"/>
  <c r="NS777" i="40"/>
  <c r="NW777" i="40"/>
  <c r="OA777" i="40"/>
  <c r="OE777" i="40"/>
  <c r="OI777" i="40"/>
  <c r="OM777" i="40"/>
  <c r="NQ778" i="40"/>
  <c r="NU778" i="40"/>
  <c r="NY778" i="40"/>
  <c r="OC778" i="40"/>
  <c r="OG778" i="40"/>
  <c r="OK778" i="40"/>
  <c r="OO778" i="40"/>
  <c r="NR777" i="40"/>
  <c r="NV777" i="40"/>
  <c r="NZ777" i="40"/>
  <c r="OD777" i="40"/>
  <c r="OH777" i="40"/>
  <c r="OL777" i="40"/>
  <c r="NQ785" i="40"/>
  <c r="NU785" i="40"/>
  <c r="NY785" i="40"/>
  <c r="OC785" i="40"/>
  <c r="OG785" i="40"/>
  <c r="OK785" i="40"/>
  <c r="OO785" i="40"/>
  <c r="NR784" i="40"/>
  <c r="NV784" i="40"/>
  <c r="NZ784" i="40"/>
  <c r="OD784" i="40"/>
  <c r="OH784" i="40"/>
  <c r="OL784" i="40"/>
  <c r="NR791" i="40"/>
  <c r="NV791" i="40"/>
  <c r="NZ791" i="40"/>
  <c r="OD791" i="40"/>
  <c r="OH791" i="40"/>
  <c r="OL791" i="40"/>
  <c r="NS784" i="40"/>
  <c r="NW784" i="40"/>
  <c r="OA784" i="40"/>
  <c r="OE784" i="40"/>
  <c r="OI784" i="40"/>
  <c r="OM784" i="40"/>
  <c r="NP792" i="40"/>
  <c r="NT792" i="40"/>
  <c r="NX792" i="40"/>
  <c r="OB792" i="40"/>
  <c r="OF792" i="40"/>
  <c r="OJ792" i="40"/>
  <c r="ON792" i="40"/>
  <c r="NS791" i="40"/>
  <c r="NW791" i="40"/>
  <c r="OA791" i="40"/>
  <c r="OE791" i="40"/>
  <c r="OI791" i="40"/>
  <c r="OM791" i="40"/>
  <c r="NM626" i="40"/>
  <c r="GX623" i="40"/>
  <c r="DK622" i="40"/>
  <c r="FC730" i="40"/>
  <c r="IQ570" i="40"/>
  <c r="BK730" i="40"/>
  <c r="DJ730" i="40"/>
  <c r="LZ729" i="40"/>
  <c r="GX469" i="40"/>
  <c r="OU727" i="40"/>
  <c r="OQ727" i="40"/>
  <c r="MA23" i="40"/>
  <c r="KI727" i="40"/>
  <c r="IM727" i="40"/>
  <c r="II727" i="40"/>
  <c r="FB727" i="40"/>
  <c r="EX727" i="40"/>
  <c r="DI727" i="40"/>
  <c r="DK17" i="40"/>
  <c r="BM727" i="40"/>
  <c r="BN16" i="40"/>
  <c r="BI727" i="40"/>
  <c r="BQ16" i="40"/>
  <c r="BJ16" i="40"/>
  <c r="OX727" i="40"/>
  <c r="IL726" i="40"/>
  <c r="IJ726" i="40"/>
  <c r="GX20" i="40"/>
  <c r="LZ727" i="40"/>
  <c r="IH726" i="40"/>
  <c r="FC727" i="40"/>
  <c r="BP158" i="40"/>
  <c r="DE443" i="40" l="1"/>
  <c r="IQ438" i="40"/>
  <c r="IQ437" i="40" s="1"/>
  <c r="DE438" i="40"/>
  <c r="DE437" i="40" s="1"/>
  <c r="GX438" i="40"/>
  <c r="GX437" i="40" s="1"/>
  <c r="NM438" i="40"/>
  <c r="NM437" i="40" s="1"/>
  <c r="Y726" i="40"/>
  <c r="G726" i="40"/>
  <c r="X726" i="40"/>
  <c r="Z726" i="40"/>
  <c r="V726" i="40"/>
  <c r="OA799" i="40"/>
  <c r="NS799" i="40"/>
  <c r="OA765" i="40"/>
  <c r="O726" i="40"/>
  <c r="LY64" i="40"/>
  <c r="LU64" i="40"/>
  <c r="LU727" i="40" s="1"/>
  <c r="LS64" i="40"/>
  <c r="LS727" i="40" s="1"/>
  <c r="LW64" i="40"/>
  <c r="LW727" i="40" s="1"/>
  <c r="LX727" i="40"/>
  <c r="LS523" i="40"/>
  <c r="LS729" i="40" s="1"/>
  <c r="LY523" i="40"/>
  <c r="LW523" i="40"/>
  <c r="LW729" i="40" s="1"/>
  <c r="LU523" i="40"/>
  <c r="LU729" i="40" s="1"/>
  <c r="LX729" i="40"/>
  <c r="KO751" i="40"/>
  <c r="KQ751" i="40"/>
  <c r="KS751" i="40"/>
  <c r="KU751" i="40"/>
  <c r="KW751" i="40"/>
  <c r="KY751" i="40"/>
  <c r="LA751" i="40"/>
  <c r="LC751" i="40"/>
  <c r="LE751" i="40"/>
  <c r="LG751" i="40"/>
  <c r="LI751" i="40"/>
  <c r="LK751" i="40"/>
  <c r="LM751" i="40"/>
  <c r="LO751" i="40"/>
  <c r="LQ751" i="40"/>
  <c r="LK752" i="40"/>
  <c r="LM752" i="40"/>
  <c r="LK753" i="40"/>
  <c r="LM753" i="40"/>
  <c r="LK754" i="40"/>
  <c r="LM754" i="40"/>
  <c r="KP751" i="40"/>
  <c r="KR751" i="40"/>
  <c r="KT751" i="40"/>
  <c r="KV751" i="40"/>
  <c r="KX751" i="40"/>
  <c r="KZ751" i="40"/>
  <c r="LB751" i="40"/>
  <c r="LD751" i="40"/>
  <c r="LF751" i="40"/>
  <c r="LH751" i="40"/>
  <c r="LJ751" i="40"/>
  <c r="LL751" i="40"/>
  <c r="LN751" i="40"/>
  <c r="LP751" i="40"/>
  <c r="KN751" i="40"/>
  <c r="LL752" i="40"/>
  <c r="LN752" i="40"/>
  <c r="LL753" i="40"/>
  <c r="LN753" i="40"/>
  <c r="LL754" i="40"/>
  <c r="LN754" i="40"/>
  <c r="DD701" i="40"/>
  <c r="DF166" i="40"/>
  <c r="DH166" i="40" s="1"/>
  <c r="DD388" i="40"/>
  <c r="DF453" i="40"/>
  <c r="DH453" i="40" s="1"/>
  <c r="KH360" i="40"/>
  <c r="KJ360" i="40" s="1"/>
  <c r="KD360" i="40"/>
  <c r="KF360" i="40"/>
  <c r="KB360" i="40"/>
  <c r="KF355" i="40"/>
  <c r="KB355" i="40"/>
  <c r="KH355" i="40"/>
  <c r="KJ355" i="40" s="1"/>
  <c r="KD355" i="40"/>
  <c r="KH308" i="40"/>
  <c r="KJ308" i="40" s="1"/>
  <c r="KD308" i="40"/>
  <c r="KF308" i="40"/>
  <c r="KB308" i="40"/>
  <c r="IX751" i="40"/>
  <c r="IZ751" i="40"/>
  <c r="JB751" i="40"/>
  <c r="JD751" i="40"/>
  <c r="JF751" i="40"/>
  <c r="JH751" i="40"/>
  <c r="JJ751" i="40"/>
  <c r="JL751" i="40"/>
  <c r="JN751" i="40"/>
  <c r="JP751" i="40"/>
  <c r="JR751" i="40"/>
  <c r="JT751" i="40"/>
  <c r="IX752" i="40"/>
  <c r="IZ752" i="40"/>
  <c r="JB752" i="40"/>
  <c r="JD752" i="40"/>
  <c r="JF752" i="40"/>
  <c r="JH752" i="40"/>
  <c r="JJ752" i="40"/>
  <c r="JL752" i="40"/>
  <c r="JN752" i="40"/>
  <c r="JP752" i="40"/>
  <c r="JR752" i="40"/>
  <c r="JT752" i="40"/>
  <c r="IX753" i="40"/>
  <c r="IZ753" i="40"/>
  <c r="JB753" i="40"/>
  <c r="JD753" i="40"/>
  <c r="JF753" i="40"/>
  <c r="JH753" i="40"/>
  <c r="JJ753" i="40"/>
  <c r="JL753" i="40"/>
  <c r="JN753" i="40"/>
  <c r="JP753" i="40"/>
  <c r="JR753" i="40"/>
  <c r="JT753" i="40"/>
  <c r="IX754" i="40"/>
  <c r="IX755" i="40" s="1"/>
  <c r="IZ754" i="40"/>
  <c r="IZ755" i="40" s="1"/>
  <c r="JB754" i="40"/>
  <c r="JD754" i="40"/>
  <c r="JD755" i="40" s="1"/>
  <c r="JF754" i="40"/>
  <c r="JF755" i="40" s="1"/>
  <c r="JH754" i="40"/>
  <c r="JH755" i="40" s="1"/>
  <c r="JJ754" i="40"/>
  <c r="JL754" i="40"/>
  <c r="JL755" i="40" s="1"/>
  <c r="JN754" i="40"/>
  <c r="JN755" i="40" s="1"/>
  <c r="JP754" i="40"/>
  <c r="JP755" i="40" s="1"/>
  <c r="JR754" i="40"/>
  <c r="JT754" i="40"/>
  <c r="IY751" i="40"/>
  <c r="JA751" i="40"/>
  <c r="JC751" i="40"/>
  <c r="JE751" i="40"/>
  <c r="JG751" i="40"/>
  <c r="JI751" i="40"/>
  <c r="JK751" i="40"/>
  <c r="JM751" i="40"/>
  <c r="JO751" i="40"/>
  <c r="JQ751" i="40"/>
  <c r="JS751" i="40"/>
  <c r="JU751" i="40"/>
  <c r="IY752" i="40"/>
  <c r="JA752" i="40"/>
  <c r="JC752" i="40"/>
  <c r="JE752" i="40"/>
  <c r="JG752" i="40"/>
  <c r="JI752" i="40"/>
  <c r="JK752" i="40"/>
  <c r="JM752" i="40"/>
  <c r="JO752" i="40"/>
  <c r="JQ752" i="40"/>
  <c r="JS752" i="40"/>
  <c r="JU752" i="40"/>
  <c r="IY753" i="40"/>
  <c r="JA753" i="40"/>
  <c r="JC753" i="40"/>
  <c r="JE753" i="40"/>
  <c r="JG753" i="40"/>
  <c r="JI753" i="40"/>
  <c r="JK753" i="40"/>
  <c r="JM753" i="40"/>
  <c r="JO753" i="40"/>
  <c r="JQ753" i="40"/>
  <c r="JS753" i="40"/>
  <c r="JU753" i="40"/>
  <c r="IY754" i="40"/>
  <c r="JA754" i="40"/>
  <c r="JA755" i="40" s="1"/>
  <c r="JC754" i="40"/>
  <c r="JE754" i="40"/>
  <c r="JG754" i="40"/>
  <c r="JI754" i="40"/>
  <c r="JI755" i="40" s="1"/>
  <c r="JK754" i="40"/>
  <c r="JM754" i="40"/>
  <c r="JO754" i="40"/>
  <c r="JO755" i="40" s="1"/>
  <c r="JQ754" i="40"/>
  <c r="JQ755" i="40" s="1"/>
  <c r="JS754" i="40"/>
  <c r="JU754" i="40"/>
  <c r="JU755" i="40" s="1"/>
  <c r="KG738" i="40"/>
  <c r="DD290" i="40"/>
  <c r="CZ388" i="40"/>
  <c r="DF701" i="40"/>
  <c r="DH701" i="40" s="1"/>
  <c r="DD166" i="40"/>
  <c r="DD453" i="40"/>
  <c r="DF388" i="40"/>
  <c r="DH388" i="40" s="1"/>
  <c r="CZ276" i="40"/>
  <c r="CZ701" i="40"/>
  <c r="DB166" i="40"/>
  <c r="DB453" i="40"/>
  <c r="CZ486" i="40"/>
  <c r="DF157" i="40"/>
  <c r="DH157" i="40" s="1"/>
  <c r="CZ74" i="40"/>
  <c r="DD258" i="40"/>
  <c r="FM753" i="40"/>
  <c r="DB276" i="40"/>
  <c r="CZ258" i="40"/>
  <c r="DD175" i="40"/>
  <c r="DD276" i="40"/>
  <c r="DF258" i="40"/>
  <c r="DH258" i="40" s="1"/>
  <c r="DB581" i="40"/>
  <c r="CZ202" i="40"/>
  <c r="DF175" i="40"/>
  <c r="DH175" i="40" s="1"/>
  <c r="DB175" i="40"/>
  <c r="FE733" i="40"/>
  <c r="DD581" i="40"/>
  <c r="DF486" i="40"/>
  <c r="DH486" i="40" s="1"/>
  <c r="DD74" i="40"/>
  <c r="DD157" i="40"/>
  <c r="DF202" i="40"/>
  <c r="DH202" i="40" s="1"/>
  <c r="CZ290" i="40"/>
  <c r="DF581" i="40"/>
  <c r="DH581" i="40" s="1"/>
  <c r="DD486" i="40"/>
  <c r="DB74" i="40"/>
  <c r="DB157" i="40"/>
  <c r="DD202" i="40"/>
  <c r="DB290" i="40"/>
  <c r="DB398" i="40"/>
  <c r="CZ398" i="40"/>
  <c r="DF398" i="40"/>
  <c r="DH398" i="40" s="1"/>
  <c r="DD398" i="40"/>
  <c r="CZ314" i="40"/>
  <c r="DB314" i="40"/>
  <c r="DF314" i="40"/>
  <c r="DH314" i="40" s="1"/>
  <c r="DD314" i="40"/>
  <c r="DF198" i="40"/>
  <c r="DH198" i="40" s="1"/>
  <c r="CZ198" i="40"/>
  <c r="DB198" i="40"/>
  <c r="DD198" i="40"/>
  <c r="DE729" i="40"/>
  <c r="CZ542" i="40"/>
  <c r="DB542" i="40"/>
  <c r="DD542" i="40"/>
  <c r="DF542" i="40"/>
  <c r="DH542" i="40" s="1"/>
  <c r="DF356" i="40"/>
  <c r="DH356" i="40" s="1"/>
  <c r="DB356" i="40"/>
  <c r="DD356" i="40"/>
  <c r="CZ356" i="40"/>
  <c r="DB546" i="40"/>
  <c r="DF546" i="40"/>
  <c r="DH546" i="40" s="1"/>
  <c r="DD546" i="40"/>
  <c r="CZ546" i="40"/>
  <c r="DD700" i="40"/>
  <c r="DB700" i="40"/>
  <c r="CZ700" i="40"/>
  <c r="DF700" i="40"/>
  <c r="DH700" i="40" s="1"/>
  <c r="DF420" i="40"/>
  <c r="DH420" i="40" s="1"/>
  <c r="CZ420" i="40"/>
  <c r="DB420" i="40"/>
  <c r="DD420" i="40"/>
  <c r="CZ502" i="40"/>
  <c r="DB502" i="40"/>
  <c r="DF502" i="40"/>
  <c r="DH502" i="40" s="1"/>
  <c r="DD502" i="40"/>
  <c r="DD714" i="40"/>
  <c r="DB714" i="40"/>
  <c r="CZ714" i="40"/>
  <c r="DF714" i="40"/>
  <c r="DH714" i="40" s="1"/>
  <c r="DF100" i="40"/>
  <c r="DH100" i="40" s="1"/>
  <c r="CZ100" i="40"/>
  <c r="DD100" i="40"/>
  <c r="DB100" i="40"/>
  <c r="DD383" i="40"/>
  <c r="DB383" i="40"/>
  <c r="CZ383" i="40"/>
  <c r="DF383" i="40"/>
  <c r="DH383" i="40" s="1"/>
  <c r="CZ491" i="40"/>
  <c r="DB491" i="40"/>
  <c r="DF491" i="40"/>
  <c r="DH491" i="40" s="1"/>
  <c r="DD491" i="40"/>
  <c r="CZ660" i="40"/>
  <c r="DB660" i="40"/>
  <c r="DD660" i="40"/>
  <c r="DF660" i="40"/>
  <c r="DH660" i="40" s="1"/>
  <c r="CZ712" i="40"/>
  <c r="DF712" i="40"/>
  <c r="DH712" i="40" s="1"/>
  <c r="DD712" i="40"/>
  <c r="DB712" i="40"/>
  <c r="DF85" i="40"/>
  <c r="DH85" i="40" s="1"/>
  <c r="DD85" i="40"/>
  <c r="CZ85" i="40"/>
  <c r="DB85" i="40"/>
  <c r="DF129" i="40"/>
  <c r="DH129" i="40" s="1"/>
  <c r="DB129" i="40"/>
  <c r="CZ129" i="40"/>
  <c r="DD129" i="40"/>
  <c r="DF163" i="40"/>
  <c r="DH163" i="40" s="1"/>
  <c r="CZ163" i="40"/>
  <c r="DB163" i="40"/>
  <c r="DD163" i="40"/>
  <c r="DF505" i="40"/>
  <c r="DH505" i="40" s="1"/>
  <c r="CZ505" i="40"/>
  <c r="DD505" i="40"/>
  <c r="DB505" i="40"/>
  <c r="DD649" i="40"/>
  <c r="DB649" i="40"/>
  <c r="CZ649" i="40"/>
  <c r="DF649" i="40"/>
  <c r="DH649" i="40" s="1"/>
  <c r="DF140" i="40"/>
  <c r="DH140" i="40" s="1"/>
  <c r="CZ140" i="40"/>
  <c r="DD140" i="40"/>
  <c r="DB140" i="40"/>
  <c r="DD351" i="40"/>
  <c r="DF351" i="40"/>
  <c r="DH351" i="40" s="1"/>
  <c r="CZ351" i="40"/>
  <c r="DB351" i="40"/>
  <c r="DB303" i="40"/>
  <c r="DF303" i="40"/>
  <c r="DH303" i="40" s="1"/>
  <c r="DD303" i="40"/>
  <c r="CZ303" i="40"/>
  <c r="DB574" i="40"/>
  <c r="DD574" i="40"/>
  <c r="DF574" i="40"/>
  <c r="DH574" i="40" s="1"/>
  <c r="CZ574" i="40"/>
  <c r="DB638" i="40"/>
  <c r="DD638" i="40"/>
  <c r="DF638" i="40"/>
  <c r="DH638" i="40" s="1"/>
  <c r="CZ638" i="40"/>
  <c r="DF472" i="40"/>
  <c r="DH472" i="40" s="1"/>
  <c r="CZ472" i="40"/>
  <c r="DB472" i="40"/>
  <c r="DD472" i="40"/>
  <c r="CZ583" i="40"/>
  <c r="DB583" i="40"/>
  <c r="DD583" i="40"/>
  <c r="DF583" i="40"/>
  <c r="DH583" i="40" s="1"/>
  <c r="DF29" i="40"/>
  <c r="DH29" i="40" s="1"/>
  <c r="CZ29" i="40"/>
  <c r="DB29" i="40"/>
  <c r="DD29" i="40"/>
  <c r="DF30" i="40"/>
  <c r="DH30" i="40" s="1"/>
  <c r="CZ30" i="40"/>
  <c r="DD30" i="40"/>
  <c r="DB30" i="40"/>
  <c r="CZ572" i="40"/>
  <c r="DF572" i="40"/>
  <c r="DH572" i="40" s="1"/>
  <c r="DB572" i="40"/>
  <c r="DD572" i="40"/>
  <c r="DB372" i="40"/>
  <c r="CZ372" i="40"/>
  <c r="DF372" i="40"/>
  <c r="DH372" i="40" s="1"/>
  <c r="DD372" i="40"/>
  <c r="CZ627" i="40"/>
  <c r="DF627" i="40"/>
  <c r="DH627" i="40" s="1"/>
  <c r="DD627" i="40"/>
  <c r="DB627" i="40"/>
  <c r="DF193" i="40"/>
  <c r="DH193" i="40" s="1"/>
  <c r="CZ193" i="40"/>
  <c r="DB193" i="40"/>
  <c r="DD193" i="40"/>
  <c r="DB443" i="40"/>
  <c r="DD443" i="40"/>
  <c r="CZ443" i="40"/>
  <c r="CZ438" i="40" s="1"/>
  <c r="CZ437" i="40" s="1"/>
  <c r="DF443" i="40"/>
  <c r="DF570" i="40"/>
  <c r="DH570" i="40" s="1"/>
  <c r="CZ570" i="40"/>
  <c r="DD570" i="40"/>
  <c r="DB570" i="40"/>
  <c r="DF162" i="40"/>
  <c r="DH162" i="40" s="1"/>
  <c r="CZ162" i="40"/>
  <c r="DB162" i="40"/>
  <c r="DD162" i="40"/>
  <c r="DD421" i="40"/>
  <c r="CZ421" i="40"/>
  <c r="DB421" i="40"/>
  <c r="DF421" i="40"/>
  <c r="DH421" i="40" s="1"/>
  <c r="CZ694" i="40"/>
  <c r="DD694" i="40"/>
  <c r="DF694" i="40"/>
  <c r="DH694" i="40" s="1"/>
  <c r="DB694" i="40"/>
  <c r="CZ199" i="40"/>
  <c r="DB199" i="40"/>
  <c r="DF199" i="40"/>
  <c r="DH199" i="40" s="1"/>
  <c r="DD199" i="40"/>
  <c r="CZ326" i="40"/>
  <c r="DB326" i="40"/>
  <c r="DF326" i="40"/>
  <c r="DH326" i="40" s="1"/>
  <c r="DD326" i="40"/>
  <c r="DF122" i="40"/>
  <c r="DH122" i="40" s="1"/>
  <c r="DD122" i="40"/>
  <c r="DB122" i="40"/>
  <c r="CZ122" i="40"/>
  <c r="DF141" i="40"/>
  <c r="DH141" i="40" s="1"/>
  <c r="CZ141" i="40"/>
  <c r="DB141" i="40"/>
  <c r="DD141" i="40"/>
  <c r="CZ269" i="40"/>
  <c r="DB269" i="40"/>
  <c r="DF269" i="40"/>
  <c r="DH269" i="40" s="1"/>
  <c r="DD269" i="40"/>
  <c r="DF608" i="40"/>
  <c r="DH608" i="40" s="1"/>
  <c r="CZ608" i="40"/>
  <c r="DD608" i="40"/>
  <c r="DB608" i="40"/>
  <c r="DB682" i="40"/>
  <c r="CZ682" i="40"/>
  <c r="DF682" i="40"/>
  <c r="DH682" i="40" s="1"/>
  <c r="DD682" i="40"/>
  <c r="DD229" i="40"/>
  <c r="DF229" i="40"/>
  <c r="DH229" i="40" s="1"/>
  <c r="CZ229" i="40"/>
  <c r="DB229" i="40"/>
  <c r="DF165" i="40"/>
  <c r="DH165" i="40" s="1"/>
  <c r="CZ165" i="40"/>
  <c r="DB165" i="40"/>
  <c r="DD165" i="40"/>
  <c r="CZ543" i="40"/>
  <c r="DD543" i="40"/>
  <c r="DF543" i="40"/>
  <c r="DH543" i="40" s="1"/>
  <c r="DB543" i="40"/>
  <c r="CZ602" i="40"/>
  <c r="DD602" i="40"/>
  <c r="DB602" i="40"/>
  <c r="DF602" i="40"/>
  <c r="DH602" i="40" s="1"/>
  <c r="DF113" i="40"/>
  <c r="DH113" i="40" s="1"/>
  <c r="DD113" i="40"/>
  <c r="DB113" i="40"/>
  <c r="CZ113" i="40"/>
  <c r="CZ539" i="40"/>
  <c r="DB539" i="40"/>
  <c r="DD539" i="40"/>
  <c r="DF539" i="40"/>
  <c r="DF698" i="40"/>
  <c r="DH698" i="40" s="1"/>
  <c r="DD698" i="40"/>
  <c r="CZ698" i="40"/>
  <c r="DB698" i="40"/>
  <c r="GN751" i="40"/>
  <c r="GF751" i="40"/>
  <c r="FX751" i="40"/>
  <c r="FP751" i="40"/>
  <c r="GD751" i="40"/>
  <c r="FV751" i="40"/>
  <c r="FN751" i="40"/>
  <c r="FJ752" i="40"/>
  <c r="GK752" i="40"/>
  <c r="GG752" i="40"/>
  <c r="GC752" i="40"/>
  <c r="FY752" i="40"/>
  <c r="FU752" i="40"/>
  <c r="FQ752" i="40"/>
  <c r="FM752" i="40"/>
  <c r="FJ754" i="40"/>
  <c r="GK754" i="40"/>
  <c r="GG754" i="40"/>
  <c r="FJ751" i="40"/>
  <c r="GK751" i="40"/>
  <c r="GG751" i="40"/>
  <c r="GC751" i="40"/>
  <c r="FY751" i="40"/>
  <c r="FU751" i="40"/>
  <c r="FQ751" i="40"/>
  <c r="FM751" i="40"/>
  <c r="GN752" i="40"/>
  <c r="GJ752" i="40"/>
  <c r="GF752" i="40"/>
  <c r="GB752" i="40"/>
  <c r="FX752" i="40"/>
  <c r="FT752" i="40"/>
  <c r="FP752" i="40"/>
  <c r="FL752" i="40"/>
  <c r="GN754" i="40"/>
  <c r="GJ754" i="40"/>
  <c r="GF754" i="40"/>
  <c r="GB754" i="40"/>
  <c r="FX754" i="40"/>
  <c r="FT754" i="40"/>
  <c r="FP754" i="40"/>
  <c r="FL754" i="40"/>
  <c r="GL753" i="40"/>
  <c r="GH753" i="40"/>
  <c r="GD753" i="40"/>
  <c r="FZ753" i="40"/>
  <c r="FV753" i="40"/>
  <c r="FR753" i="40"/>
  <c r="FN753" i="40"/>
  <c r="GC754" i="40"/>
  <c r="FY754" i="40"/>
  <c r="FU754" i="40"/>
  <c r="FQ754" i="40"/>
  <c r="FM754" i="40"/>
  <c r="GM753" i="40"/>
  <c r="GI753" i="40"/>
  <c r="GE753" i="40"/>
  <c r="GA753" i="40"/>
  <c r="FW753" i="40"/>
  <c r="FS753" i="40"/>
  <c r="FO753" i="40"/>
  <c r="FK753" i="40"/>
  <c r="GH751" i="40"/>
  <c r="GJ751" i="40"/>
  <c r="GB751" i="40"/>
  <c r="FT751" i="40"/>
  <c r="GL751" i="40"/>
  <c r="FZ751" i="40"/>
  <c r="FR751" i="40"/>
  <c r="FL751" i="40"/>
  <c r="GM752" i="40"/>
  <c r="GI752" i="40"/>
  <c r="GE752" i="40"/>
  <c r="GA752" i="40"/>
  <c r="FW752" i="40"/>
  <c r="FS752" i="40"/>
  <c r="FO752" i="40"/>
  <c r="FK752" i="40"/>
  <c r="GM754" i="40"/>
  <c r="GI754" i="40"/>
  <c r="GE754" i="40"/>
  <c r="GM751" i="40"/>
  <c r="GI751" i="40"/>
  <c r="GE751" i="40"/>
  <c r="GA751" i="40"/>
  <c r="FW751" i="40"/>
  <c r="FS751" i="40"/>
  <c r="FO751" i="40"/>
  <c r="FK751" i="40"/>
  <c r="GL752" i="40"/>
  <c r="GH752" i="40"/>
  <c r="GD752" i="40"/>
  <c r="FZ752" i="40"/>
  <c r="FV752" i="40"/>
  <c r="FR752" i="40"/>
  <c r="FN752" i="40"/>
  <c r="FJ753" i="40"/>
  <c r="GL754" i="40"/>
  <c r="GH754" i="40"/>
  <c r="GD754" i="40"/>
  <c r="FZ754" i="40"/>
  <c r="FV754" i="40"/>
  <c r="FR754" i="40"/>
  <c r="FN754" i="40"/>
  <c r="GN753" i="40"/>
  <c r="GJ753" i="40"/>
  <c r="GF753" i="40"/>
  <c r="GB753" i="40"/>
  <c r="FX753" i="40"/>
  <c r="FT753" i="40"/>
  <c r="FP753" i="40"/>
  <c r="FL753" i="40"/>
  <c r="GA754" i="40"/>
  <c r="FW754" i="40"/>
  <c r="FS754" i="40"/>
  <c r="FO754" i="40"/>
  <c r="FK754" i="40"/>
  <c r="GK753" i="40"/>
  <c r="GG753" i="40"/>
  <c r="GC753" i="40"/>
  <c r="FY753" i="40"/>
  <c r="FU753" i="40"/>
  <c r="FQ753" i="40"/>
  <c r="GU738" i="40"/>
  <c r="GU734" i="40"/>
  <c r="GS738" i="40"/>
  <c r="GS734" i="40"/>
  <c r="OT738" i="40"/>
  <c r="OT734" i="40"/>
  <c r="NH738" i="40"/>
  <c r="NH734" i="40"/>
  <c r="GO738" i="40"/>
  <c r="GO734" i="40"/>
  <c r="IH738" i="40"/>
  <c r="IH734" i="40"/>
  <c r="OR738" i="40"/>
  <c r="OR734" i="40"/>
  <c r="ND738" i="40"/>
  <c r="ND734" i="40"/>
  <c r="IL738" i="40"/>
  <c r="IL734" i="40"/>
  <c r="KG734" i="40"/>
  <c r="KA734" i="40"/>
  <c r="LV734" i="40"/>
  <c r="GQ738" i="40"/>
  <c r="GQ734" i="40"/>
  <c r="LR738" i="40"/>
  <c r="LR734" i="40"/>
  <c r="IJ738" i="40"/>
  <c r="IJ734" i="40"/>
  <c r="OP738" i="40"/>
  <c r="OP734" i="40"/>
  <c r="LT738" i="40"/>
  <c r="LT734" i="40"/>
  <c r="NF738" i="40"/>
  <c r="NF734" i="40"/>
  <c r="KE734" i="40"/>
  <c r="KC734" i="40"/>
  <c r="OA798" i="40"/>
  <c r="DR753" i="40"/>
  <c r="DT753" i="40"/>
  <c r="DV753" i="40"/>
  <c r="DX753" i="40"/>
  <c r="DZ753" i="40"/>
  <c r="EB753" i="40"/>
  <c r="ED753" i="40"/>
  <c r="EF753" i="40"/>
  <c r="EH753" i="40"/>
  <c r="EJ753" i="40"/>
  <c r="EL753" i="40"/>
  <c r="EN753" i="40"/>
  <c r="EP753" i="40"/>
  <c r="ER753" i="40"/>
  <c r="ET753" i="40"/>
  <c r="DR754" i="40"/>
  <c r="DT754" i="40"/>
  <c r="DV754" i="40"/>
  <c r="DX754" i="40"/>
  <c r="DZ754" i="40"/>
  <c r="EB754" i="40"/>
  <c r="ED754" i="40"/>
  <c r="EF754" i="40"/>
  <c r="EH754" i="40"/>
  <c r="EJ754" i="40"/>
  <c r="EL754" i="40"/>
  <c r="EN754" i="40"/>
  <c r="EP754" i="40"/>
  <c r="ER754" i="40"/>
  <c r="ET754" i="40"/>
  <c r="DQ753" i="40"/>
  <c r="DS753" i="40"/>
  <c r="DU753" i="40"/>
  <c r="DW753" i="40"/>
  <c r="DY753" i="40"/>
  <c r="EA753" i="40"/>
  <c r="EC753" i="40"/>
  <c r="EE753" i="40"/>
  <c r="EG753" i="40"/>
  <c r="EI753" i="40"/>
  <c r="EK753" i="40"/>
  <c r="EM753" i="40"/>
  <c r="EO753" i="40"/>
  <c r="EQ753" i="40"/>
  <c r="ES753" i="40"/>
  <c r="DQ754" i="40"/>
  <c r="DS754" i="40"/>
  <c r="DU754" i="40"/>
  <c r="DW754" i="40"/>
  <c r="DY754" i="40"/>
  <c r="EA754" i="40"/>
  <c r="EC754" i="40"/>
  <c r="EE754" i="40"/>
  <c r="EG754" i="40"/>
  <c r="EI754" i="40"/>
  <c r="EK754" i="40"/>
  <c r="EM754" i="40"/>
  <c r="EO754" i="40"/>
  <c r="EQ754" i="40"/>
  <c r="ES754" i="40"/>
  <c r="DP753" i="40"/>
  <c r="DP754" i="40"/>
  <c r="DP751" i="40"/>
  <c r="DR752" i="40"/>
  <c r="DT752" i="40"/>
  <c r="DV752" i="40"/>
  <c r="DX752" i="40"/>
  <c r="DZ752" i="40"/>
  <c r="EB752" i="40"/>
  <c r="ED752" i="40"/>
  <c r="EF752" i="40"/>
  <c r="EH752" i="40"/>
  <c r="EJ752" i="40"/>
  <c r="EL752" i="40"/>
  <c r="EN752" i="40"/>
  <c r="EP752" i="40"/>
  <c r="ER752" i="40"/>
  <c r="ET752" i="40"/>
  <c r="DR751" i="40"/>
  <c r="DT751" i="40"/>
  <c r="DV751" i="40"/>
  <c r="DX751" i="40"/>
  <c r="DZ751" i="40"/>
  <c r="EB751" i="40"/>
  <c r="ED751" i="40"/>
  <c r="EF751" i="40"/>
  <c r="EH751" i="40"/>
  <c r="EJ751" i="40"/>
  <c r="EL751" i="40"/>
  <c r="EN751" i="40"/>
  <c r="EP751" i="40"/>
  <c r="ER751" i="40"/>
  <c r="ET751" i="40"/>
  <c r="DQ752" i="40"/>
  <c r="DS752" i="40"/>
  <c r="DU752" i="40"/>
  <c r="DW752" i="40"/>
  <c r="DY752" i="40"/>
  <c r="EA752" i="40"/>
  <c r="EC752" i="40"/>
  <c r="EE752" i="40"/>
  <c r="EG752" i="40"/>
  <c r="EI752" i="40"/>
  <c r="EK752" i="40"/>
  <c r="EM752" i="40"/>
  <c r="EO752" i="40"/>
  <c r="EQ752" i="40"/>
  <c r="ES752" i="40"/>
  <c r="DQ751" i="40"/>
  <c r="DS751" i="40"/>
  <c r="DU751" i="40"/>
  <c r="DW751" i="40"/>
  <c r="DY751" i="40"/>
  <c r="EA751" i="40"/>
  <c r="EC751" i="40"/>
  <c r="EE751" i="40"/>
  <c r="EG751" i="40"/>
  <c r="EI751" i="40"/>
  <c r="EK751" i="40"/>
  <c r="EM751" i="40"/>
  <c r="EO751" i="40"/>
  <c r="EQ751" i="40"/>
  <c r="ES751" i="40"/>
  <c r="DP752" i="40"/>
  <c r="OO799" i="40"/>
  <c r="NU799" i="40"/>
  <c r="OM799" i="40"/>
  <c r="NY799" i="40"/>
  <c r="OF799" i="40"/>
  <c r="OB799" i="40"/>
  <c r="NT799" i="40"/>
  <c r="OK799" i="40"/>
  <c r="OG799" i="40"/>
  <c r="NQ799" i="40"/>
  <c r="OH799" i="40"/>
  <c r="OD799" i="40"/>
  <c r="NR799" i="40"/>
  <c r="OL799" i="40"/>
  <c r="NZ799" i="40"/>
  <c r="BR142" i="40"/>
  <c r="DA142" i="40" s="1"/>
  <c r="HC733" i="40"/>
  <c r="DN733" i="40"/>
  <c r="KM733" i="40"/>
  <c r="NP799" i="40"/>
  <c r="DL733" i="40"/>
  <c r="HO751" i="40"/>
  <c r="FJ733" i="40"/>
  <c r="NO733" i="40"/>
  <c r="IT733" i="40"/>
  <c r="KL733" i="40"/>
  <c r="KT753" i="40"/>
  <c r="HM753" i="40"/>
  <c r="FC738" i="40"/>
  <c r="FG733" i="40"/>
  <c r="OC799" i="40"/>
  <c r="IV733" i="40"/>
  <c r="HP754" i="40"/>
  <c r="IC752" i="40"/>
  <c r="KI726" i="40"/>
  <c r="NX799" i="40"/>
  <c r="GY733" i="40"/>
  <c r="IS733" i="40"/>
  <c r="IU733" i="40"/>
  <c r="GZ733" i="40"/>
  <c r="KI738" i="40"/>
  <c r="KO753" i="40"/>
  <c r="MC733" i="40"/>
  <c r="MB733" i="40"/>
  <c r="EZ738" i="40"/>
  <c r="HN751" i="40"/>
  <c r="NU793" i="40"/>
  <c r="KW752" i="40"/>
  <c r="HV752" i="40"/>
  <c r="HG754" i="40"/>
  <c r="HP751" i="40"/>
  <c r="HD752" i="40"/>
  <c r="OE799" i="40"/>
  <c r="NV753" i="40"/>
  <c r="OL793" i="40"/>
  <c r="ON799" i="40"/>
  <c r="LI754" i="40"/>
  <c r="LP753" i="40"/>
  <c r="KZ754" i="40"/>
  <c r="KN752" i="40"/>
  <c r="LC753" i="40"/>
  <c r="NS752" i="40"/>
  <c r="OI751" i="40"/>
  <c r="LJ753" i="40"/>
  <c r="LD752" i="40"/>
  <c r="KS754" i="40"/>
  <c r="LQ752" i="40"/>
  <c r="LF752" i="40"/>
  <c r="KU754" i="40"/>
  <c r="LH754" i="40"/>
  <c r="KR754" i="40"/>
  <c r="LB753" i="40"/>
  <c r="LP752" i="40"/>
  <c r="KV752" i="40"/>
  <c r="LA754" i="40"/>
  <c r="LO753" i="40"/>
  <c r="KU753" i="40"/>
  <c r="LE752" i="40"/>
  <c r="KO752" i="40"/>
  <c r="HR754" i="40"/>
  <c r="HL753" i="40"/>
  <c r="HF752" i="40"/>
  <c r="IC754" i="40"/>
  <c r="HO753" i="40"/>
  <c r="HG752" i="40"/>
  <c r="NU754" i="40"/>
  <c r="LB754" i="40"/>
  <c r="KV753" i="40"/>
  <c r="KP752" i="40"/>
  <c r="LO754" i="40"/>
  <c r="LE753" i="40"/>
  <c r="KY752" i="40"/>
  <c r="HJ753" i="40"/>
  <c r="HU754" i="40"/>
  <c r="HE752" i="40"/>
  <c r="LP754" i="40"/>
  <c r="LD754" i="40"/>
  <c r="KV754" i="40"/>
  <c r="KN754" i="40"/>
  <c r="LF753" i="40"/>
  <c r="KX753" i="40"/>
  <c r="KP753" i="40"/>
  <c r="LH752" i="40"/>
  <c r="KZ752" i="40"/>
  <c r="KR752" i="40"/>
  <c r="LQ754" i="40"/>
  <c r="LE754" i="40"/>
  <c r="KW754" i="40"/>
  <c r="KO754" i="40"/>
  <c r="LG753" i="40"/>
  <c r="KY753" i="40"/>
  <c r="KQ753" i="40"/>
  <c r="LI752" i="40"/>
  <c r="LA752" i="40"/>
  <c r="KS752" i="40"/>
  <c r="IF754" i="40"/>
  <c r="HJ754" i="40"/>
  <c r="HT753" i="40"/>
  <c r="HD753" i="40"/>
  <c r="HN752" i="40"/>
  <c r="IC751" i="40"/>
  <c r="HG751" i="40"/>
  <c r="HO754" i="40"/>
  <c r="IC753" i="40"/>
  <c r="HG753" i="40"/>
  <c r="HO752" i="40"/>
  <c r="ID751" i="40"/>
  <c r="HH751" i="40"/>
  <c r="LJ754" i="40"/>
  <c r="KT754" i="40"/>
  <c r="LD753" i="40"/>
  <c r="KN753" i="40"/>
  <c r="KX752" i="40"/>
  <c r="LC754" i="40"/>
  <c r="LQ753" i="40"/>
  <c r="KW753" i="40"/>
  <c r="LG752" i="40"/>
  <c r="IF753" i="40"/>
  <c r="HT752" i="40"/>
  <c r="HM751" i="40"/>
  <c r="HE754" i="40"/>
  <c r="HU752" i="40"/>
  <c r="OO752" i="40"/>
  <c r="OB754" i="40"/>
  <c r="NP752" i="40"/>
  <c r="BN727" i="40"/>
  <c r="MJ753" i="40"/>
  <c r="GP726" i="40"/>
  <c r="JV754" i="40"/>
  <c r="JX753" i="40"/>
  <c r="JZ752" i="40"/>
  <c r="IW752" i="40"/>
  <c r="JW753" i="40"/>
  <c r="JX751" i="40"/>
  <c r="IW754" i="40"/>
  <c r="JV752" i="40"/>
  <c r="JW754" i="40"/>
  <c r="JW752" i="40"/>
  <c r="JZ754" i="40"/>
  <c r="JW751" i="40"/>
  <c r="OK754" i="40"/>
  <c r="OE753" i="40"/>
  <c r="NY752" i="40"/>
  <c r="NS751" i="40"/>
  <c r="OL753" i="40"/>
  <c r="OF752" i="40"/>
  <c r="NZ751" i="40"/>
  <c r="OY729" i="40"/>
  <c r="OL786" i="40"/>
  <c r="OJ799" i="40"/>
  <c r="MG752" i="40"/>
  <c r="MW754" i="40"/>
  <c r="NR751" i="40"/>
  <c r="OH751" i="40"/>
  <c r="NX752" i="40"/>
  <c r="ON752" i="40"/>
  <c r="OD753" i="40"/>
  <c r="NT754" i="40"/>
  <c r="OJ754" i="40"/>
  <c r="OA751" i="40"/>
  <c r="NQ752" i="40"/>
  <c r="OG752" i="40"/>
  <c r="NW753" i="40"/>
  <c r="OM753" i="40"/>
  <c r="OC754" i="40"/>
  <c r="OQ726" i="40"/>
  <c r="GX729" i="40"/>
  <c r="OY730" i="40"/>
  <c r="NM731" i="40"/>
  <c r="OI799" i="40"/>
  <c r="HA733" i="40"/>
  <c r="JY754" i="40"/>
  <c r="FF733" i="40"/>
  <c r="HJ751" i="40"/>
  <c r="HR751" i="40"/>
  <c r="IF751" i="40"/>
  <c r="HI752" i="40"/>
  <c r="HQ752" i="40"/>
  <c r="IE752" i="40"/>
  <c r="HI753" i="40"/>
  <c r="HQ753" i="40"/>
  <c r="IE753" i="40"/>
  <c r="HI754" i="40"/>
  <c r="HQ754" i="40"/>
  <c r="IE754" i="40"/>
  <c r="HI751" i="40"/>
  <c r="HQ751" i="40"/>
  <c r="IE751" i="40"/>
  <c r="HH752" i="40"/>
  <c r="HP752" i="40"/>
  <c r="ID752" i="40"/>
  <c r="HF753" i="40"/>
  <c r="HN753" i="40"/>
  <c r="HV753" i="40"/>
  <c r="HD754" i="40"/>
  <c r="HL754" i="40"/>
  <c r="HT754" i="40"/>
  <c r="P726" i="40"/>
  <c r="HV754" i="40"/>
  <c r="HN754" i="40"/>
  <c r="HF754" i="40"/>
  <c r="ID753" i="40"/>
  <c r="HP753" i="40"/>
  <c r="HH753" i="40"/>
  <c r="IF752" i="40"/>
  <c r="HR752" i="40"/>
  <c r="HJ752" i="40"/>
  <c r="IG751" i="40"/>
  <c r="HS751" i="40"/>
  <c r="HK751" i="40"/>
  <c r="IG754" i="40"/>
  <c r="HS754" i="40"/>
  <c r="HK754" i="40"/>
  <c r="IG753" i="40"/>
  <c r="HS753" i="40"/>
  <c r="HK753" i="40"/>
  <c r="IG752" i="40"/>
  <c r="HS752" i="40"/>
  <c r="HK752" i="40"/>
  <c r="HT751" i="40"/>
  <c r="HL751" i="40"/>
  <c r="HD751" i="40"/>
  <c r="JY751" i="40"/>
  <c r="JX752" i="40"/>
  <c r="IW753" i="40"/>
  <c r="JV753" i="40"/>
  <c r="JZ753" i="40"/>
  <c r="JX754" i="40"/>
  <c r="IW751" i="40"/>
  <c r="JV751" i="40"/>
  <c r="JZ751" i="40"/>
  <c r="JY752" i="40"/>
  <c r="JY753" i="40"/>
  <c r="BR158" i="40"/>
  <c r="DA158" i="40" s="1"/>
  <c r="GX731" i="40"/>
  <c r="KH726" i="40"/>
  <c r="ID754" i="40"/>
  <c r="HH754" i="40"/>
  <c r="HR753" i="40"/>
  <c r="HL752" i="40"/>
  <c r="HU751" i="40"/>
  <c r="HE751" i="40"/>
  <c r="HM754" i="40"/>
  <c r="HU753" i="40"/>
  <c r="HE753" i="40"/>
  <c r="HM752" i="40"/>
  <c r="HV751" i="40"/>
  <c r="HF751" i="40"/>
  <c r="GR726" i="40"/>
  <c r="BR600" i="40"/>
  <c r="DA600" i="40" s="1"/>
  <c r="NT751" i="40"/>
  <c r="NK726" i="40"/>
  <c r="W730" i="40"/>
  <c r="W726" i="40" s="1"/>
  <c r="AA730" i="40"/>
  <c r="AA726" i="40" s="1"/>
  <c r="MX754" i="40"/>
  <c r="MD752" i="40"/>
  <c r="MO753" i="40"/>
  <c r="FB729" i="40"/>
  <c r="FB726" i="40" s="1"/>
  <c r="FB738" i="40"/>
  <c r="OS729" i="40"/>
  <c r="OS726" i="40" s="1"/>
  <c r="EX726" i="40"/>
  <c r="IQ730" i="40"/>
  <c r="DK731" i="40"/>
  <c r="KJ731" i="40"/>
  <c r="FD731" i="40"/>
  <c r="OI793" i="40"/>
  <c r="NS793" i="40"/>
  <c r="NZ779" i="40"/>
  <c r="OM772" i="40"/>
  <c r="NW772" i="40"/>
  <c r="GT726" i="40"/>
  <c r="IQ731" i="40"/>
  <c r="NM729" i="40"/>
  <c r="MA730" i="40"/>
  <c r="ON786" i="40"/>
  <c r="OF786" i="40"/>
  <c r="NX786" i="40"/>
  <c r="NT779" i="40"/>
  <c r="OC772" i="40"/>
  <c r="NW799" i="40"/>
  <c r="FD730" i="40"/>
  <c r="OF753" i="40"/>
  <c r="MH754" i="40"/>
  <c r="MR753" i="40"/>
  <c r="NC752" i="40"/>
  <c r="ML752" i="40"/>
  <c r="MW751" i="40"/>
  <c r="MG751" i="40"/>
  <c r="MO754" i="40"/>
  <c r="MW753" i="40"/>
  <c r="MG753" i="40"/>
  <c r="MO752" i="40"/>
  <c r="MX751" i="40"/>
  <c r="MH751" i="40"/>
  <c r="MP751" i="40"/>
  <c r="MW752" i="40"/>
  <c r="MG754" i="40"/>
  <c r="MO751" i="40"/>
  <c r="MT752" i="40"/>
  <c r="MZ753" i="40"/>
  <c r="OD793" i="40"/>
  <c r="NV793" i="40"/>
  <c r="OM779" i="40"/>
  <c r="OE779" i="40"/>
  <c r="NW779" i="40"/>
  <c r="OM798" i="40"/>
  <c r="OI798" i="40"/>
  <c r="OE798" i="40"/>
  <c r="NW798" i="40"/>
  <c r="NS798" i="40"/>
  <c r="LF754" i="40"/>
  <c r="KX754" i="40"/>
  <c r="KP754" i="40"/>
  <c r="LH753" i="40"/>
  <c r="KZ753" i="40"/>
  <c r="KR753" i="40"/>
  <c r="LJ752" i="40"/>
  <c r="LB752" i="40"/>
  <c r="KT752" i="40"/>
  <c r="LG754" i="40"/>
  <c r="KY754" i="40"/>
  <c r="KQ754" i="40"/>
  <c r="LI753" i="40"/>
  <c r="LA753" i="40"/>
  <c r="KS753" i="40"/>
  <c r="LO752" i="40"/>
  <c r="LC752" i="40"/>
  <c r="KU752" i="40"/>
  <c r="OE754" i="40"/>
  <c r="NY753" i="40"/>
  <c r="OL754" i="40"/>
  <c r="NZ752" i="40"/>
  <c r="MD751" i="40"/>
  <c r="ML751" i="40"/>
  <c r="MT751" i="40"/>
  <c r="NB751" i="40"/>
  <c r="MK752" i="40"/>
  <c r="MS752" i="40"/>
  <c r="NA752" i="40"/>
  <c r="MK753" i="40"/>
  <c r="MS753" i="40"/>
  <c r="NA753" i="40"/>
  <c r="MK754" i="40"/>
  <c r="MS754" i="40"/>
  <c r="NA754" i="40"/>
  <c r="MK751" i="40"/>
  <c r="MS751" i="40"/>
  <c r="NA751" i="40"/>
  <c r="MH752" i="40"/>
  <c r="MP752" i="40"/>
  <c r="MX752" i="40"/>
  <c r="MF753" i="40"/>
  <c r="MN753" i="40"/>
  <c r="MV753" i="40"/>
  <c r="MD754" i="40"/>
  <c r="ML754" i="40"/>
  <c r="GX730" i="40"/>
  <c r="MP754" i="40"/>
  <c r="MJ754" i="40"/>
  <c r="MF754" i="40"/>
  <c r="NC753" i="40"/>
  <c r="MX753" i="40"/>
  <c r="MT753" i="40"/>
  <c r="MP753" i="40"/>
  <c r="ML753" i="40"/>
  <c r="MH753" i="40"/>
  <c r="MD753" i="40"/>
  <c r="MZ752" i="40"/>
  <c r="MV752" i="40"/>
  <c r="MR752" i="40"/>
  <c r="MN752" i="40"/>
  <c r="MJ752" i="40"/>
  <c r="MF752" i="40"/>
  <c r="NC751" i="40"/>
  <c r="MY751" i="40"/>
  <c r="MU751" i="40"/>
  <c r="MQ751" i="40"/>
  <c r="MM751" i="40"/>
  <c r="MI751" i="40"/>
  <c r="ME751" i="40"/>
  <c r="MY754" i="40"/>
  <c r="MU754" i="40"/>
  <c r="MQ754" i="40"/>
  <c r="MM754" i="40"/>
  <c r="MI754" i="40"/>
  <c r="ME754" i="40"/>
  <c r="MY753" i="40"/>
  <c r="MU753" i="40"/>
  <c r="MQ753" i="40"/>
  <c r="MM753" i="40"/>
  <c r="MI753" i="40"/>
  <c r="ME753" i="40"/>
  <c r="MY752" i="40"/>
  <c r="MU752" i="40"/>
  <c r="MQ752" i="40"/>
  <c r="MM752" i="40"/>
  <c r="MI752" i="40"/>
  <c r="ME752" i="40"/>
  <c r="MZ751" i="40"/>
  <c r="MV751" i="40"/>
  <c r="MR751" i="40"/>
  <c r="MN751" i="40"/>
  <c r="MJ751" i="40"/>
  <c r="MF751" i="40"/>
  <c r="EV738" i="40"/>
  <c r="EV729" i="40"/>
  <c r="EV726" i="40" s="1"/>
  <c r="OW729" i="40"/>
  <c r="OW726" i="40" s="1"/>
  <c r="OJ751" i="40"/>
  <c r="NP753" i="40"/>
  <c r="NV754" i="40"/>
  <c r="OC751" i="40"/>
  <c r="OI752" i="40"/>
  <c r="OO753" i="40"/>
  <c r="KQ752" i="40"/>
  <c r="KJ729" i="40"/>
  <c r="BN730" i="40"/>
  <c r="BL731" i="40"/>
  <c r="MA731" i="40"/>
  <c r="OY731" i="40"/>
  <c r="KB726" i="40"/>
  <c r="NC754" i="40"/>
  <c r="MT754" i="40"/>
  <c r="MN754" i="40"/>
  <c r="MV754" i="40"/>
  <c r="FD729" i="40"/>
  <c r="MR754" i="40"/>
  <c r="MZ754" i="40"/>
  <c r="BJ727" i="40"/>
  <c r="NI726" i="40"/>
  <c r="BQ727" i="40"/>
  <c r="DK730" i="40"/>
  <c r="BL730" i="40"/>
  <c r="KJ727" i="40"/>
  <c r="NV799" i="40"/>
  <c r="OX726" i="40"/>
  <c r="OU726" i="40"/>
  <c r="OM793" i="40"/>
  <c r="NW793" i="40"/>
  <c r="OH786" i="40"/>
  <c r="NR786" i="40"/>
  <c r="OA772" i="40"/>
  <c r="EZ726" i="40"/>
  <c r="NQ793" i="40"/>
  <c r="NX779" i="40"/>
  <c r="NY772" i="40"/>
  <c r="NG726" i="40"/>
  <c r="KF726" i="40"/>
  <c r="DM733" i="40"/>
  <c r="OH793" i="40"/>
  <c r="NZ793" i="40"/>
  <c r="NR793" i="40"/>
  <c r="OD779" i="40"/>
  <c r="OI779" i="40"/>
  <c r="OA779" i="40"/>
  <c r="NS779" i="40"/>
  <c r="OM765" i="40"/>
  <c r="OI765" i="40"/>
  <c r="DO733" i="40"/>
  <c r="NP751" i="40"/>
  <c r="NX751" i="40"/>
  <c r="OF751" i="40"/>
  <c r="ON751" i="40"/>
  <c r="NV752" i="40"/>
  <c r="OD752" i="40"/>
  <c r="OL752" i="40"/>
  <c r="NT753" i="40"/>
  <c r="OB753" i="40"/>
  <c r="OJ753" i="40"/>
  <c r="NR754" i="40"/>
  <c r="NZ754" i="40"/>
  <c r="OH754" i="40"/>
  <c r="NQ751" i="40"/>
  <c r="NY751" i="40"/>
  <c r="OG751" i="40"/>
  <c r="OO751" i="40"/>
  <c r="NW752" i="40"/>
  <c r="OE752" i="40"/>
  <c r="OM752" i="40"/>
  <c r="NU753" i="40"/>
  <c r="OC753" i="40"/>
  <c r="OK753" i="40"/>
  <c r="NS754" i="40"/>
  <c r="OA754" i="40"/>
  <c r="OI754" i="40"/>
  <c r="KK733" i="40"/>
  <c r="OO754" i="40"/>
  <c r="OG754" i="40"/>
  <c r="NY754" i="40"/>
  <c r="NQ754" i="40"/>
  <c r="OI753" i="40"/>
  <c r="OA753" i="40"/>
  <c r="NS753" i="40"/>
  <c r="OK752" i="40"/>
  <c r="OC752" i="40"/>
  <c r="NU752" i="40"/>
  <c r="OM751" i="40"/>
  <c r="OE751" i="40"/>
  <c r="NW751" i="40"/>
  <c r="ON754" i="40"/>
  <c r="OF754" i="40"/>
  <c r="NX754" i="40"/>
  <c r="NP754" i="40"/>
  <c r="OH753" i="40"/>
  <c r="NZ753" i="40"/>
  <c r="NR753" i="40"/>
  <c r="OJ752" i="40"/>
  <c r="OB752" i="40"/>
  <c r="NT752" i="40"/>
  <c r="OL751" i="40"/>
  <c r="OD751" i="40"/>
  <c r="NV751" i="40"/>
  <c r="OA793" i="40"/>
  <c r="OM786" i="40"/>
  <c r="OE786" i="40"/>
  <c r="NW786" i="40"/>
  <c r="OD786" i="40"/>
  <c r="NV786" i="40"/>
  <c r="OH779" i="40"/>
  <c r="NR779" i="40"/>
  <c r="OE772" i="40"/>
  <c r="OH772" i="40"/>
  <c r="NZ772" i="40"/>
  <c r="NR772" i="40"/>
  <c r="OL798" i="40"/>
  <c r="OH798" i="40"/>
  <c r="OD798" i="40"/>
  <c r="NZ798" i="40"/>
  <c r="NV798" i="40"/>
  <c r="NR798" i="40"/>
  <c r="OM754" i="40"/>
  <c r="NW754" i="40"/>
  <c r="OG753" i="40"/>
  <c r="NQ753" i="40"/>
  <c r="OA752" i="40"/>
  <c r="OK751" i="40"/>
  <c r="NU751" i="40"/>
  <c r="OD754" i="40"/>
  <c r="ON753" i="40"/>
  <c r="NX753" i="40"/>
  <c r="OH752" i="40"/>
  <c r="NR752" i="40"/>
  <c r="OB751" i="40"/>
  <c r="OE765" i="40"/>
  <c r="NW765" i="40"/>
  <c r="NS765" i="40"/>
  <c r="NE726" i="40"/>
  <c r="OC793" i="40"/>
  <c r="NP786" i="40"/>
  <c r="OB779" i="40"/>
  <c r="OK772" i="40"/>
  <c r="FI733" i="40"/>
  <c r="NN733" i="40"/>
  <c r="OE793" i="40"/>
  <c r="OI786" i="40"/>
  <c r="OA786" i="40"/>
  <c r="NS786" i="40"/>
  <c r="NZ786" i="40"/>
  <c r="OL779" i="40"/>
  <c r="NV779" i="40"/>
  <c r="OI772" i="40"/>
  <c r="NS772" i="40"/>
  <c r="OL772" i="40"/>
  <c r="OD772" i="40"/>
  <c r="NV772" i="40"/>
  <c r="OL765" i="40"/>
  <c r="OH765" i="40"/>
  <c r="OD765" i="40"/>
  <c r="NZ765" i="40"/>
  <c r="NV765" i="40"/>
  <c r="NR765" i="40"/>
  <c r="OO793" i="40"/>
  <c r="OJ786" i="40"/>
  <c r="OB786" i="40"/>
  <c r="NT786" i="40"/>
  <c r="OF779" i="40"/>
  <c r="NP779" i="40"/>
  <c r="OG772" i="40"/>
  <c r="NQ772" i="40"/>
  <c r="OG793" i="40"/>
  <c r="OJ779" i="40"/>
  <c r="GV726" i="40"/>
  <c r="KD729" i="40"/>
  <c r="KD726" i="40" s="1"/>
  <c r="NY793" i="40"/>
  <c r="ON779" i="40"/>
  <c r="OO772" i="40"/>
  <c r="OK793" i="40"/>
  <c r="NU772" i="40"/>
  <c r="IP726" i="40"/>
  <c r="BJ730" i="40"/>
  <c r="EX738" i="40"/>
  <c r="DK727" i="40"/>
  <c r="BQ730" i="40"/>
  <c r="FC726" i="40"/>
  <c r="NY798" i="40"/>
  <c r="NQ798" i="40"/>
  <c r="NJ314" i="40"/>
  <c r="NI314" i="40" s="1"/>
  <c r="NI313" i="40" s="1"/>
  <c r="OW253" i="40"/>
  <c r="OU253" i="40"/>
  <c r="OS253" i="40"/>
  <c r="OQ253" i="40"/>
  <c r="LZ726" i="40"/>
  <c r="BI726" i="40"/>
  <c r="BM726" i="40"/>
  <c r="FD727" i="40"/>
  <c r="IN469" i="40"/>
  <c r="NM727" i="40"/>
  <c r="BL727" i="40"/>
  <c r="GW726" i="40"/>
  <c r="IQ727" i="40"/>
  <c r="NL726" i="40"/>
  <c r="OY727" i="40"/>
  <c r="BP731" i="40"/>
  <c r="BR621" i="40"/>
  <c r="DC621" i="40" s="1"/>
  <c r="OK786" i="40"/>
  <c r="OC786" i="40"/>
  <c r="NU786" i="40"/>
  <c r="ON793" i="40"/>
  <c r="OF793" i="40"/>
  <c r="NX793" i="40"/>
  <c r="NP793" i="40"/>
  <c r="OK779" i="40"/>
  <c r="OC779" i="40"/>
  <c r="NU779" i="40"/>
  <c r="OO798" i="40"/>
  <c r="OK798" i="40"/>
  <c r="OG798" i="40"/>
  <c r="OC798" i="40"/>
  <c r="NU798" i="40"/>
  <c r="OJ772" i="40"/>
  <c r="OB772" i="40"/>
  <c r="NT772" i="40"/>
  <c r="ON765" i="40"/>
  <c r="OJ765" i="40"/>
  <c r="OF765" i="40"/>
  <c r="OB765" i="40"/>
  <c r="NX765" i="40"/>
  <c r="NT765" i="40"/>
  <c r="NP765" i="40"/>
  <c r="BJ729" i="40"/>
  <c r="BN729" i="40"/>
  <c r="BQ731" i="40"/>
  <c r="BN731" i="40"/>
  <c r="BR16" i="40"/>
  <c r="DE16" i="40" s="1"/>
  <c r="BP729" i="40"/>
  <c r="GX727" i="40"/>
  <c r="BL729" i="40"/>
  <c r="BP730" i="40"/>
  <c r="Q195" i="40"/>
  <c r="Q13" i="40"/>
  <c r="BK726" i="40"/>
  <c r="NM730" i="40"/>
  <c r="OO786" i="40"/>
  <c r="OG786" i="40"/>
  <c r="NY786" i="40"/>
  <c r="NQ786" i="40"/>
  <c r="OJ793" i="40"/>
  <c r="OB793" i="40"/>
  <c r="NT793" i="40"/>
  <c r="OO779" i="40"/>
  <c r="OG779" i="40"/>
  <c r="NY779" i="40"/>
  <c r="NQ779" i="40"/>
  <c r="OO765" i="40"/>
  <c r="OK765" i="40"/>
  <c r="OG765" i="40"/>
  <c r="OC765" i="40"/>
  <c r="NY765" i="40"/>
  <c r="NU765" i="40"/>
  <c r="NQ765" i="40"/>
  <c r="ON772" i="40"/>
  <c r="OF772" i="40"/>
  <c r="NX772" i="40"/>
  <c r="NP772" i="40"/>
  <c r="ON798" i="40"/>
  <c r="OJ798" i="40"/>
  <c r="OF798" i="40"/>
  <c r="OB798" i="40"/>
  <c r="NX798" i="40"/>
  <c r="NT798" i="40"/>
  <c r="NP798" i="40"/>
  <c r="BQ729" i="40"/>
  <c r="BJ731" i="40"/>
  <c r="NK276" i="40"/>
  <c r="NI276" i="40"/>
  <c r="NG276" i="40"/>
  <c r="NE276" i="40"/>
  <c r="BP727" i="40"/>
  <c r="DD438" i="40" l="1"/>
  <c r="DD437" i="40" s="1"/>
  <c r="DB438" i="40"/>
  <c r="DB437" i="40" s="1"/>
  <c r="DH443" i="40"/>
  <c r="DH438" i="40" s="1"/>
  <c r="DH437" i="40" s="1"/>
  <c r="DF438" i="40"/>
  <c r="DF437" i="40" s="1"/>
  <c r="JJ755" i="40"/>
  <c r="JC755" i="40"/>
  <c r="JB755" i="40"/>
  <c r="JK755" i="40"/>
  <c r="JR755" i="40"/>
  <c r="JM755" i="40"/>
  <c r="LW726" i="40"/>
  <c r="LS726" i="40"/>
  <c r="OA800" i="40"/>
  <c r="NS800" i="40"/>
  <c r="KH738" i="40"/>
  <c r="KF738" i="40"/>
  <c r="JT755" i="40"/>
  <c r="JE755" i="40"/>
  <c r="LU726" i="40"/>
  <c r="KB738" i="40"/>
  <c r="JG755" i="40"/>
  <c r="KD738" i="40"/>
  <c r="IY755" i="40"/>
  <c r="FX756" i="40"/>
  <c r="GN756" i="40"/>
  <c r="LL755" i="40"/>
  <c r="LM755" i="40"/>
  <c r="LN755" i="40"/>
  <c r="LK755" i="40"/>
  <c r="JS755" i="40"/>
  <c r="LL756" i="40"/>
  <c r="LM756" i="40"/>
  <c r="LX355" i="40"/>
  <c r="LX360" i="40"/>
  <c r="LN756" i="40"/>
  <c r="LK756" i="40"/>
  <c r="MA523" i="40"/>
  <c r="MA729" i="40" s="1"/>
  <c r="LY729" i="40"/>
  <c r="LX726" i="40"/>
  <c r="MA64" i="40"/>
  <c r="MA727" i="40" s="1"/>
  <c r="LY727" i="40"/>
  <c r="JU756" i="40"/>
  <c r="JU757" i="40" s="1"/>
  <c r="JQ756" i="40"/>
  <c r="JQ757" i="40" s="1"/>
  <c r="JM756" i="40"/>
  <c r="JI756" i="40"/>
  <c r="JI757" i="40" s="1"/>
  <c r="JE756" i="40"/>
  <c r="JA756" i="40"/>
  <c r="JA757" i="40" s="1"/>
  <c r="JT756" i="40"/>
  <c r="JP756" i="40"/>
  <c r="JP757" i="40" s="1"/>
  <c r="JL756" i="40"/>
  <c r="JL757" i="40" s="1"/>
  <c r="JH756" i="40"/>
  <c r="JH757" i="40" s="1"/>
  <c r="JD756" i="40"/>
  <c r="JD757" i="40" s="1"/>
  <c r="IZ756" i="40"/>
  <c r="IZ757" i="40" s="1"/>
  <c r="JS756" i="40"/>
  <c r="JS757" i="40" s="1"/>
  <c r="JO756" i="40"/>
  <c r="JO757" i="40" s="1"/>
  <c r="JK756" i="40"/>
  <c r="JG756" i="40"/>
  <c r="JC756" i="40"/>
  <c r="IY756" i="40"/>
  <c r="IY757" i="40" s="1"/>
  <c r="JR756" i="40"/>
  <c r="JN756" i="40"/>
  <c r="JN757" i="40" s="1"/>
  <c r="JJ756" i="40"/>
  <c r="JF756" i="40"/>
  <c r="JF757" i="40" s="1"/>
  <c r="JB756" i="40"/>
  <c r="IX756" i="40"/>
  <c r="IX757" i="40" s="1"/>
  <c r="FY755" i="40"/>
  <c r="FJ756" i="40"/>
  <c r="FQ755" i="40"/>
  <c r="GG756" i="40"/>
  <c r="FP756" i="40"/>
  <c r="GF755" i="40"/>
  <c r="FU755" i="40"/>
  <c r="GK756" i="40"/>
  <c r="GD756" i="40"/>
  <c r="FN755" i="40"/>
  <c r="FV755" i="40"/>
  <c r="GD755" i="40"/>
  <c r="FN756" i="40"/>
  <c r="FM755" i="40"/>
  <c r="GH755" i="40"/>
  <c r="GK755" i="40"/>
  <c r="GL755" i="40"/>
  <c r="FW756" i="40"/>
  <c r="GE756" i="40"/>
  <c r="GM756" i="40"/>
  <c r="FS755" i="40"/>
  <c r="GJ755" i="40"/>
  <c r="FZ755" i="40"/>
  <c r="GE755" i="40"/>
  <c r="FO755" i="40"/>
  <c r="FR755" i="40"/>
  <c r="FO756" i="40"/>
  <c r="GA756" i="40"/>
  <c r="FT755" i="40"/>
  <c r="FM756" i="40"/>
  <c r="FK755" i="40"/>
  <c r="GA755" i="40"/>
  <c r="GC755" i="40"/>
  <c r="FL755" i="40"/>
  <c r="GB755" i="40"/>
  <c r="FS756" i="40"/>
  <c r="GI755" i="40"/>
  <c r="FK756" i="40"/>
  <c r="GM755" i="40"/>
  <c r="FV756" i="40"/>
  <c r="GI756" i="40"/>
  <c r="FJ755" i="40"/>
  <c r="FJ757" i="40" s="1"/>
  <c r="GF756" i="40"/>
  <c r="FW755" i="40"/>
  <c r="GN755" i="40"/>
  <c r="FU756" i="40"/>
  <c r="GC756" i="40"/>
  <c r="FP755" i="40"/>
  <c r="FX755" i="40"/>
  <c r="GG755" i="40"/>
  <c r="DE727" i="40"/>
  <c r="DB16" i="40"/>
  <c r="DB727" i="40" s="1"/>
  <c r="DF16" i="40"/>
  <c r="DD16" i="40"/>
  <c r="DD727" i="40" s="1"/>
  <c r="CZ16" i="40"/>
  <c r="CZ727" i="40" s="1"/>
  <c r="DC731" i="40"/>
  <c r="DA730" i="40"/>
  <c r="CY621" i="40"/>
  <c r="DC600" i="40"/>
  <c r="DA621" i="40"/>
  <c r="CY600" i="40"/>
  <c r="DE142" i="40"/>
  <c r="CZ729" i="40"/>
  <c r="DF729" i="40"/>
  <c r="DE621" i="40"/>
  <c r="DE600" i="40"/>
  <c r="CX754" i="40"/>
  <c r="CV754" i="40"/>
  <c r="CT754" i="40"/>
  <c r="CR754" i="40"/>
  <c r="CP754" i="40"/>
  <c r="CN754" i="40"/>
  <c r="CL754" i="40"/>
  <c r="CJ754" i="40"/>
  <c r="CH754" i="40"/>
  <c r="CF754" i="40"/>
  <c r="CD754" i="40"/>
  <c r="CB754" i="40"/>
  <c r="BZ754" i="40"/>
  <c r="BX754" i="40"/>
  <c r="BV754" i="40"/>
  <c r="CX753" i="40"/>
  <c r="CV753" i="40"/>
  <c r="CT753" i="40"/>
  <c r="CR753" i="40"/>
  <c r="CP753" i="40"/>
  <c r="CN753" i="40"/>
  <c r="CL753" i="40"/>
  <c r="CJ753" i="40"/>
  <c r="CH753" i="40"/>
  <c r="CF753" i="40"/>
  <c r="CD753" i="40"/>
  <c r="CB753" i="40"/>
  <c r="BZ753" i="40"/>
  <c r="BX753" i="40"/>
  <c r="BV753" i="40"/>
  <c r="CX752" i="40"/>
  <c r="CV752" i="40"/>
  <c r="CT752" i="40"/>
  <c r="CR752" i="40"/>
  <c r="CP752" i="40"/>
  <c r="CN752" i="40"/>
  <c r="CL752" i="40"/>
  <c r="CJ752" i="40"/>
  <c r="CH752" i="40"/>
  <c r="CF752" i="40"/>
  <c r="CD752" i="40"/>
  <c r="CB752" i="40"/>
  <c r="BZ752" i="40"/>
  <c r="BX752" i="40"/>
  <c r="BV752" i="40"/>
  <c r="CX751" i="40"/>
  <c r="CV751" i="40"/>
  <c r="CT751" i="40"/>
  <c r="CR751" i="40"/>
  <c r="CP751" i="40"/>
  <c r="CN751" i="40"/>
  <c r="CL751" i="40"/>
  <c r="CJ751" i="40"/>
  <c r="CH751" i="40"/>
  <c r="CF751" i="40"/>
  <c r="CD751" i="40"/>
  <c r="CB751" i="40"/>
  <c r="BZ751" i="40"/>
  <c r="BX751" i="40"/>
  <c r="BV751" i="40"/>
  <c r="CW754" i="40"/>
  <c r="CU754" i="40"/>
  <c r="CS754" i="40"/>
  <c r="CQ754" i="40"/>
  <c r="CO754" i="40"/>
  <c r="CM754" i="40"/>
  <c r="CK754" i="40"/>
  <c r="CI754" i="40"/>
  <c r="CG754" i="40"/>
  <c r="CE754" i="40"/>
  <c r="CC754" i="40"/>
  <c r="CA754" i="40"/>
  <c r="BY754" i="40"/>
  <c r="BW754" i="40"/>
  <c r="BU754" i="40"/>
  <c r="CW753" i="40"/>
  <c r="CU753" i="40"/>
  <c r="CS753" i="40"/>
  <c r="CQ753" i="40"/>
  <c r="CO753" i="40"/>
  <c r="CM753" i="40"/>
  <c r="CK753" i="40"/>
  <c r="CI753" i="40"/>
  <c r="CG753" i="40"/>
  <c r="CE753" i="40"/>
  <c r="CC753" i="40"/>
  <c r="CA753" i="40"/>
  <c r="BY753" i="40"/>
  <c r="BW753" i="40"/>
  <c r="BU753" i="40"/>
  <c r="CW752" i="40"/>
  <c r="CU752" i="40"/>
  <c r="CS752" i="40"/>
  <c r="CQ752" i="40"/>
  <c r="CO752" i="40"/>
  <c r="CM752" i="40"/>
  <c r="CK752" i="40"/>
  <c r="CI752" i="40"/>
  <c r="CG752" i="40"/>
  <c r="CE752" i="40"/>
  <c r="CC752" i="40"/>
  <c r="CA752" i="40"/>
  <c r="BY752" i="40"/>
  <c r="BW752" i="40"/>
  <c r="BU752" i="40"/>
  <c r="CW751" i="40"/>
  <c r="CU751" i="40"/>
  <c r="CS751" i="40"/>
  <c r="CQ751" i="40"/>
  <c r="CO751" i="40"/>
  <c r="CM751" i="40"/>
  <c r="CK751" i="40"/>
  <c r="CI751" i="40"/>
  <c r="CG751" i="40"/>
  <c r="CE751" i="40"/>
  <c r="CC751" i="40"/>
  <c r="CA751" i="40"/>
  <c r="BY751" i="40"/>
  <c r="BW751" i="40"/>
  <c r="BU751" i="40"/>
  <c r="DH539" i="40"/>
  <c r="CY158" i="40"/>
  <c r="DC142" i="40"/>
  <c r="DC158" i="40"/>
  <c r="CY142" i="40"/>
  <c r="DD729" i="40"/>
  <c r="DB729" i="40"/>
  <c r="DE158" i="40"/>
  <c r="FY756" i="40"/>
  <c r="FQ756" i="40"/>
  <c r="FL756" i="40"/>
  <c r="FZ756" i="40"/>
  <c r="FT756" i="40"/>
  <c r="GJ756" i="40"/>
  <c r="FR756" i="40"/>
  <c r="GL756" i="40"/>
  <c r="GB756" i="40"/>
  <c r="GH756" i="40"/>
  <c r="NI734" i="40"/>
  <c r="EB756" i="40"/>
  <c r="DX756" i="40"/>
  <c r="DT756" i="40"/>
  <c r="OX738" i="40"/>
  <c r="OX734" i="40"/>
  <c r="GR738" i="40"/>
  <c r="GR734" i="40"/>
  <c r="GT738" i="40"/>
  <c r="GT734" i="40"/>
  <c r="GW738" i="40"/>
  <c r="GW734" i="40"/>
  <c r="KH734" i="40"/>
  <c r="KD734" i="40"/>
  <c r="LZ738" i="40"/>
  <c r="LZ734" i="40"/>
  <c r="IP738" i="40"/>
  <c r="IP734" i="40"/>
  <c r="GP738" i="40"/>
  <c r="GP734" i="40"/>
  <c r="GV738" i="40"/>
  <c r="GV734" i="40"/>
  <c r="NL738" i="40"/>
  <c r="NL734" i="40"/>
  <c r="KI734" i="40"/>
  <c r="KF734" i="40"/>
  <c r="KB734" i="40"/>
  <c r="EJ756" i="40"/>
  <c r="EF756" i="40"/>
  <c r="EQ756" i="40"/>
  <c r="EM756" i="40"/>
  <c r="EI756" i="40"/>
  <c r="EE756" i="40"/>
  <c r="EA756" i="40"/>
  <c r="DW756" i="40"/>
  <c r="DS756" i="40"/>
  <c r="ER756" i="40"/>
  <c r="EN756" i="40"/>
  <c r="ET756" i="40"/>
  <c r="EP756" i="40"/>
  <c r="EL756" i="40"/>
  <c r="EH756" i="40"/>
  <c r="ED756" i="40"/>
  <c r="DZ756" i="40"/>
  <c r="DV756" i="40"/>
  <c r="DR756" i="40"/>
  <c r="ES756" i="40"/>
  <c r="EO756" i="40"/>
  <c r="EK756" i="40"/>
  <c r="EG756" i="40"/>
  <c r="EC756" i="40"/>
  <c r="DY756" i="40"/>
  <c r="DU756" i="40"/>
  <c r="DQ756" i="40"/>
  <c r="EJ755" i="40"/>
  <c r="EF755" i="40"/>
  <c r="DX755" i="40"/>
  <c r="DP756" i="40"/>
  <c r="EQ755" i="40"/>
  <c r="EM755" i="40"/>
  <c r="EI755" i="40"/>
  <c r="EE755" i="40"/>
  <c r="EA755" i="40"/>
  <c r="DW755" i="40"/>
  <c r="DS755" i="40"/>
  <c r="ER755" i="40"/>
  <c r="EN755" i="40"/>
  <c r="EB755" i="40"/>
  <c r="DT755" i="40"/>
  <c r="EL755" i="40"/>
  <c r="EH755" i="40"/>
  <c r="ED755" i="40"/>
  <c r="DP755" i="40"/>
  <c r="ES755" i="40"/>
  <c r="EO755" i="40"/>
  <c r="EK755" i="40"/>
  <c r="EG755" i="40"/>
  <c r="EC755" i="40"/>
  <c r="DY755" i="40"/>
  <c r="DU755" i="40"/>
  <c r="DQ755" i="40"/>
  <c r="ET755" i="40"/>
  <c r="EP755" i="40"/>
  <c r="DZ755" i="40"/>
  <c r="DV755" i="40"/>
  <c r="DR755" i="40"/>
  <c r="NQ800" i="40"/>
  <c r="OO800" i="40"/>
  <c r="OM800" i="40"/>
  <c r="NU800" i="40"/>
  <c r="NY800" i="40"/>
  <c r="NT800" i="40"/>
  <c r="OF800" i="40"/>
  <c r="OG800" i="40"/>
  <c r="OB800" i="40"/>
  <c r="OK800" i="40"/>
  <c r="OD800" i="40"/>
  <c r="NP800" i="40"/>
  <c r="NR800" i="40"/>
  <c r="NZ800" i="40"/>
  <c r="OH800" i="40"/>
  <c r="OL800" i="40"/>
  <c r="HO756" i="40"/>
  <c r="DI198" i="40"/>
  <c r="DJ198" i="40"/>
  <c r="LH756" i="40"/>
  <c r="BC751" i="40"/>
  <c r="BG751" i="40"/>
  <c r="BD752" i="40"/>
  <c r="BH752" i="40"/>
  <c r="BE753" i="40"/>
  <c r="BF754" i="40"/>
  <c r="BD751" i="40"/>
  <c r="BH751" i="40"/>
  <c r="BE752" i="40"/>
  <c r="BF753" i="40"/>
  <c r="BC754" i="40"/>
  <c r="BG754" i="40"/>
  <c r="BE751" i="40"/>
  <c r="BF752" i="40"/>
  <c r="BC753" i="40"/>
  <c r="BG753" i="40"/>
  <c r="BD754" i="40"/>
  <c r="BH754" i="40"/>
  <c r="BF751" i="40"/>
  <c r="BC752" i="40"/>
  <c r="BG752" i="40"/>
  <c r="BD753" i="40"/>
  <c r="BH753" i="40"/>
  <c r="BE754" i="40"/>
  <c r="JW756" i="40"/>
  <c r="NX800" i="40"/>
  <c r="ON800" i="40"/>
  <c r="KU755" i="40"/>
  <c r="HT756" i="40"/>
  <c r="OC800" i="40"/>
  <c r="NJ313" i="40"/>
  <c r="OE800" i="40"/>
  <c r="HF756" i="40"/>
  <c r="HN755" i="40"/>
  <c r="KZ755" i="40"/>
  <c r="LI756" i="40"/>
  <c r="KO756" i="40"/>
  <c r="LQ756" i="40"/>
  <c r="KX755" i="40"/>
  <c r="MQ755" i="40"/>
  <c r="KP756" i="40"/>
  <c r="KN756" i="40"/>
  <c r="MY756" i="40"/>
  <c r="HG756" i="40"/>
  <c r="KY756" i="40"/>
  <c r="LP756" i="40"/>
  <c r="KN755" i="40"/>
  <c r="LF756" i="40"/>
  <c r="HO755" i="40"/>
  <c r="KW755" i="40"/>
  <c r="LP755" i="40"/>
  <c r="KR755" i="40"/>
  <c r="LO756" i="40"/>
  <c r="LA756" i="40"/>
  <c r="LG755" i="40"/>
  <c r="KW756" i="40"/>
  <c r="LB756" i="40"/>
  <c r="HN756" i="40"/>
  <c r="LG756" i="40"/>
  <c r="MI756" i="40"/>
  <c r="ID756" i="40"/>
  <c r="KR756" i="40"/>
  <c r="NV800" i="40"/>
  <c r="NP755" i="40"/>
  <c r="OO755" i="40"/>
  <c r="OO756" i="40"/>
  <c r="NP756" i="40"/>
  <c r="MI755" i="40"/>
  <c r="MY755" i="40"/>
  <c r="MQ756" i="40"/>
  <c r="MD756" i="40"/>
  <c r="HH756" i="40"/>
  <c r="LA755" i="40"/>
  <c r="LQ755" i="40"/>
  <c r="LB755" i="40"/>
  <c r="HG755" i="40"/>
  <c r="IC755" i="40"/>
  <c r="KX756" i="40"/>
  <c r="LH755" i="40"/>
  <c r="KV756" i="40"/>
  <c r="OJ800" i="40"/>
  <c r="LO755" i="40"/>
  <c r="KY755" i="40"/>
  <c r="LF755" i="40"/>
  <c r="MZ755" i="40"/>
  <c r="MN755" i="40"/>
  <c r="NC755" i="40"/>
  <c r="KQ756" i="40"/>
  <c r="MF756" i="40"/>
  <c r="MN756" i="40"/>
  <c r="MV756" i="40"/>
  <c r="LD755" i="40"/>
  <c r="LC755" i="40"/>
  <c r="KS755" i="40"/>
  <c r="LE755" i="40"/>
  <c r="KT756" i="40"/>
  <c r="LJ756" i="40"/>
  <c r="KP755" i="40"/>
  <c r="NW800" i="40"/>
  <c r="OI800" i="40"/>
  <c r="MG755" i="40"/>
  <c r="HM756" i="40"/>
  <c r="HR756" i="40"/>
  <c r="HD756" i="40"/>
  <c r="IF756" i="40"/>
  <c r="IC756" i="40"/>
  <c r="KV755" i="40"/>
  <c r="MP755" i="40"/>
  <c r="KU756" i="40"/>
  <c r="HH755" i="40"/>
  <c r="IW756" i="40"/>
  <c r="HK755" i="40"/>
  <c r="LD756" i="40"/>
  <c r="KQ755" i="40"/>
  <c r="MJ755" i="40"/>
  <c r="NA756" i="40"/>
  <c r="MG756" i="40"/>
  <c r="HU755" i="40"/>
  <c r="HV755" i="40"/>
  <c r="IE756" i="40"/>
  <c r="KZ756" i="40"/>
  <c r="KO755" i="40"/>
  <c r="NZ756" i="40"/>
  <c r="OF755" i="40"/>
  <c r="NS756" i="40"/>
  <c r="OI756" i="40"/>
  <c r="NY755" i="40"/>
  <c r="NY756" i="40"/>
  <c r="OF756" i="40"/>
  <c r="MJ756" i="40"/>
  <c r="MH756" i="40"/>
  <c r="MO755" i="40"/>
  <c r="HP756" i="40"/>
  <c r="IF755" i="40"/>
  <c r="HJ756" i="40"/>
  <c r="IW755" i="40"/>
  <c r="IE755" i="40"/>
  <c r="BR727" i="40"/>
  <c r="HR755" i="40"/>
  <c r="MR755" i="40"/>
  <c r="MZ756" i="40"/>
  <c r="MX756" i="40"/>
  <c r="MT756" i="40"/>
  <c r="MH755" i="40"/>
  <c r="MO756" i="40"/>
  <c r="MW755" i="40"/>
  <c r="MX755" i="40"/>
  <c r="HE756" i="40"/>
  <c r="JZ756" i="40"/>
  <c r="IG756" i="40"/>
  <c r="IG755" i="40"/>
  <c r="HF755" i="40"/>
  <c r="HL755" i="40"/>
  <c r="HP755" i="40"/>
  <c r="HI755" i="40"/>
  <c r="HJ755" i="40"/>
  <c r="JY755" i="40"/>
  <c r="NQ756" i="40"/>
  <c r="JZ755" i="40"/>
  <c r="JW755" i="40"/>
  <c r="JX756" i="40"/>
  <c r="KT755" i="40"/>
  <c r="LJ755" i="40"/>
  <c r="NG314" i="40"/>
  <c r="NG313" i="40" s="1"/>
  <c r="NG738" i="40" s="1"/>
  <c r="NK314" i="40"/>
  <c r="NM314" i="40" s="1"/>
  <c r="NM313" i="40" s="1"/>
  <c r="FD738" i="40"/>
  <c r="OY726" i="40"/>
  <c r="HE755" i="40"/>
  <c r="LC756" i="40"/>
  <c r="LI755" i="40"/>
  <c r="HV756" i="40"/>
  <c r="HQ756" i="40"/>
  <c r="HS756" i="40"/>
  <c r="MD755" i="40"/>
  <c r="HM755" i="40"/>
  <c r="HU756" i="40"/>
  <c r="JV755" i="40"/>
  <c r="JX755" i="40"/>
  <c r="HL756" i="40"/>
  <c r="HS755" i="40"/>
  <c r="HK756" i="40"/>
  <c r="HT755" i="40"/>
  <c r="HD755" i="40"/>
  <c r="ID755" i="40"/>
  <c r="HI756" i="40"/>
  <c r="KJ726" i="40"/>
  <c r="ME755" i="40"/>
  <c r="MM755" i="40"/>
  <c r="MU755" i="40"/>
  <c r="ME756" i="40"/>
  <c r="MM756" i="40"/>
  <c r="MU756" i="40"/>
  <c r="NC756" i="40"/>
  <c r="MR756" i="40"/>
  <c r="MF755" i="40"/>
  <c r="ML755" i="40"/>
  <c r="NA755" i="40"/>
  <c r="MK755" i="40"/>
  <c r="MS755" i="40"/>
  <c r="MS757" i="40" s="1"/>
  <c r="ML756" i="40"/>
  <c r="MT755" i="40"/>
  <c r="MP756" i="40"/>
  <c r="MW756" i="40"/>
  <c r="JY756" i="40"/>
  <c r="MV755" i="40"/>
  <c r="HQ755" i="40"/>
  <c r="KS756" i="40"/>
  <c r="JV756" i="40"/>
  <c r="MK756" i="40"/>
  <c r="LE756" i="40"/>
  <c r="KJ738" i="40"/>
  <c r="BR730" i="40"/>
  <c r="NE314" i="40"/>
  <c r="NE313" i="40" s="1"/>
  <c r="NE738" i="40" s="1"/>
  <c r="NI738" i="40"/>
  <c r="BR731" i="40"/>
  <c r="OG756" i="40"/>
  <c r="OG755" i="40"/>
  <c r="NT755" i="40"/>
  <c r="NS755" i="40"/>
  <c r="OK756" i="40"/>
  <c r="OL756" i="40"/>
  <c r="OK755" i="40"/>
  <c r="NT756" i="40"/>
  <c r="NR755" i="40"/>
  <c r="OD755" i="40"/>
  <c r="NW755" i="40"/>
  <c r="NV755" i="40"/>
  <c r="OL755" i="40"/>
  <c r="OE755" i="40"/>
  <c r="OH756" i="40"/>
  <c r="OA756" i="40"/>
  <c r="ON756" i="40"/>
  <c r="NX756" i="40"/>
  <c r="NR756" i="40"/>
  <c r="OB755" i="40"/>
  <c r="ON755" i="40"/>
  <c r="NU756" i="40"/>
  <c r="OI755" i="40"/>
  <c r="OC755" i="40"/>
  <c r="NZ755" i="40"/>
  <c r="OJ756" i="40"/>
  <c r="NV756" i="40"/>
  <c r="OE756" i="40"/>
  <c r="OB756" i="40"/>
  <c r="OH755" i="40"/>
  <c r="NX755" i="40"/>
  <c r="NU755" i="40"/>
  <c r="OA755" i="40"/>
  <c r="NQ755" i="40"/>
  <c r="OC756" i="40"/>
  <c r="OM755" i="40"/>
  <c r="NW756" i="40"/>
  <c r="OJ755" i="40"/>
  <c r="OD756" i="40"/>
  <c r="OM756" i="40"/>
  <c r="BQ726" i="40"/>
  <c r="BN726" i="40"/>
  <c r="BP726" i="40"/>
  <c r="OT785" i="40"/>
  <c r="OP785" i="40"/>
  <c r="OV785" i="40"/>
  <c r="OV778" i="40"/>
  <c r="BJ726" i="40"/>
  <c r="NM276" i="40"/>
  <c r="OV771" i="40"/>
  <c r="OT771" i="40"/>
  <c r="OR771" i="40"/>
  <c r="OP771" i="40"/>
  <c r="OR785" i="40"/>
  <c r="BB754" i="40"/>
  <c r="AZ754" i="40"/>
  <c r="AX754" i="40"/>
  <c r="AV754" i="40"/>
  <c r="AT754" i="40"/>
  <c r="AR754" i="40"/>
  <c r="AP754" i="40"/>
  <c r="AN754" i="40"/>
  <c r="AL754" i="40"/>
  <c r="AJ754" i="40"/>
  <c r="AH754" i="40"/>
  <c r="AF754" i="40"/>
  <c r="BB753" i="40"/>
  <c r="AZ753" i="40"/>
  <c r="AX753" i="40"/>
  <c r="AV753" i="40"/>
  <c r="AT753" i="40"/>
  <c r="AR753" i="40"/>
  <c r="AP753" i="40"/>
  <c r="AN753" i="40"/>
  <c r="AL753" i="40"/>
  <c r="AJ753" i="40"/>
  <c r="AH753" i="40"/>
  <c r="AF753" i="40"/>
  <c r="BB752" i="40"/>
  <c r="AZ752" i="40"/>
  <c r="AX752" i="40"/>
  <c r="AV752" i="40"/>
  <c r="AT752" i="40"/>
  <c r="AR752" i="40"/>
  <c r="AP752" i="40"/>
  <c r="AN752" i="40"/>
  <c r="AL752" i="40"/>
  <c r="AJ752" i="40"/>
  <c r="AH752" i="40"/>
  <c r="AF752" i="40"/>
  <c r="BA751" i="40"/>
  <c r="AY751" i="40"/>
  <c r="AW751" i="40"/>
  <c r="AU751" i="40"/>
  <c r="AS751" i="40"/>
  <c r="AQ751" i="40"/>
  <c r="AO751" i="40"/>
  <c r="AM751" i="40"/>
  <c r="AK751" i="40"/>
  <c r="AI751" i="40"/>
  <c r="AG751" i="40"/>
  <c r="AE751" i="40"/>
  <c r="BA754" i="40"/>
  <c r="AY754" i="40"/>
  <c r="AW754" i="40"/>
  <c r="AU754" i="40"/>
  <c r="AS754" i="40"/>
  <c r="AQ754" i="40"/>
  <c r="AO754" i="40"/>
  <c r="AM754" i="40"/>
  <c r="AK754" i="40"/>
  <c r="AI754" i="40"/>
  <c r="AG754" i="40"/>
  <c r="AE754" i="40"/>
  <c r="BA753" i="40"/>
  <c r="AY753" i="40"/>
  <c r="AW753" i="40"/>
  <c r="AU753" i="40"/>
  <c r="AS753" i="40"/>
  <c r="AQ753" i="40"/>
  <c r="AO753" i="40"/>
  <c r="AM753" i="40"/>
  <c r="AK753" i="40"/>
  <c r="AI753" i="40"/>
  <c r="AG753" i="40"/>
  <c r="AE753" i="40"/>
  <c r="BA752" i="40"/>
  <c r="AY752" i="40"/>
  <c r="AW752" i="40"/>
  <c r="AU752" i="40"/>
  <c r="AS752" i="40"/>
  <c r="AQ752" i="40"/>
  <c r="AO752" i="40"/>
  <c r="AM752" i="40"/>
  <c r="AK752" i="40"/>
  <c r="AI752" i="40"/>
  <c r="AG752" i="40"/>
  <c r="AE752" i="40"/>
  <c r="BB751" i="40"/>
  <c r="BB756" i="40" s="1"/>
  <c r="AZ751" i="40"/>
  <c r="AZ756" i="40" s="1"/>
  <c r="AX751" i="40"/>
  <c r="AV751" i="40"/>
  <c r="AV756" i="40" s="1"/>
  <c r="AT751" i="40"/>
  <c r="AR751" i="40"/>
  <c r="AP751" i="40"/>
  <c r="AP756" i="40" s="1"/>
  <c r="AN751" i="40"/>
  <c r="AN756" i="40" s="1"/>
  <c r="AL751" i="40"/>
  <c r="AL756" i="40" s="1"/>
  <c r="AJ751" i="40"/>
  <c r="AJ756" i="40" s="1"/>
  <c r="AH751" i="40"/>
  <c r="AF751" i="40"/>
  <c r="Q727" i="40"/>
  <c r="OV764" i="40"/>
  <c r="OT764" i="40"/>
  <c r="OR764" i="40"/>
  <c r="OP764" i="40"/>
  <c r="OP778" i="40"/>
  <c r="OT778" i="40"/>
  <c r="OV792" i="40"/>
  <c r="OT792" i="40"/>
  <c r="OR792" i="40"/>
  <c r="OP792" i="40"/>
  <c r="NM726" i="40"/>
  <c r="IO469" i="40"/>
  <c r="IM469" i="40"/>
  <c r="IK469" i="40"/>
  <c r="II469" i="40"/>
  <c r="OY253" i="40"/>
  <c r="BR729" i="40"/>
  <c r="Q728" i="40"/>
  <c r="GX726" i="40"/>
  <c r="OR778" i="40"/>
  <c r="BL726" i="40"/>
  <c r="FD726" i="40"/>
  <c r="DH729" i="40" l="1"/>
  <c r="JR757" i="40"/>
  <c r="JJ757" i="40"/>
  <c r="JT757" i="40"/>
  <c r="JC757" i="40"/>
  <c r="GK757" i="40"/>
  <c r="JB757" i="40"/>
  <c r="JK757" i="40"/>
  <c r="JM757" i="40"/>
  <c r="JE757" i="40"/>
  <c r="GA757" i="40"/>
  <c r="MA726" i="40"/>
  <c r="DI729" i="40"/>
  <c r="DI726" i="40" s="1"/>
  <c r="GN757" i="40"/>
  <c r="JG757" i="40"/>
  <c r="FX757" i="40"/>
  <c r="LL757" i="40"/>
  <c r="LM757" i="40"/>
  <c r="FY757" i="40"/>
  <c r="LN757" i="40"/>
  <c r="LK757" i="40"/>
  <c r="GI757" i="40"/>
  <c r="GH757" i="40"/>
  <c r="GL757" i="40"/>
  <c r="FZ757" i="40"/>
  <c r="FQ757" i="40"/>
  <c r="LY726" i="40"/>
  <c r="FM757" i="40"/>
  <c r="GJ757" i="40"/>
  <c r="GC757" i="40"/>
  <c r="FO757" i="40"/>
  <c r="FS757" i="40"/>
  <c r="FU757" i="40"/>
  <c r="GB757" i="40"/>
  <c r="FT757" i="40"/>
  <c r="FV757" i="40"/>
  <c r="GE757" i="40"/>
  <c r="LU360" i="40"/>
  <c r="LW360" i="40"/>
  <c r="LY360" i="40"/>
  <c r="MA360" i="40" s="1"/>
  <c r="LS360" i="40"/>
  <c r="LU355" i="40"/>
  <c r="LS355" i="40"/>
  <c r="LW355" i="40"/>
  <c r="LY355" i="40"/>
  <c r="LX734" i="40"/>
  <c r="LX738" i="40"/>
  <c r="FW757" i="40"/>
  <c r="GG757" i="40"/>
  <c r="GD757" i="40"/>
  <c r="FP757" i="40"/>
  <c r="GF757" i="40"/>
  <c r="FR757" i="40"/>
  <c r="FL757" i="40"/>
  <c r="FN757" i="40"/>
  <c r="GM757" i="40"/>
  <c r="CV756" i="40"/>
  <c r="CF756" i="40"/>
  <c r="CN756" i="40"/>
  <c r="FK757" i="40"/>
  <c r="CR756" i="40"/>
  <c r="CM756" i="40"/>
  <c r="CU756" i="40"/>
  <c r="CT756" i="40"/>
  <c r="CX756" i="40"/>
  <c r="CI756" i="40"/>
  <c r="CQ756" i="40"/>
  <c r="CB756" i="40"/>
  <c r="DF158" i="40"/>
  <c r="BV756" i="40"/>
  <c r="BZ756" i="40"/>
  <c r="CD756" i="40"/>
  <c r="CH756" i="40"/>
  <c r="CL756" i="40"/>
  <c r="CP756" i="40"/>
  <c r="BW756" i="40"/>
  <c r="CA756" i="40"/>
  <c r="CE756" i="40"/>
  <c r="BX756" i="40"/>
  <c r="BU756" i="40"/>
  <c r="BY756" i="40"/>
  <c r="CC756" i="40"/>
  <c r="CG756" i="40"/>
  <c r="CK756" i="40"/>
  <c r="CO756" i="40"/>
  <c r="CS756" i="40"/>
  <c r="CW756" i="40"/>
  <c r="KZ757" i="40"/>
  <c r="DD158" i="40"/>
  <c r="CZ158" i="40"/>
  <c r="DG158" i="40"/>
  <c r="BW755" i="40"/>
  <c r="BW757" i="40" s="1"/>
  <c r="CA755" i="40"/>
  <c r="CE755" i="40"/>
  <c r="CE757" i="40" s="1"/>
  <c r="CI755" i="40"/>
  <c r="CM755" i="40"/>
  <c r="CQ755" i="40"/>
  <c r="CU755" i="40"/>
  <c r="BX755" i="40"/>
  <c r="BX757" i="40" s="1"/>
  <c r="CB755" i="40"/>
  <c r="CB757" i="40" s="1"/>
  <c r="CF755" i="40"/>
  <c r="CJ755" i="40"/>
  <c r="CJ757" i="40" s="1"/>
  <c r="CN755" i="40"/>
  <c r="CN757" i="40" s="1"/>
  <c r="CR755" i="40"/>
  <c r="CV755" i="40"/>
  <c r="CV757" i="40" s="1"/>
  <c r="DF600" i="40"/>
  <c r="DE730" i="40"/>
  <c r="DF142" i="40"/>
  <c r="DB621" i="40"/>
  <c r="DB731" i="40" s="1"/>
  <c r="DA731" i="40"/>
  <c r="DA726" i="40" s="1"/>
  <c r="CY731" i="40"/>
  <c r="DG621" i="40"/>
  <c r="DG731" i="40" s="1"/>
  <c r="CZ621" i="40"/>
  <c r="CZ731" i="40" s="1"/>
  <c r="DB158" i="40"/>
  <c r="DG142" i="40"/>
  <c r="CZ142" i="40"/>
  <c r="DD142" i="40"/>
  <c r="BU755" i="40"/>
  <c r="BY755" i="40"/>
  <c r="CC755" i="40"/>
  <c r="CG755" i="40"/>
  <c r="CK755" i="40"/>
  <c r="CO755" i="40"/>
  <c r="CS755" i="40"/>
  <c r="CW755" i="40"/>
  <c r="BV755" i="40"/>
  <c r="BZ755" i="40"/>
  <c r="CD755" i="40"/>
  <c r="CH755" i="40"/>
  <c r="CL755" i="40"/>
  <c r="CP755" i="40"/>
  <c r="CT755" i="40"/>
  <c r="CX755" i="40"/>
  <c r="DF621" i="40"/>
  <c r="DE731" i="40"/>
  <c r="DG600" i="40"/>
  <c r="DG730" i="40" s="1"/>
  <c r="CZ600" i="40"/>
  <c r="CZ730" i="40" s="1"/>
  <c r="CY730" i="40"/>
  <c r="DD600" i="40"/>
  <c r="DD730" i="40" s="1"/>
  <c r="DC730" i="40"/>
  <c r="DC726" i="40" s="1"/>
  <c r="DB142" i="40"/>
  <c r="DB600" i="40"/>
  <c r="DB730" i="40" s="1"/>
  <c r="DD621" i="40"/>
  <c r="DD731" i="40" s="1"/>
  <c r="DF727" i="40"/>
  <c r="DH16" i="40"/>
  <c r="DH727" i="40" s="1"/>
  <c r="AX756" i="40"/>
  <c r="AR756" i="40"/>
  <c r="AH756" i="40"/>
  <c r="DT757" i="40"/>
  <c r="DX757" i="40"/>
  <c r="KR757" i="40"/>
  <c r="LP757" i="40"/>
  <c r="EB757" i="40"/>
  <c r="OV276" i="40"/>
  <c r="OU276" i="40" s="1"/>
  <c r="NM734" i="40"/>
  <c r="NJ738" i="40"/>
  <c r="NJ734" i="40"/>
  <c r="NE734" i="40"/>
  <c r="GX738" i="40"/>
  <c r="GX734" i="40"/>
  <c r="EF757" i="40"/>
  <c r="NG734" i="40"/>
  <c r="KJ734" i="40"/>
  <c r="EP757" i="40"/>
  <c r="DQ757" i="40"/>
  <c r="DY757" i="40"/>
  <c r="EG757" i="40"/>
  <c r="EO757" i="40"/>
  <c r="EH757" i="40"/>
  <c r="EN757" i="40"/>
  <c r="DS757" i="40"/>
  <c r="EA757" i="40"/>
  <c r="EI757" i="40"/>
  <c r="EQ757" i="40"/>
  <c r="EJ757" i="40"/>
  <c r="EM757" i="40"/>
  <c r="ET757" i="40"/>
  <c r="DU757" i="40"/>
  <c r="EC757" i="40"/>
  <c r="EK757" i="40"/>
  <c r="ES757" i="40"/>
  <c r="ED757" i="40"/>
  <c r="EL757" i="40"/>
  <c r="ER757" i="40"/>
  <c r="DW757" i="40"/>
  <c r="EE757" i="40"/>
  <c r="DV757" i="40"/>
  <c r="DR757" i="40"/>
  <c r="DZ757" i="40"/>
  <c r="DP757" i="40"/>
  <c r="KY757" i="40"/>
  <c r="LF757" i="40"/>
  <c r="LA757" i="40"/>
  <c r="HL757" i="40"/>
  <c r="HD757" i="40"/>
  <c r="LI757" i="40"/>
  <c r="JW757" i="40"/>
  <c r="HO757" i="40"/>
  <c r="DJ729" i="40"/>
  <c r="DJ726" i="40" s="1"/>
  <c r="LH757" i="40"/>
  <c r="BD755" i="40"/>
  <c r="BE755" i="40"/>
  <c r="BH756" i="40"/>
  <c r="BF756" i="40"/>
  <c r="DK198" i="40"/>
  <c r="BD756" i="40"/>
  <c r="BF755" i="40"/>
  <c r="BG755" i="40"/>
  <c r="BG756" i="40"/>
  <c r="BH755" i="40"/>
  <c r="BC755" i="40"/>
  <c r="BE756" i="40"/>
  <c r="BC756" i="40"/>
  <c r="AF756" i="40"/>
  <c r="HP757" i="40"/>
  <c r="MF757" i="40"/>
  <c r="HR757" i="40"/>
  <c r="HJ757" i="40"/>
  <c r="JX757" i="40"/>
  <c r="JY757" i="40"/>
  <c r="JZ757" i="40"/>
  <c r="KV757" i="40"/>
  <c r="LO757" i="40"/>
  <c r="KX757" i="40"/>
  <c r="MY757" i="40"/>
  <c r="HT757" i="40"/>
  <c r="ID757" i="40"/>
  <c r="IE757" i="40"/>
  <c r="KU757" i="40"/>
  <c r="IW757" i="40"/>
  <c r="MJ757" i="40"/>
  <c r="NA757" i="40"/>
  <c r="HI757" i="40"/>
  <c r="MH757" i="40"/>
  <c r="MI757" i="40"/>
  <c r="HN757" i="40"/>
  <c r="HF757" i="40"/>
  <c r="KO757" i="40"/>
  <c r="HH757" i="40"/>
  <c r="NK313" i="40"/>
  <c r="LQ757" i="40"/>
  <c r="LD757" i="40"/>
  <c r="KN757" i="40"/>
  <c r="MQ757" i="40"/>
  <c r="KP757" i="40"/>
  <c r="IC757" i="40"/>
  <c r="KW757" i="40"/>
  <c r="MP757" i="40"/>
  <c r="HG757" i="40"/>
  <c r="MZ757" i="40"/>
  <c r="OV799" i="40"/>
  <c r="NP757" i="40"/>
  <c r="IF757" i="40"/>
  <c r="NS757" i="40"/>
  <c r="ML757" i="40"/>
  <c r="LG757" i="40"/>
  <c r="KS757" i="40"/>
  <c r="MT757" i="40"/>
  <c r="NC757" i="40"/>
  <c r="HM757" i="40"/>
  <c r="MD757" i="40"/>
  <c r="HV757" i="40"/>
  <c r="KT757" i="40"/>
  <c r="MX757" i="40"/>
  <c r="KQ757" i="40"/>
  <c r="MG757" i="40"/>
  <c r="OT799" i="40"/>
  <c r="LB757" i="40"/>
  <c r="MN757" i="40"/>
  <c r="OO757" i="40"/>
  <c r="LJ757" i="40"/>
  <c r="OP799" i="40"/>
  <c r="NQ757" i="40"/>
  <c r="MU757" i="40"/>
  <c r="MW757" i="40"/>
  <c r="MR757" i="40"/>
  <c r="HU757" i="40"/>
  <c r="HK757" i="40"/>
  <c r="LC757" i="40"/>
  <c r="MV757" i="40"/>
  <c r="OR799" i="40"/>
  <c r="OI757" i="40"/>
  <c r="LE757" i="40"/>
  <c r="OF757" i="40"/>
  <c r="NY757" i="40"/>
  <c r="ME757" i="40"/>
  <c r="IG757" i="40"/>
  <c r="HE757" i="40"/>
  <c r="MO757" i="40"/>
  <c r="NZ757" i="40"/>
  <c r="ON757" i="40"/>
  <c r="MK757" i="40"/>
  <c r="MM757" i="40"/>
  <c r="HS757" i="40"/>
  <c r="JV757" i="40"/>
  <c r="HQ757" i="40"/>
  <c r="NV757" i="40"/>
  <c r="NU757" i="40"/>
  <c r="OL757" i="40"/>
  <c r="NT757" i="40"/>
  <c r="OG757" i="40"/>
  <c r="OE757" i="40"/>
  <c r="OD757" i="40"/>
  <c r="BR726" i="40"/>
  <c r="NW757" i="40"/>
  <c r="NR757" i="40"/>
  <c r="OQ785" i="40"/>
  <c r="OM757" i="40"/>
  <c r="OC757" i="40"/>
  <c r="OH757" i="40"/>
  <c r="NX757" i="40"/>
  <c r="OK757" i="40"/>
  <c r="OA757" i="40"/>
  <c r="OB757" i="40"/>
  <c r="OX785" i="40"/>
  <c r="OY785" i="40" s="1"/>
  <c r="OJ757" i="40"/>
  <c r="OU785" i="40"/>
  <c r="OS785" i="40"/>
  <c r="OS778" i="40"/>
  <c r="OS771" i="40"/>
  <c r="IK729" i="40"/>
  <c r="IK726" i="40" s="1"/>
  <c r="IQ469" i="40"/>
  <c r="OS792" i="40"/>
  <c r="OW792" i="40"/>
  <c r="OQ778" i="40"/>
  <c r="OX778" i="40"/>
  <c r="OY778" i="40" s="1"/>
  <c r="OS764" i="40"/>
  <c r="OW764" i="40"/>
  <c r="Q726" i="40"/>
  <c r="AG755" i="40"/>
  <c r="AK755" i="40"/>
  <c r="AO755" i="40"/>
  <c r="AS755" i="40"/>
  <c r="AW755" i="40"/>
  <c r="BA755" i="40"/>
  <c r="AE756" i="40"/>
  <c r="AI756" i="40"/>
  <c r="AM756" i="40"/>
  <c r="AQ756" i="40"/>
  <c r="AU756" i="40"/>
  <c r="AY756" i="40"/>
  <c r="AH755" i="40"/>
  <c r="AL755" i="40"/>
  <c r="AL757" i="40" s="1"/>
  <c r="AP755" i="40"/>
  <c r="AP757" i="40" s="1"/>
  <c r="AT755" i="40"/>
  <c r="AT757" i="40" s="1"/>
  <c r="AX755" i="40"/>
  <c r="BB755" i="40"/>
  <c r="BB757" i="40" s="1"/>
  <c r="OX771" i="40"/>
  <c r="OY771" i="40" s="1"/>
  <c r="OQ771" i="40"/>
  <c r="OU771" i="40"/>
  <c r="NM738" i="40"/>
  <c r="II729" i="40"/>
  <c r="II726" i="40" s="1"/>
  <c r="IM729" i="40"/>
  <c r="IM726" i="40" s="1"/>
  <c r="IN729" i="40"/>
  <c r="IN726" i="40" s="1"/>
  <c r="OV314" i="40"/>
  <c r="OX792" i="40"/>
  <c r="OY792" i="40" s="1"/>
  <c r="OQ792" i="40"/>
  <c r="OU792" i="40"/>
  <c r="OU778" i="40"/>
  <c r="OX764" i="40"/>
  <c r="OY764" i="40" s="1"/>
  <c r="OQ764" i="40"/>
  <c r="OU764" i="40"/>
  <c r="AE755" i="40"/>
  <c r="AI755" i="40"/>
  <c r="AM755" i="40"/>
  <c r="AQ755" i="40"/>
  <c r="AU755" i="40"/>
  <c r="AY755" i="40"/>
  <c r="AG756" i="40"/>
  <c r="AK756" i="40"/>
  <c r="AO756" i="40"/>
  <c r="AS756" i="40"/>
  <c r="AW756" i="40"/>
  <c r="BA756" i="40"/>
  <c r="AF755" i="40"/>
  <c r="AJ755" i="40"/>
  <c r="AJ757" i="40" s="1"/>
  <c r="AN755" i="40"/>
  <c r="AN757" i="40" s="1"/>
  <c r="AR755" i="40"/>
  <c r="AV755" i="40"/>
  <c r="AV757" i="40" s="1"/>
  <c r="AZ755" i="40"/>
  <c r="AZ757" i="40" s="1"/>
  <c r="OW771" i="40"/>
  <c r="OW785" i="40"/>
  <c r="OW778" i="40"/>
  <c r="CY726" i="40" l="1"/>
  <c r="DJ142" i="40"/>
  <c r="CA757" i="40"/>
  <c r="MA355" i="40"/>
  <c r="LY734" i="40"/>
  <c r="LY738" i="40"/>
  <c r="LS734" i="40"/>
  <c r="LS738" i="40"/>
  <c r="LW734" i="40"/>
  <c r="LW738" i="40"/>
  <c r="LU734" i="40"/>
  <c r="LU738" i="40"/>
  <c r="CZ726" i="40"/>
  <c r="DG726" i="40"/>
  <c r="CT757" i="40"/>
  <c r="CL757" i="40"/>
  <c r="CD757" i="40"/>
  <c r="BV757" i="40"/>
  <c r="CS757" i="40"/>
  <c r="CK757" i="40"/>
  <c r="CC757" i="40"/>
  <c r="BU757" i="40"/>
  <c r="CF757" i="40"/>
  <c r="CI757" i="40"/>
  <c r="CR757" i="40"/>
  <c r="DB726" i="40"/>
  <c r="DH158" i="40"/>
  <c r="CX757" i="40"/>
  <c r="CU757" i="40"/>
  <c r="CM757" i="40"/>
  <c r="CQ757" i="40"/>
  <c r="CP757" i="40"/>
  <c r="CH757" i="40"/>
  <c r="BZ757" i="40"/>
  <c r="CW757" i="40"/>
  <c r="CO757" i="40"/>
  <c r="CG757" i="40"/>
  <c r="BY757" i="40"/>
  <c r="DD726" i="40"/>
  <c r="DH621" i="40"/>
  <c r="DH731" i="40" s="1"/>
  <c r="DF731" i="40"/>
  <c r="DE726" i="40"/>
  <c r="DH142" i="40"/>
  <c r="DI142" i="40" s="1"/>
  <c r="DK142" i="40" s="1"/>
  <c r="DH600" i="40"/>
  <c r="DH730" i="40" s="1"/>
  <c r="DF730" i="40"/>
  <c r="AX757" i="40"/>
  <c r="AH757" i="40"/>
  <c r="AR757" i="40"/>
  <c r="OW276" i="40"/>
  <c r="OY276" i="40" s="1"/>
  <c r="DK729" i="40"/>
  <c r="DK726" i="40" s="1"/>
  <c r="OQ276" i="40"/>
  <c r="OS276" i="40"/>
  <c r="IK738" i="40"/>
  <c r="IK734" i="40"/>
  <c r="NK738" i="40"/>
  <c r="NK734" i="40"/>
  <c r="IM738" i="40"/>
  <c r="IM734" i="40"/>
  <c r="IN738" i="40"/>
  <c r="IN734" i="40"/>
  <c r="II738" i="40"/>
  <c r="II734" i="40"/>
  <c r="AF757" i="40"/>
  <c r="BH757" i="40"/>
  <c r="BD757" i="40"/>
  <c r="BE757" i="40"/>
  <c r="BF757" i="40"/>
  <c r="BC757" i="40"/>
  <c r="BG757" i="40"/>
  <c r="OS799" i="40"/>
  <c r="EW756" i="40"/>
  <c r="KA756" i="40"/>
  <c r="EY756" i="40"/>
  <c r="LV756" i="40"/>
  <c r="LX756" i="40"/>
  <c r="OX799" i="40"/>
  <c r="OY799" i="40" s="1"/>
  <c r="OU799" i="40"/>
  <c r="EU756" i="40"/>
  <c r="NH756" i="40"/>
  <c r="LR756" i="40"/>
  <c r="LT756" i="40"/>
  <c r="FA756" i="40"/>
  <c r="OW799" i="40"/>
  <c r="OQ799" i="40"/>
  <c r="NJ756" i="40"/>
  <c r="IJ756" i="40"/>
  <c r="KG756" i="40"/>
  <c r="ND756" i="40"/>
  <c r="KE756" i="40"/>
  <c r="NF756" i="40"/>
  <c r="IL756" i="40"/>
  <c r="GU756" i="40"/>
  <c r="OV756" i="40"/>
  <c r="GS756" i="40"/>
  <c r="KC756" i="40"/>
  <c r="IH756" i="40"/>
  <c r="IN756" i="40"/>
  <c r="GO756" i="40"/>
  <c r="GQ756" i="40"/>
  <c r="AY757" i="40"/>
  <c r="AQ757" i="40"/>
  <c r="AI757" i="40"/>
  <c r="OT756" i="40"/>
  <c r="OR756" i="40"/>
  <c r="AM757" i="40"/>
  <c r="OP756" i="40"/>
  <c r="AU757" i="40"/>
  <c r="AE757" i="40"/>
  <c r="AW757" i="40"/>
  <c r="AO757" i="40"/>
  <c r="AG757" i="40"/>
  <c r="IO729" i="40"/>
  <c r="IO726" i="40" s="1"/>
  <c r="OW314" i="40"/>
  <c r="OV313" i="40"/>
  <c r="OV738" i="40" s="1"/>
  <c r="OQ314" i="40"/>
  <c r="OQ313" i="40" s="1"/>
  <c r="OS314" i="40"/>
  <c r="OS313" i="40" s="1"/>
  <c r="OU314" i="40"/>
  <c r="OU313" i="40" s="1"/>
  <c r="OU738" i="40" s="1"/>
  <c r="BA757" i="40"/>
  <c r="AS757" i="40"/>
  <c r="AK757" i="40"/>
  <c r="IQ729" i="40"/>
  <c r="IQ726" i="40" s="1"/>
  <c r="DF726" i="40" l="1"/>
  <c r="MA734" i="40"/>
  <c r="MA738" i="40"/>
  <c r="DA756" i="40"/>
  <c r="DH726" i="40"/>
  <c r="DE756" i="40"/>
  <c r="DC756" i="40"/>
  <c r="CY756" i="40"/>
  <c r="OS738" i="40"/>
  <c r="IQ738" i="40"/>
  <c r="IQ734" i="40"/>
  <c r="OS734" i="40"/>
  <c r="IO738" i="40"/>
  <c r="IO734" i="40"/>
  <c r="OU734" i="40"/>
  <c r="OV734" i="40"/>
  <c r="OQ734" i="40"/>
  <c r="EX756" i="40"/>
  <c r="KB756" i="40"/>
  <c r="FC756" i="40"/>
  <c r="FD756" i="40" s="1"/>
  <c r="NE756" i="40"/>
  <c r="EV756" i="40"/>
  <c r="FB756" i="40"/>
  <c r="LZ756" i="40"/>
  <c r="MA756" i="40" s="1"/>
  <c r="KF756" i="40"/>
  <c r="LU756" i="40"/>
  <c r="II756" i="40"/>
  <c r="KH756" i="40"/>
  <c r="NK756" i="40"/>
  <c r="KI756" i="40"/>
  <c r="KJ756" i="40" s="1"/>
  <c r="NG756" i="40"/>
  <c r="NI756" i="40"/>
  <c r="LY756" i="40"/>
  <c r="EZ756" i="40"/>
  <c r="LS756" i="40"/>
  <c r="LW756" i="40"/>
  <c r="NL756" i="40"/>
  <c r="NM756" i="40" s="1"/>
  <c r="GW756" i="40"/>
  <c r="GX756" i="40" s="1"/>
  <c r="KD756" i="40"/>
  <c r="IO756" i="40"/>
  <c r="IP756" i="40"/>
  <c r="IQ756" i="40" s="1"/>
  <c r="IK756" i="40"/>
  <c r="IM756" i="40"/>
  <c r="GT756" i="40"/>
  <c r="GR756" i="40"/>
  <c r="GV756" i="40"/>
  <c r="GP756" i="40"/>
  <c r="OQ756" i="40"/>
  <c r="OW756" i="40"/>
  <c r="OX756" i="40"/>
  <c r="OY756" i="40" s="1"/>
  <c r="OU756" i="40"/>
  <c r="OS756" i="40"/>
  <c r="BO756" i="40"/>
  <c r="OY314" i="40"/>
  <c r="OY313" i="40" s="1"/>
  <c r="OY738" i="40" s="1"/>
  <c r="OW313" i="40"/>
  <c r="OW738" i="40" s="1"/>
  <c r="OQ738" i="40"/>
  <c r="BI756" i="40"/>
  <c r="BK756" i="40"/>
  <c r="BM756" i="40"/>
  <c r="DD756" i="40" l="1"/>
  <c r="CZ756" i="40"/>
  <c r="DG756" i="40"/>
  <c r="DH756" i="40" s="1"/>
  <c r="DF756" i="40"/>
  <c r="DB756" i="40"/>
  <c r="OY734" i="40"/>
  <c r="OW734" i="40"/>
  <c r="BN756" i="40"/>
  <c r="BJ756" i="40"/>
  <c r="BQ756" i="40"/>
  <c r="BR756" i="40" s="1"/>
  <c r="BP756" i="40"/>
  <c r="BL756" i="40"/>
  <c r="AC726" i="40"/>
  <c r="DK756" i="40" l="1"/>
  <c r="DJ756" i="40"/>
  <c r="DI756" i="40"/>
</calcChain>
</file>

<file path=xl/sharedStrings.xml><?xml version="1.0" encoding="utf-8"?>
<sst xmlns="http://schemas.openxmlformats.org/spreadsheetml/2006/main" count="12188" uniqueCount="1629">
  <si>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</si>
  <si>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</si>
  <si>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</si>
  <si>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</si>
  <si>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</si>
  <si>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</si>
  <si>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</si>
  <si>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</si>
  <si>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</si>
  <si>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</si>
  <si>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</si>
  <si>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</si>
  <si>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</si>
  <si>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</si>
  <si>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</si>
  <si>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</si>
  <si>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</si>
  <si>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</si>
  <si>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</si>
  <si>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</si>
  <si>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</si>
  <si>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</si>
  <si>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</si>
  <si>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</si>
  <si>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</si>
  <si>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</si>
  <si>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</si>
  <si>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</si>
  <si>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</si>
  <si>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</si>
  <si>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</si>
  <si>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</si>
  <si>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</si>
  <si>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</si>
  <si>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</si>
  <si>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</si>
  <si>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</si>
  <si>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</si>
  <si>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</si>
  <si>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</si>
  <si>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</si>
  <si>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</si>
  <si>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</si>
  <si>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</si>
  <si>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</si>
  <si>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</si>
  <si>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</si>
  <si>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</si>
  <si>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</si>
  <si>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</si>
  <si>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</si>
  <si>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</si>
  <si>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</si>
  <si>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</si>
  <si>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</si>
  <si>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</si>
  <si>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</si>
  <si>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</si>
  <si>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</si>
  <si>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</si>
  <si>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</si>
  <si>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</si>
  <si>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</si>
  <si>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</si>
  <si>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</si>
  <si>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</si>
  <si>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</si>
  <si>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</si>
  <si>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</si>
  <si>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</si>
  <si>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</si>
  <si>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</si>
  <si>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</si>
  <si>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</si>
  <si>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</si>
  <si>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</si>
  <si>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</si>
  <si>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</si>
  <si>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</si>
  <si>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</si>
  <si>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</si>
  <si>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</si>
  <si>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</si>
  <si>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</si>
  <si>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</si>
  <si>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</si>
  <si>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</si>
  <si>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</si>
  <si>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</si>
  <si>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</si>
  <si>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</si>
  <si>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</si>
  <si>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</si>
  <si>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</si>
  <si>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</si>
  <si>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</si>
  <si>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</si>
  <si>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</si>
  <si>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</si>
  <si>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</si>
  <si>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</si>
  <si>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</si>
  <si>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</si>
  <si>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</si>
  <si>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</si>
  <si>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</si>
  <si>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</si>
  <si>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</si>
  <si>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</si>
  <si>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</si>
  <si>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</si>
  <si>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</si>
  <si>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</si>
  <si>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</si>
  <si>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</si>
  <si>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</si>
  <si>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</si>
  <si>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</si>
  <si>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</si>
  <si>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</si>
  <si>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</si>
  <si>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</si>
  <si>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</si>
  <si>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</si>
  <si>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</si>
  <si>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</si>
  <si>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</si>
  <si>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</si>
  <si>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</si>
  <si>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</si>
  <si>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</si>
  <si>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</si>
  <si>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</si>
  <si>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</si>
  <si>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</si>
  <si>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</si>
  <si>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</si>
  <si>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</si>
  <si>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</si>
  <si>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</si>
  <si>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</si>
  <si>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</si>
  <si>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</si>
  <si>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</si>
  <si>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</si>
  <si>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</si>
  <si>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</si>
  <si>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</si>
  <si>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</si>
  <si>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</si>
  <si>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</si>
  <si>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</si>
  <si>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</si>
  <si>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</si>
  <si>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</si>
  <si>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</si>
  <si>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</si>
  <si>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</si>
  <si>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</si>
  <si>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</si>
  <si>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</si>
  <si>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</si>
  <si>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</si>
  <si>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</si>
  <si>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</si>
  <si>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</si>
  <si>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</si>
  <si>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</si>
  <si>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</si>
  <si>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</si>
  <si>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</si>
  <si>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</si>
  <si>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</si>
  <si>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</si>
  <si>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</si>
  <si>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</si>
  <si>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</si>
  <si>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</si>
  <si>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</si>
  <si>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</si>
  <si>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</si>
  <si>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</si>
  <si>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</si>
  <si>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</si>
  <si>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</si>
  <si>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</si>
  <si>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</si>
  <si>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</si>
  <si>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</si>
  <si>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</si>
  <si>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</si>
  <si>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</si>
  <si>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</si>
  <si>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</si>
  <si>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</si>
  <si>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</si>
  <si>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</si>
  <si>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</si>
  <si>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</si>
  <si>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</si>
  <si>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</si>
  <si>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</si>
  <si>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</si>
  <si>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</si>
  <si>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</si>
  <si>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</si>
  <si>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</si>
  <si>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</si>
  <si>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</si>
  <si>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</si>
  <si>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</si>
  <si>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</si>
  <si>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</si>
  <si>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</si>
  <si>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</si>
  <si>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</si>
  <si>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</si>
  <si>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</si>
  <si>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</si>
  <si>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</si>
  <si>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</si>
  <si>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</si>
  <si>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</si>
  <si>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</si>
  <si>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</si>
  <si>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</si>
  <si>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</si>
  <si>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</si>
  <si>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</si>
  <si>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</si>
  <si>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</si>
  <si>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</si>
  <si>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</si>
  <si>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</si>
  <si>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</si>
  <si>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</si>
  <si>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</si>
  <si>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</si>
  <si>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</si>
  <si>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</si>
  <si>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</si>
  <si>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</si>
  <si>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</si>
  <si>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</si>
  <si>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</si>
  <si>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</si>
  <si>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</si>
  <si>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</si>
  <si>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</si>
  <si>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</si>
  <si>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</si>
  <si>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</si>
  <si>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</si>
  <si>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</si>
  <si>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</si>
  <si>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</si>
  <si>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</si>
  <si>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</si>
  <si>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</si>
  <si>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</si>
  <si>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</si>
  <si>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</si>
  <si>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</si>
  <si>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</si>
  <si>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</si>
  <si>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</si>
  <si>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</si>
  <si>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</si>
  <si>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</si>
  <si>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</si>
  <si>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</si>
  <si>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</si>
  <si>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</si>
  <si>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</si>
  <si>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</si>
  <si>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</si>
  <si>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</si>
  <si>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</si>
  <si>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</si>
  <si>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</si>
  <si>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</si>
  <si>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</si>
  <si>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</si>
  <si>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</si>
  <si>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</si>
  <si>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</si>
  <si>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</si>
  <si>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</si>
  <si>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</si>
  <si>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</si>
  <si>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</si>
  <si>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</si>
  <si>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</si>
  <si>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</si>
  <si>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</si>
  <si>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</si>
  <si>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</si>
  <si>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</si>
  <si>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</si>
  <si>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</si>
  <si>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</si>
  <si>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</si>
  <si>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</si>
  <si>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</si>
  <si>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</si>
  <si>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</si>
  <si>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</si>
  <si>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</si>
  <si>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</si>
  <si>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</si>
  <si>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</si>
  <si>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</si>
  <si>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</si>
  <si>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</si>
  <si>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</si>
  <si>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</si>
  <si>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</si>
  <si>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</si>
  <si>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</si>
  <si>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</si>
  <si>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</si>
  <si>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</si>
  <si>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</si>
  <si>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</si>
  <si>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</si>
  <si>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</si>
  <si>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</si>
  <si>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</si>
  <si>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</si>
  <si>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</si>
  <si>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</si>
  <si>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</si>
  <si>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</si>
  <si>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</si>
  <si>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</si>
  <si>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</si>
  <si>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</si>
  <si>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</si>
  <si>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</si>
  <si>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</si>
  <si>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</si>
  <si>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</si>
  <si>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</si>
  <si>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</si>
  <si>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</si>
  <si>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</si>
  <si>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</si>
  <si>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</si>
  <si>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</si>
  <si>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</si>
  <si>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</si>
  <si>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</si>
  <si>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</si>
  <si>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</si>
  <si>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</si>
  <si>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</si>
  <si>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</si>
  <si>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</si>
  <si>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</si>
  <si>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</si>
  <si>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</si>
  <si>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</si>
  <si>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</si>
  <si>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</si>
  <si>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</si>
  <si>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</si>
  <si>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</si>
  <si>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</si>
  <si>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</si>
  <si>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</si>
  <si>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</si>
  <si>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</si>
  <si>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</si>
  <si>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</si>
  <si>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</si>
  <si>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</si>
  <si>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</si>
  <si>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</si>
  <si>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</si>
  <si>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</si>
  <si>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</si>
  <si>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</si>
  <si>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</si>
  <si>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</si>
  <si>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</si>
  <si>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</si>
  <si>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</si>
  <si>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</si>
  <si>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</si>
  <si>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</si>
  <si>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</si>
  <si>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</si>
  <si>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</si>
  <si>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</si>
  <si>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</si>
  <si>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</si>
  <si>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</si>
  <si>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</si>
  <si>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</si>
  <si>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</si>
  <si>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</si>
  <si>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</si>
  <si>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</si>
  <si>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</si>
  <si>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</si>
  <si>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</si>
  <si>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</si>
  <si>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</si>
  <si>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</si>
  <si>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</si>
  <si>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</si>
  <si>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</si>
  <si>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</si>
  <si>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</si>
  <si>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</si>
  <si>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</si>
  <si>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</si>
  <si>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</si>
  <si>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</si>
  <si>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</si>
  <si>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</si>
  <si>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</si>
  <si>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</si>
  <si>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</si>
  <si>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</si>
  <si>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</si>
  <si>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</si>
  <si>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</si>
  <si>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</si>
  <si>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</si>
  <si>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</si>
  <si>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</si>
  <si>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</si>
  <si>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</si>
  <si>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</si>
  <si>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</si>
  <si>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</si>
  <si>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</si>
  <si>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</si>
  <si>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</si>
  <si>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</si>
  <si>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</si>
  <si>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</si>
  <si>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</si>
  <si>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</si>
  <si>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</si>
  <si>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</si>
  <si>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</si>
  <si>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</si>
  <si>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</si>
  <si>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</si>
  <si>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</si>
  <si>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</si>
  <si>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</si>
  <si>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</si>
  <si>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</si>
  <si>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</si>
  <si>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</si>
  <si>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</si>
  <si>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</si>
  <si>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</si>
  <si>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</si>
  <si>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</si>
  <si>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</si>
  <si>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</si>
  <si>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</si>
  <si>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ĐỘNG VẬT</t>
  </si>
  <si>
    <t xml:space="preserve">CHỦ ĐỀ THỰC VẬT </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</si>
  <si>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</si>
  <si>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</si>
  <si>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</si>
  <si>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</si>
  <si>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</si>
  <si>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</si>
  <si>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</si>
  <si>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</si>
  <si>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</si>
  <si>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</si>
  <si>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</si>
  <si>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</si>
  <si>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</si>
  <si>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</si>
  <si>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Động vật trong gia đình</t>
  </si>
  <si>
    <t>Bé yêu cây xanh</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</si>
  <si>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</si>
  <si>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</si>
  <si>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</si>
  <si>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</si>
  <si>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</si>
  <si>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</si>
  <si>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</si>
  <si>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</si>
  <si>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</si>
  <si>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</si>
  <si>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</si>
  <si>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</si>
  <si>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</si>
  <si>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</si>
  <si>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</si>
  <si>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</si>
  <si>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</si>
  <si>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</si>
  <si>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</si>
  <si>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</si>
  <si>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</si>
  <si>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</si>
  <si>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</si>
  <si>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</si>
  <si>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</si>
  <si>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</si>
  <si>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</si>
  <si>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</si>
  <si>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</si>
  <si>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</si>
  <si>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</si>
  <si>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</si>
  <si>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</si>
  <si>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</si>
  <si>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</si>
  <si>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</si>
  <si>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</si>
  <si>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</si>
  <si>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</si>
  <si>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</si>
  <si>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</si>
  <si>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</si>
  <si>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</si>
  <si>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</si>
  <si>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</si>
  <si>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</si>
  <si>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</si>
  <si>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</si>
  <si>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</si>
  <si>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</si>
  <si>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</si>
  <si>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</si>
  <si>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</si>
  <si>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</si>
  <si>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</si>
  <si>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</si>
  <si>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</si>
  <si>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</si>
  <si>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</si>
  <si>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</si>
  <si>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</si>
  <si>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</si>
  <si>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</si>
  <si>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</si>
  <si>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</si>
  <si>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</si>
  <si>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</si>
  <si>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</si>
  <si>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</si>
  <si>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</si>
  <si>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</si>
  <si>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</si>
  <si>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</si>
  <si>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</si>
  <si>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</si>
  <si>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</si>
  <si>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</si>
  <si>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</si>
  <si>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</si>
  <si>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</si>
  <si>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</si>
  <si>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</si>
  <si>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</si>
  <si>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</si>
  <si>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</si>
  <si>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</si>
  <si>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</si>
  <si>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</si>
  <si>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</si>
  <si>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</si>
  <si>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</si>
  <si>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</si>
  <si>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</si>
  <si>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</si>
  <si>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</si>
  <si>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</si>
  <si>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</si>
  <si>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</si>
  <si>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</si>
  <si>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</si>
  <si>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</si>
  <si>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</si>
  <si>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</si>
  <si>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</si>
  <si>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</si>
  <si>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</si>
  <si>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</si>
  <si>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</si>
  <si>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</si>
  <si>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</si>
  <si>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</si>
  <si>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</si>
  <si>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</si>
  <si>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</si>
  <si>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</si>
  <si>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</si>
  <si>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</si>
  <si>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</si>
  <si>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</si>
  <si>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</si>
  <si>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</si>
  <si>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</si>
  <si>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</si>
  <si>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</si>
  <si>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</si>
  <si>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</si>
  <si>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</si>
  <si>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</si>
  <si>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</si>
  <si>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</si>
  <si>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</si>
  <si>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</si>
  <si>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</si>
  <si>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</si>
  <si>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</si>
  <si>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</si>
  <si>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</si>
  <si>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</si>
  <si>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</si>
  <si>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</si>
  <si>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</si>
  <si>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</si>
  <si>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</si>
  <si>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</si>
  <si>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</si>
  <si>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</si>
  <si>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</si>
  <si>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</si>
  <si>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</si>
  <si>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</si>
  <si>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</si>
  <si>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</si>
  <si>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</si>
  <si>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</si>
  <si>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</si>
  <si>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</si>
  <si>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</si>
  <si>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</si>
  <si>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</si>
  <si>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</si>
  <si>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</si>
  <si>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</si>
  <si>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</si>
  <si>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</si>
  <si>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</si>
  <si>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</si>
  <si>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</si>
  <si>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</si>
  <si>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</si>
  <si>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</si>
  <si>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</si>
  <si>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</si>
  <si>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</si>
  <si>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</si>
  <si>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</si>
  <si>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</si>
  <si>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</si>
  <si>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</si>
  <si>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</si>
  <si>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</si>
  <si>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</si>
  <si>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</si>
  <si>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</si>
  <si>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</si>
  <si>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</si>
  <si>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</si>
  <si>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</si>
  <si>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</si>
  <si>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</si>
  <si>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</si>
  <si>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</si>
  <si>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</si>
  <si>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</si>
  <si>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</si>
  <si>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</si>
  <si>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</si>
  <si>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</si>
  <si>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</si>
  <si>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</si>
  <si>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</si>
  <si>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</si>
  <si>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</si>
  <si>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</si>
  <si>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</si>
  <si>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</si>
  <si>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Ngày hội của cô</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</si>
  <si>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</si>
  <si>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</si>
  <si>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</si>
  <si>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</si>
  <si>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</si>
  <si>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</si>
  <si>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</si>
  <si>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</si>
  <si>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</si>
  <si>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</si>
  <si>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</si>
  <si>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</si>
  <si>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</si>
  <si>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</si>
  <si>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</si>
  <si>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</si>
  <si>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</si>
  <si>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</si>
  <si>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</si>
  <si>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</si>
  <si>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</si>
  <si>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</si>
  <si>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</si>
  <si>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</si>
  <si>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</si>
  <si>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</si>
  <si>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</si>
  <si>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</si>
  <si>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</si>
  <si>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</si>
  <si>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</si>
  <si>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</si>
  <si>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</si>
  <si>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</si>
  <si>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</si>
  <si>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</si>
  <si>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</si>
  <si>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</si>
  <si>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</si>
  <si>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</si>
  <si>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</si>
  <si>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</si>
  <si>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</si>
  <si>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</si>
  <si>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</si>
  <si>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</si>
  <si>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</si>
  <si>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</si>
  <si>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</si>
  <si>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</si>
  <si>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</si>
  <si>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</si>
  <si>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</si>
  <si>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</si>
  <si>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</si>
  <si>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</si>
  <si>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</si>
  <si>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</si>
  <si>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</si>
  <si>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</si>
  <si>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</si>
  <si>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</si>
  <si>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</si>
  <si>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</si>
  <si>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</si>
  <si>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</si>
  <si>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</si>
  <si>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</si>
  <si>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</si>
  <si>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</si>
  <si>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</si>
  <si>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</si>
  <si>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</si>
  <si>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</si>
  <si>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</si>
  <si>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</si>
  <si>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</si>
  <si>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</si>
  <si>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</si>
  <si>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</si>
  <si>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</si>
  <si>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</si>
  <si>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</si>
  <si>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</si>
  <si>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</si>
  <si>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</si>
  <si>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</si>
  <si>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</si>
  <si>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</si>
  <si>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</si>
  <si>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</si>
  <si>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</si>
  <si>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</si>
  <si>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</si>
  <si>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</si>
  <si>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</si>
  <si>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</si>
  <si>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</si>
  <si>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</si>
  <si>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</si>
  <si>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</si>
  <si>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</si>
  <si>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</si>
  <si>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</si>
  <si>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</si>
  <si>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</si>
  <si>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</si>
  <si>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</si>
  <si>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</si>
  <si>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</si>
  <si>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</si>
  <si>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</si>
  <si>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</si>
  <si>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</si>
  <si>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</si>
  <si>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</si>
  <si>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</si>
  <si>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</si>
  <si>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</si>
  <si>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</si>
  <si>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</si>
  <si>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</si>
  <si>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</si>
  <si>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</si>
  <si>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</si>
  <si>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</si>
  <si>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</si>
  <si>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</si>
  <si>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</si>
  <si>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</si>
  <si>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</si>
  <si>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</si>
  <si>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</si>
  <si>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</si>
  <si>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</si>
  <si>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</si>
  <si>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</si>
  <si>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</si>
  <si>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</si>
  <si>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</si>
  <si>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</si>
  <si>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</si>
  <si>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</si>
  <si>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</si>
  <si>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</si>
  <si>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</si>
  <si>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</si>
  <si>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</si>
  <si>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</si>
  <si>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</si>
  <si>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</si>
  <si>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</si>
  <si>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</si>
  <si>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</si>
  <si>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</si>
  <si>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</si>
  <si>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</si>
  <si>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</si>
  <si>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</si>
  <si>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</si>
  <si>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</si>
  <si>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</si>
  <si>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</si>
  <si>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</si>
  <si>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</si>
  <si>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</si>
  <si>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</si>
  <si>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</si>
  <si>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</si>
  <si>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</si>
  <si>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</si>
  <si>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</si>
  <si>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</si>
  <si>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</si>
  <si>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</si>
  <si>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</si>
  <si>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</si>
  <si>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</si>
  <si>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</si>
  <si>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</si>
  <si>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</si>
  <si>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</si>
  <si>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</si>
  <si>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</si>
  <si>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</si>
  <si>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</si>
  <si>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</si>
  <si>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</si>
  <si>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</si>
  <si>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</si>
  <si>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</si>
  <si>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</si>
  <si>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</si>
  <si>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</si>
  <si>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</si>
  <si>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</si>
  <si>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</si>
  <si>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</si>
  <si>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</si>
  <si>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</si>
  <si>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</si>
  <si>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</si>
  <si>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</si>
  <si>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</si>
  <si>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</si>
  <si>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</si>
  <si>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</si>
  <si>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</si>
  <si>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</si>
  <si>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</si>
  <si>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</si>
  <si>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</si>
  <si>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</si>
  <si>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</si>
  <si>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</si>
  <si>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</si>
  <si>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</si>
  <si>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</si>
  <si>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</si>
  <si>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</si>
  <si>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</si>
  <si>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</si>
  <si>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</si>
  <si>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</si>
  <si>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</si>
  <si>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</si>
  <si>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</si>
  <si>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</si>
  <si>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</si>
  <si>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</si>
  <si>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</si>
  <si>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</si>
  <si>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</si>
  <si>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</si>
  <si>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</si>
  <si>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</si>
  <si>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</si>
  <si>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</si>
  <si>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</si>
  <si>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</si>
  <si>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</si>
  <si>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</si>
  <si>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</si>
  <si>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</si>
  <si>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</si>
  <si>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</si>
  <si>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</si>
  <si>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</si>
  <si>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</si>
  <si>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</si>
  <si>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</si>
  <si>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</si>
  <si>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</si>
  <si>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</si>
  <si>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</si>
  <si>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</si>
  <si>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</si>
  <si>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</si>
  <si>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</si>
  <si>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</si>
  <si>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</si>
  <si>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</si>
  <si>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</si>
  <si>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</si>
  <si>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</si>
  <si>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</si>
  <si>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</si>
  <si>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</si>
  <si>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</si>
  <si>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</si>
  <si>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</si>
  <si>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</si>
  <si>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</si>
  <si>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</si>
  <si>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</si>
  <si>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</si>
  <si>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</si>
  <si>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</si>
  <si>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</si>
  <si>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</si>
  <si>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</si>
  <si>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</si>
  <si>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</si>
  <si>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</si>
  <si>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</si>
  <si>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</si>
  <si>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</si>
  <si>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</si>
  <si>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</si>
  <si>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</si>
  <si>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Động vật dưới nước</t>
  </si>
  <si>
    <t>Động vật trong rừng</t>
  </si>
  <si>
    <t>SHHN:  Phân loại thực phẩm.</t>
  </si>
  <si>
    <t>HĐH/HĐC: Làm quen chữ cái e, ê</t>
  </si>
  <si>
    <t>Chim và
Côn trùng</t>
  </si>
  <si>
    <t xml:space="preserve"> Giờ nhận thức</t>
  </si>
  <si>
    <t xml:space="preserve"> Giờ ngôn ngữ</t>
  </si>
  <si>
    <t>Giờ TCKNXH</t>
  </si>
  <si>
    <t>Giờ thẩm mỹ</t>
  </si>
  <si>
    <t>Nguyễn Hoàng Khôi</t>
  </si>
  <si>
    <t>NguyỄn Thị Hoài An</t>
  </si>
  <si>
    <t>Nguyễn Thành Đạt</t>
  </si>
  <si>
    <t>Nguyễn Văn Anh Đức</t>
  </si>
  <si>
    <t>Tống ngọc Hân</t>
  </si>
  <si>
    <t>Đ. Ng. Thảo Linh</t>
  </si>
  <si>
    <t>Ng. Th. Kim Ngân</t>
  </si>
  <si>
    <t>Trần. Thị Kim Ngân</t>
  </si>
  <si>
    <t>Vũ Thanh Trũ B</t>
  </si>
  <si>
    <t>Nghề nông nghiệp</t>
  </si>
  <si>
    <t>Nghề thợ xây</t>
  </si>
  <si>
    <t>Làm sạch môi trường</t>
  </si>
  <si>
    <t>Ngày hội của chú bộ đội</t>
  </si>
  <si>
    <t>Nhánh 5</t>
  </si>
  <si>
    <t>CHỦ ĐỀ NGHỀ NGHIỆP</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</si>
  <si>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</si>
  <si>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</si>
  <si>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</si>
  <si>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</si>
  <si>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</si>
  <si>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</si>
  <si>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</si>
  <si>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</si>
  <si>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</si>
  <si>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</si>
  <si>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</si>
  <si>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</si>
  <si>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</si>
  <si>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</si>
  <si>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</si>
  <si>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</si>
  <si>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</si>
  <si>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</si>
  <si>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</si>
  <si>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</si>
  <si>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</si>
  <si>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</si>
  <si>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</si>
  <si>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</si>
  <si>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Bé vui đón tết</t>
  </si>
  <si>
    <t>Hội pháo đất</t>
  </si>
  <si>
    <t>Một số loại hoa và quả</t>
  </si>
  <si>
    <t>Tái chế</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</si>
  <si>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</si>
  <si>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</si>
  <si>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</si>
  <si>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</si>
  <si>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</si>
  <si>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</si>
  <si>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</si>
  <si>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</si>
  <si>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</si>
  <si>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</si>
  <si>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</si>
  <si>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</si>
  <si>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</si>
  <si>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</si>
  <si>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</si>
  <si>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</si>
  <si>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</si>
  <si>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</si>
  <si>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</si>
  <si>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</si>
  <si>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</si>
  <si>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</si>
  <si>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</si>
  <si>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</si>
  <si>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</si>
  <si>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</si>
  <si>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</si>
  <si>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</si>
  <si>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</si>
  <si>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</si>
  <si>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</si>
  <si>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</si>
  <si>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</si>
  <si>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</si>
  <si>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</si>
  <si>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</si>
  <si>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</si>
  <si>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</si>
  <si>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</si>
  <si>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</si>
  <si>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</si>
  <si>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</si>
  <si>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</si>
  <si>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</si>
  <si>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</si>
  <si>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</si>
  <si>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</si>
  <si>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</si>
  <si>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</si>
  <si>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</si>
  <si>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</si>
  <si>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</si>
  <si>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</si>
  <si>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</si>
  <si>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</si>
  <si>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</si>
  <si>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</si>
  <si>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</si>
  <si>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</si>
  <si>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</si>
  <si>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</si>
  <si>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</si>
  <si>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</si>
  <si>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</si>
  <si>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</si>
  <si>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</si>
  <si>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</si>
  <si>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</si>
  <si>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</si>
  <si>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</si>
  <si>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</si>
  <si>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</si>
  <si>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</si>
  <si>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</si>
  <si>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</si>
  <si>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</si>
  <si>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</si>
  <si>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</si>
  <si>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</si>
  <si>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</si>
  <si>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</si>
  <si>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</si>
  <si>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</si>
  <si>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</si>
  <si>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</si>
  <si>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</si>
  <si>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</si>
  <si>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</si>
  <si>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</si>
  <si>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</si>
  <si>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</si>
  <si>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</si>
  <si>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</si>
  <si>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</si>
  <si>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</si>
  <si>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</si>
  <si>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</si>
  <si>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</si>
  <si>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</si>
  <si>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</si>
  <si>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</si>
  <si>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</si>
  <si>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</si>
  <si>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</si>
  <si>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</si>
  <si>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</si>
  <si>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</si>
  <si>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</si>
  <si>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</si>
  <si>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</si>
  <si>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</si>
  <si>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</si>
  <si>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</si>
  <si>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</si>
  <si>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</si>
  <si>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</si>
  <si>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</si>
  <si>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</si>
  <si>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</si>
  <si>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</si>
  <si>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</si>
  <si>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</si>
  <si>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</si>
  <si>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</si>
  <si>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</si>
  <si>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</si>
  <si>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</si>
  <si>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</si>
  <si>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</si>
  <si>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</si>
  <si>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</si>
  <si>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</si>
  <si>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</si>
  <si>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</si>
  <si>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</si>
  <si>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</si>
  <si>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</si>
  <si>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</si>
  <si>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</si>
  <si>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</si>
  <si>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</si>
  <si>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</si>
  <si>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</si>
  <si>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</si>
  <si>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</si>
  <si>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</si>
  <si>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</si>
  <si>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</si>
  <si>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</si>
  <si>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</si>
  <si>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</si>
  <si>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</si>
  <si>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</si>
  <si>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</si>
  <si>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</si>
  <si>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</si>
  <si>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</si>
  <si>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</si>
  <si>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</si>
  <si>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</si>
  <si>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</si>
  <si>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</si>
  <si>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</si>
  <si>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</si>
  <si>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</si>
  <si>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</si>
  <si>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</si>
  <si>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</si>
  <si>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</si>
  <si>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</si>
  <si>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</si>
  <si>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</si>
  <si>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</si>
  <si>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</si>
  <si>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</si>
  <si>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</si>
  <si>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</si>
  <si>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</si>
  <si>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</si>
  <si>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</si>
  <si>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</si>
  <si>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</si>
  <si>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</si>
  <si>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</si>
  <si>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</si>
  <si>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</si>
  <si>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</si>
  <si>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</si>
  <si>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</si>
  <si>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</si>
  <si>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</si>
  <si>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</si>
  <si>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</si>
  <si>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</si>
  <si>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</si>
  <si>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</si>
  <si>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</si>
  <si>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</si>
  <si>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</si>
  <si>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</si>
  <si>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</si>
  <si>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</si>
  <si>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</si>
  <si>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</si>
  <si>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</si>
  <si>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</si>
  <si>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</si>
  <si>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</si>
  <si>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</si>
  <si>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</si>
  <si>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</si>
  <si>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</si>
  <si>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</si>
  <si>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</si>
  <si>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</si>
  <si>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</si>
  <si>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</si>
  <si>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</si>
  <si>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</si>
  <si>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</si>
  <si>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</si>
  <si>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</si>
  <si>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</si>
  <si>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</si>
  <si>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</si>
  <si>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</si>
  <si>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</si>
  <si>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</si>
  <si>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</si>
  <si>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</si>
  <si>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</si>
  <si>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</si>
  <si>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</si>
  <si>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</si>
  <si>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</si>
  <si>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</si>
  <si>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</si>
  <si>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</si>
  <si>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</si>
  <si>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</si>
  <si>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</si>
  <si>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</si>
  <si>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</si>
  <si>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</si>
  <si>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</si>
  <si>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</si>
  <si>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</si>
  <si>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</si>
  <si>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</si>
  <si>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</si>
  <si>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</si>
  <si>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</si>
  <si>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</si>
  <si>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</si>
  <si>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</si>
  <si>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</si>
  <si>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</si>
  <si>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</si>
  <si>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</si>
  <si>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</si>
  <si>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</si>
  <si>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</si>
  <si>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</si>
  <si>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</si>
  <si>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</si>
  <si>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</si>
  <si>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</si>
  <si>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</si>
  <si>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</si>
  <si>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</si>
  <si>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</si>
  <si>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</si>
  <si>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</si>
  <si>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</si>
  <si>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</si>
  <si>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</si>
  <si>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</si>
  <si>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</si>
  <si>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</si>
  <si>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</si>
  <si>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</si>
  <si>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</si>
  <si>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</si>
  <si>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</si>
  <si>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</si>
  <si>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</si>
  <si>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</si>
  <si>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</si>
  <si>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</si>
  <si>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</si>
  <si>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</si>
  <si>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</si>
  <si>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</si>
  <si>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</si>
  <si>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</si>
  <si>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</si>
  <si>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</si>
  <si>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</si>
  <si>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</si>
  <si>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</si>
  <si>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</si>
  <si>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</si>
  <si>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</si>
  <si>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</si>
  <si>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</si>
  <si>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</si>
  <si>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</si>
  <si>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</si>
  <si>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</si>
  <si>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</si>
  <si>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</si>
  <si>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</si>
  <si>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</si>
  <si>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</si>
  <si>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</si>
  <si>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</si>
  <si>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</si>
  <si>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</si>
  <si>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</si>
  <si>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</si>
  <si>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</si>
  <si>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</si>
  <si>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</si>
  <si>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</si>
  <si>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</si>
  <si>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</si>
  <si>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</si>
  <si>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</si>
  <si>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</si>
  <si>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</si>
  <si>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</si>
  <si>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</si>
  <si>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</si>
  <si>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</si>
  <si>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</si>
  <si>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</si>
  <si>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</si>
  <si>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</si>
  <si>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</si>
  <si>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</si>
  <si>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</si>
  <si>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</si>
  <si>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</si>
  <si>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</si>
  <si>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</si>
  <si>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</si>
  <si>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</si>
  <si>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</si>
  <si>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</si>
  <si>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</si>
  <si>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</si>
  <si>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</si>
  <si>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</si>
  <si>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</si>
  <si>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</si>
  <si>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</si>
  <si>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</si>
  <si>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</si>
  <si>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</si>
  <si>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</si>
  <si>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</si>
  <si>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</si>
  <si>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</si>
  <si>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</si>
  <si>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</si>
  <si>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</si>
  <si>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</si>
  <si>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</si>
  <si>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</si>
  <si>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</si>
  <si>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</si>
  <si>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</si>
  <si>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</si>
  <si>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</si>
  <si>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</si>
  <si>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</si>
  <si>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</si>
  <si>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</si>
  <si>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</si>
  <si>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</si>
  <si>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</si>
  <si>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</si>
  <si>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</si>
  <si>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</si>
  <si>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</si>
  <si>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</si>
  <si>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</si>
  <si>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</si>
  <si>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</si>
  <si>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</si>
  <si>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</si>
  <si>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</si>
  <si>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</si>
  <si>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</si>
  <si>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</si>
  <si>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</si>
  <si>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</si>
  <si>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</si>
  <si>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</si>
  <si>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</si>
  <si>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</si>
  <si>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</si>
  <si>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</si>
  <si>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</si>
  <si>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</si>
  <si>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</si>
  <si>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</si>
  <si>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</si>
  <si>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</si>
  <si>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</si>
  <si>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</si>
  <si>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</si>
  <si>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</si>
  <si>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</si>
  <si>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</si>
  <si>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</si>
  <si>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</si>
  <si>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</si>
  <si>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</si>
  <si>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</si>
  <si>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</si>
  <si>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</si>
  <si>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</si>
  <si>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</si>
  <si>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</si>
  <si>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</si>
  <si>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</si>
  <si>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</si>
  <si>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</si>
  <si>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</si>
  <si>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</si>
  <si>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</si>
  <si>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</si>
  <si>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</si>
  <si>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</si>
  <si>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</si>
  <si>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</si>
  <si>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</si>
  <si>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</si>
  <si>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</si>
  <si>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</si>
  <si>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</si>
  <si>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</si>
  <si>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</si>
  <si>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</si>
  <si>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</si>
  <si>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</si>
  <si>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</si>
  <si>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</si>
  <si>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</si>
  <si>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</si>
  <si>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</si>
  <si>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</si>
  <si>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</si>
  <si>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</si>
  <si>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</si>
  <si>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</si>
  <si>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</si>
  <si>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</si>
  <si>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</si>
  <si>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</si>
  <si>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</si>
  <si>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</si>
  <si>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</si>
  <si>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</si>
  <si>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</si>
  <si>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</si>
  <si>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</si>
  <si>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</si>
  <si>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</si>
  <si>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</si>
  <si>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</si>
  <si>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</si>
  <si>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</si>
  <si>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</si>
  <si>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</si>
  <si>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</si>
  <si>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</si>
  <si>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</si>
  <si>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</si>
  <si>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</si>
  <si>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</si>
  <si>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</si>
  <si>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</si>
  <si>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</si>
  <si>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</si>
  <si>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</si>
  <si>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</si>
  <si>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</si>
  <si>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</si>
  <si>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</si>
  <si>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</si>
  <si>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</si>
  <si>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</si>
  <si>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</si>
  <si>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</si>
  <si>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</si>
  <si>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</si>
  <si>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</si>
  <si>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</si>
  <si>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</si>
  <si>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</si>
  <si>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</si>
  <si>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</si>
  <si>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</si>
  <si>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</si>
  <si>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</si>
  <si>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</si>
  <si>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</si>
  <si>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</si>
  <si>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</si>
  <si>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</si>
  <si>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</si>
  <si>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</si>
  <si>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</si>
  <si>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</si>
  <si>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</si>
  <si>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</si>
  <si>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</si>
  <si>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</si>
  <si>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</si>
  <si>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</si>
  <si>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</si>
  <si>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</si>
  <si>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</si>
  <si>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</si>
  <si>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</si>
  <si>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</si>
  <si>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</si>
  <si>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</si>
  <si>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</si>
  <si>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</si>
  <si>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</si>
  <si>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</si>
  <si>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</si>
  <si>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</si>
  <si>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</si>
  <si>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</si>
  <si>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</si>
  <si>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</si>
  <si>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</si>
  <si>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</si>
  <si>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</si>
  <si>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</si>
  <si>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</si>
  <si>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</si>
  <si>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</si>
  <si>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</si>
  <si>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</si>
  <si>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</si>
  <si>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</si>
  <si>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</si>
  <si>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</si>
  <si>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</si>
  <si>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</si>
  <si>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</si>
  <si>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</si>
  <si>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</si>
  <si>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</si>
  <si>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</si>
  <si>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</si>
  <si>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</si>
  <si>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</si>
  <si>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</si>
  <si>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</si>
  <si>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</si>
  <si>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</si>
  <si>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</si>
  <si>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</si>
  <si>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</si>
  <si>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</si>
  <si>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</si>
  <si>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</si>
  <si>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</si>
  <si>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HĐC: Vận động: Hãy cùng nhau bảo vệ môi trường; Điều đó tuỳ thuộc hành động của bạn; Thùng rác vui nhộn; Thùng rác àmu xanh màu vàng; Em yêu cây xanh; Em vẽ môi trường màu xanh;….</t>
  </si>
  <si>
    <t>HĐG: Nặn xe chở rác; cây xanh; Vườn cây.</t>
  </si>
  <si>
    <t>HĐG: Cắt xé dán xe chở rác; cây xanh; Vườn cây.</t>
  </si>
  <si>
    <t>HĐC: Thơ: Cây xanh; Cây bàng; Cây dừa; Bé giữ vệ sinh môi trường; Thùng rác; Bé giữ vệ sinh môi trường;…</t>
  </si>
  <si>
    <t>HĐH/HĐC: Kể chuyện cho trẻ nghe: Vương quốc rác.</t>
  </si>
  <si>
    <r>
      <t xml:space="preserve">HĐH/HĐG: Làm túi giấy thay thế túi nilong. </t>
    </r>
    <r>
      <rPr>
        <b/>
        <i/>
        <sz val="12"/>
        <color theme="1"/>
        <rFont val="Times New Roman"/>
        <family val="1"/>
      </rPr>
      <t>(E5)</t>
    </r>
  </si>
  <si>
    <r>
      <t>ĐTT: Trò chuyện, phân loại về các loại rác thải.
- Xem video về sử dụng túi giấy thay thế túi nilon.</t>
    </r>
    <r>
      <rPr>
        <b/>
        <i/>
        <sz val="12"/>
        <color theme="1"/>
        <rFont val="Times New Roman"/>
        <family val="1"/>
      </rPr>
      <t>(E1)</t>
    </r>
  </si>
  <si>
    <t>HĐG: Đếm các nhóm đối tượng trong phạm vi 6.
HĐG: - Bàn tính học toán
- Bảng nam châm học toán và chữ.
- Bảng gỗ học toán
- Rô bốt học toán và chữ cái.
- Bảng chơi mê cung
- Bàn bi lắc có tay cầm.
- Rút gỗ số.
- Gắn số lượng tương ứng.
- Phép cộng trừ.</t>
  </si>
  <si>
    <t xml:space="preserve"> HĐH: Bé với rác thải.</t>
  </si>
  <si>
    <t>HĐH/HĐC: Dạy hát: Em vẽ môi trường màu xanh;….</t>
  </si>
  <si>
    <t>Làm túi giấy</t>
  </si>
  <si>
    <r>
      <t xml:space="preserve">HĐC: Trò chuyện về các loại rác, xem video phân loại rác thải.
- Vẽ thiết kế túi giấy thay thế túi nilon. </t>
    </r>
    <r>
      <rPr>
        <b/>
        <i/>
        <sz val="12"/>
        <color theme="1"/>
        <rFont val="Times New Roman"/>
        <family val="1"/>
      </rPr>
      <t>(E4)</t>
    </r>
    <r>
      <rPr>
        <i/>
        <sz val="12"/>
        <color theme="1"/>
        <rFont val="Times New Roman"/>
        <family val="1"/>
      </rPr>
      <t>.</t>
    </r>
  </si>
  <si>
    <t>KH CHĂM SÓC GIÁO DỤC TRẺ CHỦ ĐỀ  MÔI TRƯỜNG 
Thời gian thực hiện: 2 tuần từ ngày 23/09/2024 đến ngày 05/10/2024</t>
  </si>
  <si>
    <t>HIỆU PHÓ CM  DUYỆT</t>
  </si>
  <si>
    <t>NGƯỜI XÂY DƯNG KH</t>
  </si>
  <si>
    <t>Lưu Thị Thắm</t>
  </si>
  <si>
    <t>B. Phát triển kỹ năng XH</t>
  </si>
  <si>
    <r>
      <t xml:space="preserve">                       </t>
    </r>
    <r>
      <rPr>
        <i/>
        <u/>
        <sz val="12"/>
        <rFont val="Times New Roman"/>
        <family val="1"/>
      </rPr>
      <t>Chia ra</t>
    </r>
    <r>
      <rPr>
        <i/>
        <sz val="12"/>
        <rFont val="Times New Roman"/>
        <family val="1"/>
      </rPr>
      <t>:   + Giờ thể chất</t>
    </r>
  </si>
  <si>
    <t>Bé csbv cây xanh</t>
  </si>
  <si>
    <r>
      <t>HĐNT: QS sự thay đổi của thời tiết lắng nghe các âm thanh khác nhau trên sân trường; Gió ở hướng nào; Lon nước biết chạy....
- Khảo sát nguyên liệu làm túi giấy</t>
    </r>
    <r>
      <rPr>
        <b/>
        <i/>
        <sz val="12"/>
        <color theme="1"/>
        <rFont val="Times New Roman"/>
        <family val="1"/>
      </rPr>
      <t xml:space="preserve"> (E2, E3)</t>
    </r>
    <r>
      <rPr>
        <sz val="12"/>
        <color theme="1"/>
        <rFont val="Times New Roman"/>
        <family val="1"/>
      </rPr>
      <t xml:space="preserve">
</t>
    </r>
  </si>
  <si>
    <r>
      <t xml:space="preserve">HĐH: Khám phá túi giấy </t>
    </r>
    <r>
      <rPr>
        <b/>
        <i/>
        <sz val="12"/>
        <color theme="1"/>
        <rFont val="Times New Roman"/>
        <family val="1"/>
      </rPr>
      <t>(E2,E3)</t>
    </r>
  </si>
  <si>
    <t xml:space="preserve">HĐG: Vẽ xe chở rác; Vẽ cây xanh; Vẽ vườn cây.
- Bộ khuôn in vẽ tranh.
</t>
  </si>
  <si>
    <r>
      <t>HĐG: - Tổ chúc các hoạt động tạo hình và nhận xét sản phẩm. HĐC Chia sẻ, nhận xét, đánh giá sản phầm.</t>
    </r>
    <r>
      <rPr>
        <b/>
        <i/>
        <sz val="12"/>
        <color theme="1"/>
        <rFont val="Times New Roman"/>
        <family val="1"/>
      </rPr>
      <t>(E6)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</si>
</sst>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68">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sz val="11.5"/>
      <color theme="1"/>
      <name val="Times New Roman"/>
      <family val="1"/>
    </font>
    <font>
      <sz val="8.65"/>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498">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38" fillId="2" borderId="5" xfId="6" applyFont="1" applyFill="1" applyBorder="1" applyAlignment="1" applyProtection="1">
      <alignment textRotation="90" wrapText="1"/>
      <protection locked="0"/>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4"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53" fillId="2" borderId="3" xfId="30" applyNumberFormat="1" applyFont="1" applyFill="1" applyBorder="1" applyAlignment="1">
      <alignment horizontal="left" vertical="center" wrapText="1"/>
    </xf>
    <xf numFmtId="1" fontId="56"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3" fillId="2" borderId="3" xfId="30" applyFont="1" applyFill="1" applyBorder="1" applyAlignment="1">
      <alignment horizontal="center" vertical="center" wrapText="1"/>
    </xf>
    <xf numFmtId="0" fontId="51" fillId="2" borderId="3" xfId="0" applyFont="1" applyFill="1" applyBorder="1" applyAlignment="1">
      <alignment horizontal="center" vertical="center" wrapText="1"/>
    </xf>
    <xf numFmtId="49" fontId="55"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8" fillId="2" borderId="3" xfId="0" applyNumberFormat="1" applyFont="1" applyFill="1" applyBorder="1" applyAlignment="1">
      <alignment horizontal="center" vertical="center" wrapText="1"/>
    </xf>
    <xf numFmtId="49" fontId="51"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8"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9" fillId="2" borderId="3" xfId="30" applyNumberFormat="1" applyFont="1" applyFill="1" applyBorder="1" applyAlignment="1">
      <alignment horizontal="center" vertical="center" wrapText="1"/>
    </xf>
    <xf numFmtId="49" fontId="51"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7" fillId="2" borderId="3" xfId="0" applyNumberFormat="1" applyFont="1" applyFill="1" applyBorder="1" applyAlignment="1">
      <alignment vertical="center" wrapText="1"/>
    </xf>
    <xf numFmtId="49" fontId="60"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8"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5" fillId="2" borderId="3" xfId="0" applyFont="1" applyFill="1" applyBorder="1" applyAlignment="1">
      <alignment vertical="center" wrapText="1"/>
    </xf>
    <xf numFmtId="49" fontId="53" fillId="2" borderId="3" xfId="30" applyNumberFormat="1"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5" fillId="2" borderId="3" xfId="0" applyNumberFormat="1" applyFont="1" applyFill="1" applyBorder="1" applyAlignment="1" applyProtection="1">
      <alignment vertical="center" wrapText="1"/>
      <protection locked="0"/>
    </xf>
    <xf numFmtId="49" fontId="57"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3" fillId="2" borderId="3" xfId="30" applyNumberFormat="1" applyFont="1" applyFill="1" applyBorder="1" applyAlignment="1">
      <alignment horizontal="left" vertical="center" wrapText="1"/>
    </xf>
    <xf numFmtId="49" fontId="56"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38" fillId="2" borderId="3" xfId="0" applyFont="1" applyFill="1" applyBorder="1" applyAlignment="1">
      <alignment vertical="center" wrapText="1"/>
    </xf>
    <xf numFmtId="0" fontId="58" fillId="2" borderId="3" xfId="0" applyFont="1" applyFill="1" applyBorder="1" applyAlignment="1">
      <alignment horizontal="center" vertical="center" wrapText="1"/>
    </xf>
    <xf numFmtId="0" fontId="61" fillId="2" borderId="3" xfId="0" applyFont="1" applyFill="1" applyBorder="1" applyAlignment="1">
      <alignment vertical="center" wrapText="1" readingOrder="1"/>
    </xf>
    <xf numFmtId="0" fontId="58"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1"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0" fontId="62"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8" fillId="2" borderId="3" xfId="0" applyNumberFormat="1" applyFont="1" applyFill="1" applyBorder="1" applyAlignment="1" applyProtection="1">
      <alignment horizontal="center" vertical="center" wrapText="1"/>
      <protection locked="0"/>
    </xf>
    <xf numFmtId="0" fontId="38" fillId="2" borderId="0" xfId="0" applyFont="1" applyFill="1" applyAlignment="1">
      <alignment horizontal="center" textRotation="90" wrapText="1"/>
    </xf>
    <xf numFmtId="0" fontId="63"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8"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4" fillId="2" borderId="3" xfId="0" applyNumberFormat="1" applyFont="1" applyFill="1" applyBorder="1" applyAlignment="1">
      <alignment vertical="center" wrapText="1"/>
    </xf>
    <xf numFmtId="49" fontId="65" fillId="2" borderId="3" xfId="0" applyNumberFormat="1" applyFont="1" applyFill="1" applyBorder="1" applyAlignment="1">
      <alignment horizontal="center" vertical="center" wrapText="1"/>
    </xf>
    <xf numFmtId="49" fontId="65"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0" fontId="20" fillId="2" borderId="15" xfId="0" applyFont="1" applyFill="1" applyBorder="1" applyAlignment="1">
      <alignment horizontal="center" vertical="center" wrapText="1"/>
    </xf>
    <xf numFmtId="49" fontId="20" fillId="2" borderId="15" xfId="0" applyNumberFormat="1" applyFont="1" applyFill="1" applyBorder="1" applyAlignment="1">
      <alignment vertical="center" wrapText="1"/>
    </xf>
    <xf numFmtId="49" fontId="51"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9"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20" fillId="2" borderId="3" xfId="0"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0" fontId="56" fillId="2" borderId="5" xfId="0" applyFont="1" applyFill="1" applyBorder="1" applyAlignment="1">
      <alignment vertical="center" wrapText="1"/>
    </xf>
    <xf numFmtId="0" fontId="44" fillId="2" borderId="3" xfId="0" applyFont="1" applyFill="1" applyBorder="1" applyAlignment="1">
      <alignment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0" fontId="34" fillId="2" borderId="0" xfId="0" applyFont="1" applyFill="1" applyAlignment="1">
      <alignment horizontal="center" vertical="center" wrapText="1"/>
    </xf>
    <xf numFmtId="0" fontId="40" fillId="2" borderId="0" xfId="0" applyFont="1" applyFill="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38"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34" fillId="2" borderId="0" xfId="0" applyFont="1" applyFill="1" applyAlignment="1">
      <alignment vertical="center" wrapText="1"/>
    </xf>
    <xf numFmtId="0" fontId="40" fillId="2" borderId="0" xfId="0" applyFont="1" applyFill="1" applyAlignment="1">
      <alignment vertical="center" wrapText="1"/>
    </xf>
    <xf numFmtId="0" fontId="40" fillId="2" borderId="0" xfId="0" applyFont="1" applyFill="1" applyAlignment="1">
      <alignment vertical="center"/>
    </xf>
    <xf numFmtId="49" fontId="44" fillId="2" borderId="3" xfId="0" applyNumberFormat="1" applyFont="1" applyFill="1" applyBorder="1" applyAlignment="1">
      <alignment vertical="center" wrapText="1"/>
    </xf>
    <xf numFmtId="0" fontId="56" fillId="2" borderId="3" xfId="0" applyFont="1" applyFill="1" applyBorder="1" applyAlignment="1">
      <alignment vertical="center" wrapText="1"/>
    </xf>
    <xf numFmtId="0" fontId="61" fillId="2" borderId="3" xfId="0" applyFont="1" applyFill="1" applyBorder="1" applyAlignment="1">
      <alignment horizontal="center" vertical="center" wrapText="1"/>
    </xf>
    <xf numFmtId="0" fontId="55" fillId="2" borderId="3" xfId="0" applyFont="1" applyFill="1" applyBorder="1" applyAlignment="1">
      <alignment horizontal="center" vertical="center" wrapText="1"/>
    </xf>
    <xf numFmtId="49" fontId="55"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38" fillId="2" borderId="3" xfId="0" applyNumberFormat="1" applyFont="1" applyFill="1" applyBorder="1" applyAlignment="1">
      <alignment horizontal="left" vertical="top" wrapText="1"/>
    </xf>
    <xf numFmtId="49" fontId="20" fillId="2" borderId="3"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38" fillId="2" borderId="3" xfId="0" applyNumberFormat="1" applyFont="1" applyFill="1" applyBorder="1" applyAlignment="1">
      <alignment horizontal="left" vertical="center" wrapText="1"/>
    </xf>
    <xf numFmtId="49" fontId="51"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57" fillId="2" borderId="3" xfId="0" applyNumberFormat="1" applyFont="1" applyFill="1" applyBorder="1" applyAlignment="1">
      <alignment vertical="center" wrapText="1"/>
    </xf>
    <xf numFmtId="49" fontId="61"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1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51" fillId="2" borderId="15" xfId="0" applyNumberFormat="1"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49" fontId="55" fillId="2" borderId="5" xfId="0" applyNumberFormat="1" applyFont="1" applyFill="1" applyBorder="1" applyAlignment="1">
      <alignment horizontal="center" vertical="center" wrapText="1"/>
    </xf>
    <xf numFmtId="49" fontId="55" fillId="2" borderId="4"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49" fontId="29" fillId="2" borderId="0" xfId="0" applyNumberFormat="1" applyFont="1" applyFill="1" applyAlignment="1">
      <alignment horizontal="center" vertical="center" wrapText="1"/>
    </xf>
    <xf numFmtId="49" fontId="52" fillId="2" borderId="0" xfId="0" applyNumberFormat="1" applyFont="1" applyFill="1" applyAlignment="1">
      <alignment horizontal="center" vertical="center" wrapText="1"/>
    </xf>
    <xf numFmtId="49" fontId="52" fillId="2" borderId="0" xfId="0" applyNumberFormat="1" applyFont="1" applyFill="1" applyAlignment="1">
      <alignment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49" fontId="50" fillId="2" borderId="0" xfId="0" applyNumberFormat="1" applyFont="1" applyFill="1" applyAlignment="1">
      <alignment horizontal="center" vertic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40" fillId="2" borderId="0" xfId="0" applyFont="1" applyFill="1" applyAlignment="1">
      <alignment horizontal="center" vertical="center" wrapText="1"/>
    </xf>
    <xf numFmtId="49" fontId="57" fillId="2" borderId="3" xfId="0" applyNumberFormat="1" applyFont="1" applyFill="1" applyBorder="1" applyAlignment="1">
      <alignment horizontal="center" vertical="center" wrapText="1"/>
    </xf>
    <xf numFmtId="49" fontId="55" fillId="2" borderId="3" xfId="0" applyNumberFormat="1" applyFont="1" applyFill="1" applyBorder="1" applyAlignment="1">
      <alignment vertical="center" wrapText="1"/>
    </xf>
    <xf numFmtId="49" fontId="51" fillId="2" borderId="4"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49" fontId="57" fillId="2" borderId="5" xfId="0" applyNumberFormat="1" applyFont="1" applyFill="1" applyBorder="1" applyAlignment="1">
      <alignment vertical="center" wrapText="1"/>
    </xf>
    <xf numFmtId="49" fontId="57" fillId="2" borderId="15" xfId="0" applyNumberFormat="1" applyFont="1" applyFill="1" applyBorder="1" applyAlignment="1">
      <alignment vertical="center" wrapText="1"/>
    </xf>
    <xf numFmtId="49" fontId="57" fillId="2" borderId="4" xfId="0" applyNumberFormat="1" applyFont="1" applyFill="1" applyBorder="1" applyAlignment="1">
      <alignment vertical="center" wrapText="1"/>
    </xf>
    <xf numFmtId="49" fontId="55" fillId="2" borderId="5" xfId="0" applyNumberFormat="1" applyFont="1" applyFill="1" applyBorder="1" applyAlignment="1">
      <alignment vertical="center" wrapText="1"/>
    </xf>
    <xf numFmtId="49" fontId="55" fillId="2" borderId="15" xfId="0" applyNumberFormat="1" applyFont="1" applyFill="1" applyBorder="1" applyAlignment="1">
      <alignment vertical="center" wrapText="1"/>
    </xf>
    <xf numFmtId="49" fontId="55" fillId="2" borderId="4" xfId="0" applyNumberFormat="1" applyFont="1" applyFill="1" applyBorder="1" applyAlignment="1">
      <alignment vertical="center" wrapText="1"/>
    </xf>
    <xf numFmtId="0" fontId="38" fillId="2" borderId="0" xfId="0" applyFont="1" applyFill="1" applyAlignment="1">
      <alignment horizontal="center"/>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32"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wrapText="1"/>
      <protection locked="0"/>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32" fillId="2" borderId="3" xfId="6" applyFont="1" applyFill="1" applyBorder="1" applyAlignment="1" applyProtection="1">
      <alignment horizontal="center" textRotation="90" wrapText="1"/>
      <protection locked="0"/>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0" fontId="32" fillId="2" borderId="3" xfId="0" applyFont="1" applyFill="1" applyBorder="1" applyAlignment="1">
      <alignment horizontal="center" textRotation="90" wrapText="1"/>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32" fillId="2" borderId="3" xfId="0" applyFont="1" applyFill="1" applyBorder="1" applyAlignment="1">
      <alignment horizontal="center" vertical="center" wrapText="1"/>
    </xf>
    <xf numFmtId="0" fontId="26" fillId="2" borderId="3" xfId="0" applyFont="1" applyFill="1" applyBorder="1" applyAlignment="1">
      <alignment horizontal="center" wrapText="1"/>
    </xf>
    <xf numFmtId="0" fontId="38" fillId="2" borderId="3" xfId="0" applyFont="1" applyFill="1" applyBorder="1" applyAlignment="1">
      <alignment horizontal="center" vertical="center" wrapText="1"/>
    </xf>
    <xf numFmtId="0" fontId="38" fillId="2" borderId="5"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center" wrapText="1"/>
      <protection locked="0"/>
    </xf>
    <xf numFmtId="0" fontId="38" fillId="2" borderId="4"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textRotation="90" wrapText="1"/>
      <protection locked="0"/>
    </xf>
    <xf numFmtId="0" fontId="20" fillId="2" borderId="6" xfId="0" applyFont="1" applyFill="1" applyBorder="1" applyAlignment="1">
      <alignment horizontal="center" vertical="center" wrapText="1"/>
    </xf>
    <xf numFmtId="0" fontId="41" fillId="2" borderId="5" xfId="4" applyFont="1" applyFill="1" applyBorder="1" applyAlignment="1">
      <alignment horizontal="left" textRotation="90" wrapText="1"/>
    </xf>
    <xf numFmtId="0" fontId="41" fillId="2" borderId="4" xfId="4" applyFont="1" applyFill="1" applyBorder="1" applyAlignment="1">
      <alignment horizontal="left" textRotation="90" wrapText="1"/>
    </xf>
    <xf numFmtId="0" fontId="41" fillId="2" borderId="5" xfId="4" applyFont="1" applyFill="1" applyBorder="1" applyAlignment="1">
      <alignment horizontal="left" textRotation="90"/>
    </xf>
    <xf numFmtId="0" fontId="41" fillId="2" borderId="4" xfId="4" applyFont="1" applyFill="1" applyBorder="1" applyAlignment="1">
      <alignment horizontal="left" textRotation="90"/>
    </xf>
    <xf numFmtId="0" fontId="38" fillId="2" borderId="3" xfId="0" applyFont="1" applyFill="1" applyBorder="1" applyAlignment="1" applyProtection="1">
      <alignment horizontal="center" wrapText="1"/>
      <protection locked="0"/>
    </xf>
    <xf numFmtId="0" fontId="38" fillId="2" borderId="3" xfId="0" applyFont="1" applyFill="1" applyBorder="1" applyAlignment="1" applyProtection="1">
      <alignment horizontal="center" vertical="top" wrapText="1"/>
      <protection locked="0"/>
    </xf>
    <xf numFmtId="0" fontId="38" fillId="2" borderId="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41" fillId="2" borderId="3" xfId="0" applyFont="1" applyFill="1" applyBorder="1" applyAlignment="1" applyProtection="1">
      <alignment horizontal="center" vertical="top" wrapText="1"/>
      <protection locked="0"/>
    </xf>
    <xf numFmtId="1" fontId="38" fillId="2" borderId="3" xfId="0" applyNumberFormat="1" applyFont="1" applyFill="1" applyBorder="1" applyAlignment="1">
      <alignment horizontal="center" vertical="top" wrapText="1"/>
    </xf>
    <xf numFmtId="49" fontId="38" fillId="2" borderId="3" xfId="0" applyNumberFormat="1"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wrapText="1"/>
      <protection locked="0"/>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41" fillId="2" borderId="8" xfId="4" applyFont="1" applyFill="1" applyBorder="1" applyAlignment="1">
      <alignment horizontal="left" textRotation="90"/>
    </xf>
    <xf numFmtId="0" fontId="41" fillId="2" borderId="10" xfId="4" applyFont="1" applyFill="1" applyBorder="1" applyAlignment="1">
      <alignment horizontal="left" textRotation="90"/>
    </xf>
    <xf numFmtId="0" fontId="38" fillId="2" borderId="5"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4" xfId="0" applyFont="1" applyFill="1" applyBorder="1" applyAlignment="1">
      <alignment horizontal="center" vertical="center" wrapText="1"/>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49" fontId="66" fillId="2" borderId="3" xfId="0" applyNumberFormat="1" applyFont="1" applyFill="1" applyBorder="1" applyAlignment="1">
      <alignment vertical="center" wrapText="1"/>
    </xf>
    <xf numFmtId="49" fontId="19" fillId="2" borderId="3" xfId="0" applyNumberFormat="1" applyFont="1" applyFill="1" applyBorder="1" applyAlignment="1">
      <alignment vertical="center" wrapText="1"/>
    </xf>
    <xf numFmtId="49" fontId="20" fillId="2" borderId="4" xfId="0" applyNumberFormat="1" applyFont="1" applyFill="1" applyBorder="1" applyAlignment="1">
      <alignment vertical="top" wrapText="1"/>
    </xf>
    <xf numFmtId="49" fontId="20" fillId="2" borderId="3" xfId="0" applyNumberFormat="1" applyFont="1" applyFill="1" applyBorder="1" applyAlignment="1">
      <alignment vertical="top" wrapText="1"/>
    </xf>
    <xf numFmtId="49" fontId="55" fillId="2" borderId="1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0" fontId="38" fillId="2" borderId="9" xfId="0" applyFont="1" applyFill="1" applyBorder="1" applyAlignment="1">
      <alignment vertical="center" wrapText="1"/>
    </xf>
    <xf numFmtId="0" fontId="38" fillId="2" borderId="12" xfId="0" applyFont="1" applyFill="1" applyBorder="1" applyAlignment="1">
      <alignment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49" fontId="43" fillId="2" borderId="3" xfId="0" applyNumberFormat="1" applyFont="1" applyFill="1" applyBorder="1" applyAlignment="1">
      <alignment vertical="center" wrapText="1"/>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5" xfId="0"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41" fillId="2" borderId="3" xfId="0" applyFont="1" applyFill="1" applyBorder="1" applyAlignment="1" applyProtection="1">
      <alignment horizontal="center" vertical="center" wrapText="1"/>
      <protection locked="0"/>
    </xf>
    <xf numFmtId="49" fontId="41" fillId="2" borderId="5" xfId="0" applyNumberFormat="1" applyFont="1" applyFill="1" applyBorder="1" applyAlignment="1">
      <alignment horizontal="left" textRotation="90" wrapText="1"/>
    </xf>
    <xf numFmtId="49" fontId="41" fillId="2" borderId="4" xfId="0" applyNumberFormat="1" applyFont="1" applyFill="1" applyBorder="1" applyAlignment="1">
      <alignment horizontal="left" textRotation="90" wrapText="1"/>
    </xf>
    <xf numFmtId="0" fontId="38" fillId="2" borderId="15" xfId="0"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1" fontId="38" fillId="2" borderId="3" xfId="0" applyNumberFormat="1" applyFont="1" applyFill="1" applyBorder="1" applyAlignment="1">
      <alignment vertical="center" wrapText="1"/>
    </xf>
    <xf numFmtId="49" fontId="32" fillId="2" borderId="3" xfId="0" applyNumberFormat="1" applyFont="1" applyFill="1" applyBorder="1" applyAlignment="1">
      <alignment horizontal="center" vertical="center" wrapText="1"/>
    </xf>
    <xf numFmtId="0" fontId="38" fillId="2" borderId="3" xfId="6" applyFont="1" applyFill="1" applyBorder="1" applyAlignment="1">
      <alignment horizontal="center" vertical="center"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49" fontId="67" fillId="2" borderId="3" xfId="0" applyNumberFormat="1" applyFont="1" applyFill="1" applyBorder="1" applyAlignment="1">
      <alignment vertical="center" wrapText="1"/>
    </xf>
    <xf numFmtId="49" fontId="32" fillId="2" borderId="3" xfId="0" applyNumberFormat="1" applyFont="1" applyFill="1" applyBorder="1" applyAlignment="1">
      <alignment vertical="center" wrapText="1"/>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60" fillId="2" borderId="9" xfId="6" applyFont="1" applyFill="1" applyBorder="1" applyAlignment="1" applyProtection="1">
      <alignment horizontal="center" vertical="center" textRotation="90" wrapText="1"/>
      <protection locked="0"/>
    </xf>
    <xf numFmtId="0" fontId="60" fillId="2" borderId="12" xfId="6" applyFont="1" applyFill="1" applyBorder="1" applyAlignment="1" applyProtection="1">
      <alignment horizontal="center" vertical="center" textRotation="90" wrapText="1"/>
      <protection locked="0"/>
    </xf>
    <xf numFmtId="0" fontId="60" fillId="2" borderId="11" xfId="6" applyFont="1" applyFill="1" applyBorder="1" applyAlignment="1" applyProtection="1">
      <alignment horizontal="center" vertical="center" textRotation="90" wrapText="1"/>
      <protection locked="0"/>
    </xf>
    <xf numFmtId="0" fontId="60" fillId="2" borderId="5" xfId="6" applyFont="1" applyFill="1" applyBorder="1" applyAlignment="1" applyProtection="1">
      <alignment horizontal="center" textRotation="90" wrapText="1"/>
      <protection locked="0"/>
    </xf>
    <xf numFmtId="0" fontId="60" fillId="2" borderId="15" xfId="6" applyFont="1" applyFill="1" applyBorder="1" applyAlignment="1" applyProtection="1">
      <alignment horizontal="center" textRotation="90" wrapText="1"/>
      <protection locked="0"/>
    </xf>
    <xf numFmtId="0" fontId="60" fillId="2" borderId="4" xfId="6" applyFont="1" applyFill="1" applyBorder="1" applyAlignment="1" applyProtection="1">
      <alignment horizontal="center" textRotation="90"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36" fillId="2" borderId="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vertical="center" wrapText="1"/>
      <protection locked="0"/>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49" fontId="56" fillId="2" borderId="5" xfId="0" applyNumberFormat="1" applyFont="1" applyFill="1" applyBorder="1" applyAlignment="1">
      <alignment vertical="top" wrapText="1"/>
    </xf>
    <xf numFmtId="49" fontId="56" fillId="2" borderId="15" xfId="0" applyNumberFormat="1" applyFont="1" applyFill="1" applyBorder="1" applyAlignment="1">
      <alignment vertical="top" wrapText="1"/>
    </xf>
    <xf numFmtId="49" fontId="20" fillId="2" borderId="15" xfId="0" applyNumberFormat="1" applyFont="1" applyFill="1" applyBorder="1" applyAlignment="1">
      <alignment vertical="top" wrapText="1"/>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6"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49" fontId="41" fillId="2" borderId="3" xfId="0" applyNumberFormat="1" applyFont="1" applyFill="1" applyBorder="1" applyAlignment="1" applyProtection="1">
      <alignment horizontal="center" vertical="top" wrapText="1"/>
      <protection locked="0"/>
    </xf>
    <xf numFmtId="0" fontId="38" fillId="2" borderId="7" xfId="0"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0" fontId="38" fillId="2" borderId="3" xfId="6" applyFont="1" applyFill="1" applyBorder="1" applyAlignment="1" applyProtection="1">
      <alignment horizontal="left" vertical="center" wrapText="1"/>
      <protection locked="0"/>
    </xf>
    <xf numFmtId="0" fontId="41" fillId="2" borderId="9" xfId="4" applyFont="1" applyFill="1" applyBorder="1" applyAlignment="1">
      <alignment horizontal="left" textRotation="90"/>
    </xf>
    <xf numFmtId="0" fontId="41" fillId="2" borderId="11" xfId="4" applyFont="1" applyFill="1" applyBorder="1" applyAlignment="1">
      <alignment horizontal="left" textRotation="90"/>
    </xf>
    <xf numFmtId="0" fontId="43" fillId="2" borderId="3" xfId="0" applyFont="1" applyFill="1" applyBorder="1" applyAlignment="1" applyProtection="1">
      <alignment horizontal="center" wrapText="1"/>
      <protection locked="0"/>
    </xf>
    <xf numFmtId="49" fontId="59" fillId="2" borderId="5" xfId="30" applyNumberFormat="1" applyFont="1" applyFill="1" applyBorder="1" applyAlignment="1">
      <alignment horizontal="center" vertical="center" wrapText="1"/>
    </xf>
    <xf numFmtId="49" fontId="59" fillId="2" borderId="15" xfId="30" applyNumberFormat="1" applyFont="1" applyFill="1" applyBorder="1" applyAlignment="1">
      <alignment horizontal="center" vertical="center" wrapText="1"/>
    </xf>
    <xf numFmtId="49" fontId="59" fillId="2" borderId="4" xfId="30" applyNumberFormat="1" applyFont="1" applyFill="1" applyBorder="1" applyAlignment="1">
      <alignment horizontal="center" vertical="center" wrapText="1"/>
    </xf>
    <xf numFmtId="49" fontId="58" fillId="2" borderId="5" xfId="0" applyNumberFormat="1" applyFont="1" applyFill="1" applyBorder="1" applyAlignment="1">
      <alignment horizontal="center" vertical="center" wrapText="1"/>
    </xf>
    <xf numFmtId="49" fontId="58" fillId="2" borderId="4"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0" fontId="40" fillId="2" borderId="0" xfId="0" applyFont="1" applyFill="1" applyAlignment="1">
      <alignment horizontal="center" vertical="center"/>
    </xf>
    <xf numFmtId="1" fontId="38" fillId="2" borderId="5" xfId="0" applyNumberFormat="1" applyFont="1" applyFill="1" applyBorder="1" applyAlignment="1">
      <alignment horizontal="center" vertical="center" wrapText="1"/>
    </xf>
    <xf numFmtId="1" fontId="38" fillId="2" borderId="1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G815"/>
  <sheetViews>
    <sheetView tabSelected="1" view="pageBreakPreview" topLeftCell="B1" zoomScale="64" zoomScaleNormal="71" zoomScaleSheetLayoutView="64" workbookViewId="0">
      <pane xSplit="1" ySplit="11" topLeftCell="C12" activePane="bottomRight" state="frozen"/>
      <selection activeCell="B1" sqref="B1"/>
      <selection pane="topRight" activeCell="D1" sqref="D1"/>
      <selection pane="bottomLeft" activeCell="B11" sqref="B11"/>
      <selection pane="bottomRight" activeCell="C202" sqref="C202:C214"/>
    </sheetView>
  </sheetViews>
  <sheetFormatPr defaultRowHeight="15.75"/>
  <cols>
    <col min="1" max="1" width="6.42578125" style="39" hidden="1" customWidth="1"/>
    <col min="2" max="2" width="7" style="127" customWidth="1"/>
    <col min="3" max="3" width="25.140625" style="184" customWidth="1"/>
    <col min="4" max="4" width="6.140625" style="185" customWidth="1"/>
    <col min="5" max="5" width="22.28515625" style="184" hidden="1" customWidth="1"/>
    <col min="6" max="6" width="6.42578125" style="186" hidden="1" customWidth="1"/>
    <col min="7" max="7" width="4.85546875" style="185" customWidth="1"/>
    <col min="8" max="8" width="28.28515625" style="185" customWidth="1"/>
    <col min="9" max="9" width="24" style="185" customWidth="1"/>
    <col min="10" max="10" width="7.5703125" style="187" customWidth="1"/>
    <col min="11" max="11" width="6" style="64" customWidth="1"/>
    <col min="12" max="12" width="6" style="69" customWidth="1"/>
    <col min="13" max="13" width="30.5703125" style="25" hidden="1" customWidth="1"/>
    <col min="14" max="14" width="30.5703125" style="39" hidden="1" customWidth="1"/>
    <col min="15" max="15" width="16.42578125" style="127" hidden="1" customWidth="1"/>
    <col min="16" max="16" width="9.28515625" style="127" hidden="1" customWidth="1"/>
    <col min="17" max="17" width="0.5703125" style="192" hidden="1" customWidth="1"/>
    <col min="18" max="26" width="10.5703125" style="192" hidden="1" customWidth="1"/>
    <col min="27" max="27" width="12.5703125" style="192" hidden="1" customWidth="1"/>
    <col min="28" max="28" width="17.5703125" style="192" hidden="1" customWidth="1"/>
    <col min="29" max="29" width="19" style="39" hidden="1" customWidth="1"/>
    <col min="30" max="30" width="21.85546875" style="39" hidden="1" customWidth="1"/>
    <col min="31" max="34" width="12.42578125" style="39" hidden="1" customWidth="1"/>
    <col min="35" max="35" width="30.140625" style="39" hidden="1" customWidth="1"/>
    <col min="36" max="51" width="12.42578125" style="39" hidden="1" customWidth="1"/>
    <col min="52" max="52" width="35.28515625" style="39" hidden="1" customWidth="1"/>
    <col min="53" max="54" width="12.42578125" style="39" hidden="1" customWidth="1"/>
    <col min="55" max="60" width="6.7109375" style="39" hidden="1" customWidth="1"/>
    <col min="61" max="69" width="12.42578125" style="38" hidden="1" customWidth="1"/>
    <col min="70" max="70" width="14.7109375" style="22" hidden="1" customWidth="1"/>
    <col min="71" max="71" width="8.7109375" style="39" customWidth="1"/>
    <col min="72" max="72" width="8.28515625" style="57" customWidth="1"/>
    <col min="73" max="73" width="25" style="57" hidden="1" customWidth="1"/>
    <col min="74" max="74" width="22.140625" style="39" hidden="1" customWidth="1"/>
    <col min="75" max="78" width="12.42578125" style="39" hidden="1" customWidth="1"/>
    <col min="79" max="79" width="25" style="39" hidden="1" customWidth="1"/>
    <col min="80" max="95" width="12.42578125" style="39" hidden="1" customWidth="1"/>
    <col min="96" max="96" width="25" style="39" hidden="1" customWidth="1"/>
    <col min="97" max="99" width="6.7109375" style="39" hidden="1" customWidth="1"/>
    <col min="100" max="101" width="9.28515625" style="39" hidden="1" customWidth="1"/>
    <col min="102" max="102" width="6.7109375" style="39" hidden="1" customWidth="1"/>
    <col min="103" max="103" width="12.42578125" style="39" hidden="1" customWidth="1"/>
    <col min="104" max="104" width="20.42578125" style="39" hidden="1" customWidth="1"/>
    <col min="105" max="105" width="12.42578125" style="39" hidden="1" customWidth="1"/>
    <col min="106" max="106" width="20.140625" style="39" hidden="1" customWidth="1"/>
    <col min="107" max="107" width="12.42578125" style="39" hidden="1" customWidth="1"/>
    <col min="108" max="108" width="15" style="39" hidden="1" customWidth="1"/>
    <col min="109" max="110" width="12.42578125" style="39" hidden="1" customWidth="1"/>
    <col min="111" max="111" width="19.85546875" style="39" hidden="1" customWidth="1"/>
    <col min="112" max="112" width="17.28515625" style="39" hidden="1" customWidth="1"/>
    <col min="113" max="115" width="12.42578125" style="39" hidden="1" customWidth="1"/>
    <col min="116" max="116" width="32.42578125" style="39" hidden="1" customWidth="1"/>
    <col min="117" max="117" width="26.140625" style="39" hidden="1" customWidth="1"/>
    <col min="118" max="118" width="27.85546875" style="39" hidden="1" customWidth="1"/>
    <col min="119" max="119" width="16.7109375" style="39" hidden="1" customWidth="1"/>
    <col min="120" max="120" width="42.7109375" style="39" hidden="1" customWidth="1"/>
    <col min="121" max="121" width="39.5703125" style="39" hidden="1" customWidth="1"/>
    <col min="122" max="122" width="23.85546875" style="39" hidden="1" customWidth="1"/>
    <col min="123" max="123" width="42.7109375" style="39" hidden="1" customWidth="1"/>
    <col min="124" max="125" width="45.85546875" style="39" hidden="1" customWidth="1"/>
    <col min="126" max="127" width="30.140625" style="39" hidden="1" customWidth="1"/>
    <col min="128" max="128" width="36.42578125" style="39" hidden="1" customWidth="1"/>
    <col min="129" max="129" width="33.28515625" style="39" hidden="1" customWidth="1"/>
    <col min="130" max="130" width="42.7109375" style="39" hidden="1" customWidth="1"/>
    <col min="131" max="131" width="33.28515625" style="39" hidden="1" customWidth="1"/>
    <col min="132" max="132" width="27" style="39" hidden="1" customWidth="1"/>
    <col min="133" max="133" width="39.5703125" style="39" hidden="1" customWidth="1"/>
    <col min="134" max="134" width="36.42578125" style="39" hidden="1" customWidth="1"/>
    <col min="135" max="136" width="33.28515625" style="39" hidden="1" customWidth="1"/>
    <col min="137" max="137" width="27" style="39" hidden="1" customWidth="1"/>
    <col min="138" max="138" width="33.28515625" style="39" hidden="1" customWidth="1"/>
    <col min="139" max="140" width="39.5703125" style="39" hidden="1" customWidth="1"/>
    <col min="141" max="141" width="42.7109375" style="39" hidden="1" customWidth="1"/>
    <col min="142" max="142" width="30.140625" style="39" hidden="1" customWidth="1"/>
    <col min="143" max="144" width="33.28515625" style="39" hidden="1" customWidth="1"/>
    <col min="145" max="145" width="27" style="39" hidden="1" customWidth="1"/>
    <col min="146" max="147" width="42.7109375" style="39" hidden="1" customWidth="1"/>
    <col min="148" max="149" width="36.42578125" style="39" hidden="1" customWidth="1"/>
    <col min="150" max="150" width="39.5703125" style="39" hidden="1" customWidth="1"/>
    <col min="151" max="159" width="12.42578125" style="39" hidden="1" customWidth="1"/>
    <col min="160" max="160" width="29.28515625" style="39" hidden="1" customWidth="1"/>
    <col min="161" max="161" width="22.42578125" style="25" hidden="1" customWidth="1"/>
    <col min="162" max="162" width="25.28515625" style="25" hidden="1" customWidth="1"/>
    <col min="163" max="163" width="21.5703125" style="25" hidden="1" customWidth="1"/>
    <col min="164" max="164" width="28.7109375" style="25" hidden="1" customWidth="1"/>
    <col min="165" max="165" width="32.140625" style="25" hidden="1" customWidth="1"/>
    <col min="166" max="167" width="14.42578125" style="39" hidden="1" customWidth="1"/>
    <col min="168" max="168" width="12.42578125" style="39" hidden="1" customWidth="1"/>
    <col min="169" max="170" width="14.42578125" style="39" hidden="1" customWidth="1"/>
    <col min="171" max="171" width="17.5703125" style="39" hidden="1" customWidth="1"/>
    <col min="172" max="173" width="12.42578125" style="39" hidden="1" customWidth="1"/>
    <col min="174" max="174" width="14.42578125" style="39" hidden="1" customWidth="1"/>
    <col min="175" max="175" width="12.42578125" style="39" hidden="1" customWidth="1"/>
    <col min="176" max="176" width="14.42578125" style="39" hidden="1" customWidth="1"/>
    <col min="177" max="179" width="12.42578125" style="39" hidden="1" customWidth="1"/>
    <col min="180" max="180" width="14.42578125" style="39" hidden="1" customWidth="1"/>
    <col min="181" max="183" width="12.42578125" style="39" hidden="1" customWidth="1"/>
    <col min="184" max="184" width="12.7109375" style="39" hidden="1" customWidth="1"/>
    <col min="185" max="186" width="14.42578125" style="39" hidden="1" customWidth="1"/>
    <col min="187" max="187" width="17.5703125" style="39" hidden="1" customWidth="1"/>
    <col min="188" max="188" width="14.42578125" style="39" hidden="1" customWidth="1"/>
    <col min="189" max="190" width="11.28515625" style="39" hidden="1" customWidth="1"/>
    <col min="191" max="191" width="12.42578125" style="39" hidden="1" customWidth="1"/>
    <col min="192" max="194" width="14.42578125" style="39" hidden="1" customWidth="1"/>
    <col min="195" max="195" width="11.28515625" style="39" hidden="1" customWidth="1"/>
    <col min="196" max="196" width="14.42578125" style="39" hidden="1" customWidth="1"/>
    <col min="197" max="205" width="12.42578125" style="39" hidden="1" customWidth="1"/>
    <col min="206" max="206" width="19" style="39" hidden="1" customWidth="1"/>
    <col min="207" max="207" width="21" style="39" hidden="1" customWidth="1"/>
    <col min="208" max="208" width="21.5703125" style="39" hidden="1" customWidth="1"/>
    <col min="209" max="209" width="23" style="39" hidden="1" customWidth="1"/>
    <col min="210" max="210" width="31.28515625" style="39" hidden="1" customWidth="1"/>
    <col min="211" max="211" width="21.28515625" style="39" hidden="1" customWidth="1"/>
    <col min="212" max="212" width="42.7109375" style="39" hidden="1" customWidth="1"/>
    <col min="213" max="213" width="39.5703125" style="39" hidden="1" customWidth="1"/>
    <col min="214" max="214" width="23.85546875" style="39" hidden="1" customWidth="1"/>
    <col min="215" max="215" width="42.7109375" style="39" hidden="1" customWidth="1"/>
    <col min="216" max="217" width="45.85546875" style="39" hidden="1" customWidth="1"/>
    <col min="218" max="219" width="30.140625" style="39" hidden="1" customWidth="1"/>
    <col min="220" max="220" width="36.42578125" style="39" hidden="1" customWidth="1"/>
    <col min="221" max="221" width="33.28515625" style="39" hidden="1" customWidth="1"/>
    <col min="222" max="222" width="42.7109375" style="39" hidden="1" customWidth="1"/>
    <col min="223" max="223" width="33.28515625" style="39" hidden="1" customWidth="1"/>
    <col min="224" max="224" width="27" style="39" hidden="1" customWidth="1"/>
    <col min="225" max="225" width="39.5703125" style="39" hidden="1" customWidth="1"/>
    <col min="226" max="226" width="36.42578125" style="39" hidden="1" customWidth="1"/>
    <col min="227" max="228" width="33.28515625" style="39" hidden="1" customWidth="1"/>
    <col min="229" max="229" width="27" style="39" hidden="1" customWidth="1"/>
    <col min="230" max="230" width="33.28515625" style="39" hidden="1" customWidth="1"/>
    <col min="231" max="231" width="42.7109375" style="39" hidden="1" customWidth="1"/>
    <col min="232" max="232" width="36.42578125" style="39" hidden="1" customWidth="1"/>
    <col min="233" max="233" width="42.7109375" style="39" hidden="1" customWidth="1"/>
    <col min="234" max="234" width="33.28515625" style="39" hidden="1" customWidth="1"/>
    <col min="235" max="235" width="30.140625" style="39" hidden="1" customWidth="1"/>
    <col min="236" max="236" width="33.28515625" style="39" hidden="1" customWidth="1"/>
    <col min="237" max="237" width="27" style="39" hidden="1" customWidth="1"/>
    <col min="238" max="239" width="42.7109375" style="39" hidden="1" customWidth="1"/>
    <col min="240" max="241" width="36.42578125" style="39" hidden="1" customWidth="1"/>
    <col min="242" max="250" width="12.42578125" style="39" hidden="1" customWidth="1"/>
    <col min="251" max="251" width="16.42578125" style="39" hidden="1" customWidth="1"/>
    <col min="252" max="252" width="29.28515625" style="39" hidden="1" customWidth="1"/>
    <col min="253" max="253" width="43" style="25" hidden="1" customWidth="1"/>
    <col min="254" max="254" width="29.28515625" style="25" hidden="1" customWidth="1"/>
    <col min="255" max="255" width="31.85546875" style="25" hidden="1" customWidth="1"/>
    <col min="256" max="256" width="25.85546875" style="25" hidden="1" customWidth="1"/>
    <col min="257" max="258" width="33.28515625" style="39" hidden="1" customWidth="1"/>
    <col min="259" max="259" width="23.85546875" style="39" hidden="1" customWidth="1"/>
    <col min="260" max="262" width="33.28515625" style="39" hidden="1" customWidth="1"/>
    <col min="263" max="263" width="30.140625" style="39" hidden="1" customWidth="1"/>
    <col min="264" max="264" width="36.42578125" style="39" hidden="1" customWidth="1"/>
    <col min="265" max="265" width="42.7109375" style="39" hidden="1" customWidth="1"/>
    <col min="266" max="267" width="33.28515625" style="39" hidden="1" customWidth="1"/>
    <col min="268" max="270" width="30.140625" style="39" hidden="1" customWidth="1"/>
    <col min="271" max="271" width="36.42578125" style="39" hidden="1" customWidth="1"/>
    <col min="272" max="272" width="33.28515625" style="39" hidden="1" customWidth="1"/>
    <col min="273" max="273" width="30.140625" style="39" hidden="1" customWidth="1"/>
    <col min="274" max="274" width="33.28515625" style="39" hidden="1" customWidth="1"/>
    <col min="275" max="275" width="36.42578125" style="39" hidden="1" customWidth="1"/>
    <col min="276" max="276" width="33.28515625" style="39" hidden="1" customWidth="1"/>
    <col min="277" max="281" width="6.140625" style="39" hidden="1" customWidth="1"/>
    <col min="282" max="282" width="30.140625" style="39" hidden="1" customWidth="1"/>
    <col min="283" max="284" width="33.28515625" style="39" hidden="1" customWidth="1"/>
    <col min="285" max="285" width="30.140625" style="39" hidden="1" customWidth="1"/>
    <col min="286" max="286" width="36.42578125" style="39" hidden="1" customWidth="1"/>
    <col min="287" max="295" width="12.42578125" style="39" hidden="1" customWidth="1"/>
    <col min="296" max="296" width="16.42578125" style="106" hidden="1" customWidth="1"/>
    <col min="297" max="299" width="19" style="39" hidden="1" customWidth="1"/>
    <col min="300" max="300" width="42.7109375" style="39" hidden="1" customWidth="1"/>
    <col min="301" max="301" width="39.5703125" style="39" hidden="1" customWidth="1"/>
    <col min="302" max="302" width="23.85546875" style="39" hidden="1" customWidth="1"/>
    <col min="303" max="303" width="42.7109375" style="32" hidden="1" customWidth="1"/>
    <col min="304" max="305" width="45.85546875" style="39" hidden="1" customWidth="1"/>
    <col min="306" max="307" width="30.140625" style="39" hidden="1" customWidth="1"/>
    <col min="308" max="308" width="36.42578125" style="39" hidden="1" customWidth="1"/>
    <col min="309" max="309" width="33.28515625" style="39" hidden="1" customWidth="1"/>
    <col min="310" max="310" width="42.7109375" style="39" hidden="1" customWidth="1"/>
    <col min="311" max="311" width="33.28515625" style="39" hidden="1" customWidth="1"/>
    <col min="312" max="312" width="27" style="39" hidden="1" customWidth="1"/>
    <col min="313" max="313" width="39.5703125" style="39" hidden="1" customWidth="1"/>
    <col min="314" max="314" width="36.42578125" style="39" hidden="1" customWidth="1"/>
    <col min="315" max="316" width="33.28515625" style="39" hidden="1" customWidth="1"/>
    <col min="317" max="317" width="27" style="39" hidden="1" customWidth="1"/>
    <col min="318" max="318" width="33.28515625" style="39" hidden="1" customWidth="1"/>
    <col min="319" max="319" width="42.7109375" style="39" hidden="1" customWidth="1"/>
    <col min="320" max="320" width="36.42578125" style="39" hidden="1" customWidth="1"/>
    <col min="321" max="321" width="42.7109375" style="39" hidden="1" customWidth="1"/>
    <col min="322" max="322" width="33.28515625" style="39" hidden="1" customWidth="1"/>
    <col min="323" max="323" width="30.140625" style="39" hidden="1" customWidth="1"/>
    <col min="324" max="324" width="33.28515625" style="39" hidden="1" customWidth="1"/>
    <col min="325" max="325" width="27" style="39" hidden="1" customWidth="1"/>
    <col min="326" max="327" width="42.7109375" style="39" hidden="1" customWidth="1"/>
    <col min="328" max="329" width="36.42578125" style="39" hidden="1" customWidth="1"/>
    <col min="330" max="338" width="12.42578125" style="39" hidden="1" customWidth="1"/>
    <col min="339" max="339" width="16.42578125" style="39" hidden="1" customWidth="1"/>
    <col min="340" max="340" width="27.85546875" style="39" hidden="1" customWidth="1"/>
    <col min="341" max="341" width="22.7109375" style="39" hidden="1" customWidth="1"/>
    <col min="342" max="343" width="33.28515625" style="39" hidden="1" customWidth="1"/>
    <col min="344" max="344" width="23.85546875" style="39" hidden="1" customWidth="1"/>
    <col min="345" max="347" width="33.28515625" style="39" hidden="1" customWidth="1"/>
    <col min="348" max="348" width="30.140625" style="39" hidden="1" customWidth="1"/>
    <col min="349" max="349" width="36.42578125" style="39" hidden="1" customWidth="1"/>
    <col min="350" max="350" width="42.7109375" style="39" hidden="1" customWidth="1"/>
    <col min="351" max="352" width="33.28515625" style="39" hidden="1" customWidth="1"/>
    <col min="353" max="355" width="30.140625" style="39" hidden="1" customWidth="1"/>
    <col min="356" max="356" width="36.42578125" style="39" hidden="1" customWidth="1"/>
    <col min="357" max="357" width="33.28515625" style="39" hidden="1" customWidth="1"/>
    <col min="358" max="358" width="30.140625" style="39" hidden="1" customWidth="1"/>
    <col min="359" max="359" width="33.28515625" style="39" hidden="1" customWidth="1"/>
    <col min="360" max="360" width="36.42578125" style="39" hidden="1" customWidth="1"/>
    <col min="361" max="361" width="33.28515625" style="39" hidden="1" customWidth="1"/>
    <col min="362" max="362" width="30.140625" style="39" hidden="1" customWidth="1"/>
    <col min="363" max="364" width="33.28515625" style="39" hidden="1" customWidth="1"/>
    <col min="365" max="365" width="30.140625" style="39" hidden="1" customWidth="1"/>
    <col min="366" max="366" width="36.42578125" style="39" hidden="1" customWidth="1"/>
    <col min="367" max="367" width="33.28515625" style="39" hidden="1" customWidth="1"/>
    <col min="368" max="376" width="12.42578125" style="39" hidden="1" customWidth="1"/>
    <col min="377" max="377" width="21.5703125" style="39" hidden="1" customWidth="1"/>
    <col min="378" max="378" width="21.85546875" style="39" hidden="1" customWidth="1"/>
    <col min="379" max="379" width="22.140625" style="39" hidden="1" customWidth="1"/>
    <col min="380" max="381" width="33.28515625" style="39" hidden="1" customWidth="1"/>
    <col min="382" max="382" width="23.85546875" style="39" hidden="1" customWidth="1"/>
    <col min="383" max="385" width="33.28515625" style="39" hidden="1" customWidth="1"/>
    <col min="386" max="386" width="30.140625" style="39" hidden="1" customWidth="1"/>
    <col min="387" max="387" width="36.42578125" style="39" hidden="1" customWidth="1"/>
    <col min="388" max="388" width="42.7109375" style="39" hidden="1" customWidth="1"/>
    <col min="389" max="390" width="33.28515625" style="39" hidden="1" customWidth="1"/>
    <col min="391" max="393" width="30.140625" style="39" hidden="1" customWidth="1"/>
    <col min="394" max="394" width="36.42578125" style="39" hidden="1" customWidth="1"/>
    <col min="395" max="395" width="33.28515625" style="39" hidden="1" customWidth="1"/>
    <col min="396" max="396" width="30.140625" style="39" hidden="1" customWidth="1"/>
    <col min="397" max="397" width="33.28515625" style="39" hidden="1" customWidth="1"/>
    <col min="398" max="398" width="36.42578125" style="39" hidden="1" customWidth="1"/>
    <col min="399" max="399" width="33.28515625" style="39" hidden="1" customWidth="1"/>
    <col min="400" max="400" width="30.140625" style="39" hidden="1" customWidth="1"/>
    <col min="401" max="402" width="33.28515625" style="39" hidden="1" customWidth="1"/>
    <col min="403" max="403" width="30.140625" style="39" hidden="1" customWidth="1"/>
    <col min="404" max="404" width="36.42578125" style="39" hidden="1" customWidth="1"/>
    <col min="405" max="405" width="30.140625" style="39" hidden="1" customWidth="1"/>
    <col min="406" max="413" width="12.42578125" style="39" hidden="1" customWidth="1"/>
    <col min="414" max="414" width="13" style="39" hidden="1" customWidth="1"/>
    <col min="415" max="415" width="16.42578125" style="39" hidden="1" customWidth="1"/>
    <col min="416" max="416" width="8.7109375" style="127" customWidth="1"/>
    <col min="417" max="418" width="9.140625" style="127" hidden="1" customWidth="1"/>
    <col min="419" max="437" width="9.140625" style="127" customWidth="1"/>
    <col min="438" max="560" width="9.140625" style="127"/>
    <col min="561" max="561" width="20.140625" style="127" customWidth="1"/>
    <col min="562" max="562" width="4.28515625" style="127" customWidth="1"/>
    <col min="563" max="563" width="39" style="127" customWidth="1"/>
    <col min="564" max="564" width="53.5703125" style="127" customWidth="1"/>
    <col min="565" max="568" width="7.7109375" style="127" customWidth="1"/>
    <col min="569" max="569" width="10" style="127" customWidth="1"/>
    <col min="570" max="571" width="9.28515625" style="127" customWidth="1"/>
    <col min="572" max="572" width="8" style="127" customWidth="1"/>
    <col min="573" max="816" width="9.140625" style="127"/>
    <col min="817" max="817" width="20.140625" style="127" customWidth="1"/>
    <col min="818" max="818" width="4.28515625" style="127" customWidth="1"/>
    <col min="819" max="819" width="39" style="127" customWidth="1"/>
    <col min="820" max="820" width="53.5703125" style="127" customWidth="1"/>
    <col min="821" max="824" width="7.7109375" style="127" customWidth="1"/>
    <col min="825" max="825" width="10" style="127" customWidth="1"/>
    <col min="826" max="827" width="9.28515625" style="127" customWidth="1"/>
    <col min="828" max="828" width="8" style="127" customWidth="1"/>
    <col min="829" max="1072" width="9.140625" style="127"/>
    <col min="1073" max="1073" width="20.140625" style="127" customWidth="1"/>
    <col min="1074" max="1074" width="4.28515625" style="127" customWidth="1"/>
    <col min="1075" max="1075" width="39" style="127" customWidth="1"/>
    <col min="1076" max="1076" width="53.5703125" style="127" customWidth="1"/>
    <col min="1077" max="1080" width="7.7109375" style="127" customWidth="1"/>
    <col min="1081" max="1081" width="10" style="127" customWidth="1"/>
    <col min="1082" max="1083" width="9.28515625" style="127" customWidth="1"/>
    <col min="1084" max="1084" width="8" style="127" customWidth="1"/>
    <col min="1085" max="1328" width="9.140625" style="127"/>
    <col min="1329" max="1329" width="20.140625" style="127" customWidth="1"/>
    <col min="1330" max="1330" width="4.28515625" style="127" customWidth="1"/>
    <col min="1331" max="1331" width="39" style="127" customWidth="1"/>
    <col min="1332" max="1332" width="53.5703125" style="127" customWidth="1"/>
    <col min="1333" max="1336" width="7.7109375" style="127" customWidth="1"/>
    <col min="1337" max="1337" width="10" style="127" customWidth="1"/>
    <col min="1338" max="1339" width="9.28515625" style="127" customWidth="1"/>
    <col min="1340" max="1340" width="8" style="127" customWidth="1"/>
    <col min="1341" max="1584" width="9.140625" style="127"/>
    <col min="1585" max="1585" width="20.140625" style="127" customWidth="1"/>
    <col min="1586" max="1586" width="4.28515625" style="127" customWidth="1"/>
    <col min="1587" max="1587" width="39" style="127" customWidth="1"/>
    <col min="1588" max="1588" width="53.5703125" style="127" customWidth="1"/>
    <col min="1589" max="1592" width="7.7109375" style="127" customWidth="1"/>
    <col min="1593" max="1593" width="10" style="127" customWidth="1"/>
    <col min="1594" max="1595" width="9.28515625" style="127" customWidth="1"/>
    <col min="1596" max="1596" width="8" style="127" customWidth="1"/>
    <col min="1597" max="1840" width="9.140625" style="127"/>
    <col min="1841" max="1841" width="20.140625" style="127" customWidth="1"/>
    <col min="1842" max="1842" width="4.28515625" style="127" customWidth="1"/>
    <col min="1843" max="1843" width="39" style="127" customWidth="1"/>
    <col min="1844" max="1844" width="53.5703125" style="127" customWidth="1"/>
    <col min="1845" max="1848" width="7.7109375" style="127" customWidth="1"/>
    <col min="1849" max="1849" width="10" style="127" customWidth="1"/>
    <col min="1850" max="1851" width="9.28515625" style="127" customWidth="1"/>
    <col min="1852" max="1852" width="8" style="127" customWidth="1"/>
    <col min="1853" max="2096" width="9.140625" style="127"/>
    <col min="2097" max="2097" width="20.140625" style="127" customWidth="1"/>
    <col min="2098" max="2098" width="4.28515625" style="127" customWidth="1"/>
    <col min="2099" max="2099" width="39" style="127" customWidth="1"/>
    <col min="2100" max="2100" width="53.5703125" style="127" customWidth="1"/>
    <col min="2101" max="2104" width="7.7109375" style="127" customWidth="1"/>
    <col min="2105" max="2105" width="10" style="127" customWidth="1"/>
    <col min="2106" max="2107" width="9.28515625" style="127" customWidth="1"/>
    <col min="2108" max="2108" width="8" style="127" customWidth="1"/>
    <col min="2109" max="2352" width="9.140625" style="127"/>
    <col min="2353" max="2353" width="20.140625" style="127" customWidth="1"/>
    <col min="2354" max="2354" width="4.28515625" style="127" customWidth="1"/>
    <col min="2355" max="2355" width="39" style="127" customWidth="1"/>
    <col min="2356" max="2356" width="53.5703125" style="127" customWidth="1"/>
    <col min="2357" max="2360" width="7.7109375" style="127" customWidth="1"/>
    <col min="2361" max="2361" width="10" style="127" customWidth="1"/>
    <col min="2362" max="2363" width="9.28515625" style="127" customWidth="1"/>
    <col min="2364" max="2364" width="8" style="127" customWidth="1"/>
    <col min="2365" max="2608" width="9.140625" style="127"/>
    <col min="2609" max="2609" width="20.140625" style="127" customWidth="1"/>
    <col min="2610" max="2610" width="4.28515625" style="127" customWidth="1"/>
    <col min="2611" max="2611" width="39" style="127" customWidth="1"/>
    <col min="2612" max="2612" width="53.5703125" style="127" customWidth="1"/>
    <col min="2613" max="2616" width="7.7109375" style="127" customWidth="1"/>
    <col min="2617" max="2617" width="10" style="127" customWidth="1"/>
    <col min="2618" max="2619" width="9.28515625" style="127" customWidth="1"/>
    <col min="2620" max="2620" width="8" style="127" customWidth="1"/>
    <col min="2621" max="2864" width="9.140625" style="127"/>
    <col min="2865" max="2865" width="20.140625" style="127" customWidth="1"/>
    <col min="2866" max="2866" width="4.28515625" style="127" customWidth="1"/>
    <col min="2867" max="2867" width="39" style="127" customWidth="1"/>
    <col min="2868" max="2868" width="53.5703125" style="127" customWidth="1"/>
    <col min="2869" max="2872" width="7.7109375" style="127" customWidth="1"/>
    <col min="2873" max="2873" width="10" style="127" customWidth="1"/>
    <col min="2874" max="2875" width="9.28515625" style="127" customWidth="1"/>
    <col min="2876" max="2876" width="8" style="127" customWidth="1"/>
    <col min="2877" max="3120" width="9.140625" style="127"/>
    <col min="3121" max="3121" width="20.140625" style="127" customWidth="1"/>
    <col min="3122" max="3122" width="4.28515625" style="127" customWidth="1"/>
    <col min="3123" max="3123" width="39" style="127" customWidth="1"/>
    <col min="3124" max="3124" width="53.5703125" style="127" customWidth="1"/>
    <col min="3125" max="3128" width="7.7109375" style="127" customWidth="1"/>
    <col min="3129" max="3129" width="10" style="127" customWidth="1"/>
    <col min="3130" max="3131" width="9.28515625" style="127" customWidth="1"/>
    <col min="3132" max="3132" width="8" style="127" customWidth="1"/>
    <col min="3133" max="3376" width="9.140625" style="127"/>
    <col min="3377" max="3377" width="20.140625" style="127" customWidth="1"/>
    <col min="3378" max="3378" width="4.28515625" style="127" customWidth="1"/>
    <col min="3379" max="3379" width="39" style="127" customWidth="1"/>
    <col min="3380" max="3380" width="53.5703125" style="127" customWidth="1"/>
    <col min="3381" max="3384" width="7.7109375" style="127" customWidth="1"/>
    <col min="3385" max="3385" width="10" style="127" customWidth="1"/>
    <col min="3386" max="3387" width="9.28515625" style="127" customWidth="1"/>
    <col min="3388" max="3388" width="8" style="127" customWidth="1"/>
    <col min="3389" max="3632" width="9.140625" style="127"/>
    <col min="3633" max="3633" width="20.140625" style="127" customWidth="1"/>
    <col min="3634" max="3634" width="4.28515625" style="127" customWidth="1"/>
    <col min="3635" max="3635" width="39" style="127" customWidth="1"/>
    <col min="3636" max="3636" width="53.5703125" style="127" customWidth="1"/>
    <col min="3637" max="3640" width="7.7109375" style="127" customWidth="1"/>
    <col min="3641" max="3641" width="10" style="127" customWidth="1"/>
    <col min="3642" max="3643" width="9.28515625" style="127" customWidth="1"/>
    <col min="3644" max="3644" width="8" style="127" customWidth="1"/>
    <col min="3645" max="3888" width="9.140625" style="127"/>
    <col min="3889" max="3889" width="20.140625" style="127" customWidth="1"/>
    <col min="3890" max="3890" width="4.28515625" style="127" customWidth="1"/>
    <col min="3891" max="3891" width="39" style="127" customWidth="1"/>
    <col min="3892" max="3892" width="53.5703125" style="127" customWidth="1"/>
    <col min="3893" max="3896" width="7.7109375" style="127" customWidth="1"/>
    <col min="3897" max="3897" width="10" style="127" customWidth="1"/>
    <col min="3898" max="3899" width="9.28515625" style="127" customWidth="1"/>
    <col min="3900" max="3900" width="8" style="127" customWidth="1"/>
    <col min="3901" max="4144" width="9.140625" style="127"/>
    <col min="4145" max="4145" width="20.140625" style="127" customWidth="1"/>
    <col min="4146" max="4146" width="4.28515625" style="127" customWidth="1"/>
    <col min="4147" max="4147" width="39" style="127" customWidth="1"/>
    <col min="4148" max="4148" width="53.5703125" style="127" customWidth="1"/>
    <col min="4149" max="4152" width="7.7109375" style="127" customWidth="1"/>
    <col min="4153" max="4153" width="10" style="127" customWidth="1"/>
    <col min="4154" max="4155" width="9.28515625" style="127" customWidth="1"/>
    <col min="4156" max="4156" width="8" style="127" customWidth="1"/>
    <col min="4157" max="4400" width="9.140625" style="127"/>
    <col min="4401" max="4401" width="20.140625" style="127" customWidth="1"/>
    <col min="4402" max="4402" width="4.28515625" style="127" customWidth="1"/>
    <col min="4403" max="4403" width="39" style="127" customWidth="1"/>
    <col min="4404" max="4404" width="53.5703125" style="127" customWidth="1"/>
    <col min="4405" max="4408" width="7.7109375" style="127" customWidth="1"/>
    <col min="4409" max="4409" width="10" style="127" customWidth="1"/>
    <col min="4410" max="4411" width="9.28515625" style="127" customWidth="1"/>
    <col min="4412" max="4412" width="8" style="127" customWidth="1"/>
    <col min="4413" max="4656" width="9.140625" style="127"/>
    <col min="4657" max="4657" width="20.140625" style="127" customWidth="1"/>
    <col min="4658" max="4658" width="4.28515625" style="127" customWidth="1"/>
    <col min="4659" max="4659" width="39" style="127" customWidth="1"/>
    <col min="4660" max="4660" width="53.5703125" style="127" customWidth="1"/>
    <col min="4661" max="4664" width="7.7109375" style="127" customWidth="1"/>
    <col min="4665" max="4665" width="10" style="127" customWidth="1"/>
    <col min="4666" max="4667" width="9.28515625" style="127" customWidth="1"/>
    <col min="4668" max="4668" width="8" style="127" customWidth="1"/>
    <col min="4669" max="4912" width="9.140625" style="127"/>
    <col min="4913" max="4913" width="20.140625" style="127" customWidth="1"/>
    <col min="4914" max="4914" width="4.28515625" style="127" customWidth="1"/>
    <col min="4915" max="4915" width="39" style="127" customWidth="1"/>
    <col min="4916" max="4916" width="53.5703125" style="127" customWidth="1"/>
    <col min="4917" max="4920" width="7.7109375" style="127" customWidth="1"/>
    <col min="4921" max="4921" width="10" style="127" customWidth="1"/>
    <col min="4922" max="4923" width="9.28515625" style="127" customWidth="1"/>
    <col min="4924" max="4924" width="8" style="127" customWidth="1"/>
    <col min="4925" max="5168" width="9.140625" style="127"/>
    <col min="5169" max="5169" width="20.140625" style="127" customWidth="1"/>
    <col min="5170" max="5170" width="4.28515625" style="127" customWidth="1"/>
    <col min="5171" max="5171" width="39" style="127" customWidth="1"/>
    <col min="5172" max="5172" width="53.5703125" style="127" customWidth="1"/>
    <col min="5173" max="5176" width="7.7109375" style="127" customWidth="1"/>
    <col min="5177" max="5177" width="10" style="127" customWidth="1"/>
    <col min="5178" max="5179" width="9.28515625" style="127" customWidth="1"/>
    <col min="5180" max="5180" width="8" style="127" customWidth="1"/>
    <col min="5181" max="5424" width="9.140625" style="127"/>
    <col min="5425" max="5425" width="20.140625" style="127" customWidth="1"/>
    <col min="5426" max="5426" width="4.28515625" style="127" customWidth="1"/>
    <col min="5427" max="5427" width="39" style="127" customWidth="1"/>
    <col min="5428" max="5428" width="53.5703125" style="127" customWidth="1"/>
    <col min="5429" max="5432" width="7.7109375" style="127" customWidth="1"/>
    <col min="5433" max="5433" width="10" style="127" customWidth="1"/>
    <col min="5434" max="5435" width="9.28515625" style="127" customWidth="1"/>
    <col min="5436" max="5436" width="8" style="127" customWidth="1"/>
    <col min="5437" max="5680" width="9.140625" style="127"/>
    <col min="5681" max="5681" width="20.140625" style="127" customWidth="1"/>
    <col min="5682" max="5682" width="4.28515625" style="127" customWidth="1"/>
    <col min="5683" max="5683" width="39" style="127" customWidth="1"/>
    <col min="5684" max="5684" width="53.5703125" style="127" customWidth="1"/>
    <col min="5685" max="5688" width="7.7109375" style="127" customWidth="1"/>
    <col min="5689" max="5689" width="10" style="127" customWidth="1"/>
    <col min="5690" max="5691" width="9.28515625" style="127" customWidth="1"/>
    <col min="5692" max="5692" width="8" style="127" customWidth="1"/>
    <col min="5693" max="5936" width="9.140625" style="127"/>
    <col min="5937" max="5937" width="20.140625" style="127" customWidth="1"/>
    <col min="5938" max="5938" width="4.28515625" style="127" customWidth="1"/>
    <col min="5939" max="5939" width="39" style="127" customWidth="1"/>
    <col min="5940" max="5940" width="53.5703125" style="127" customWidth="1"/>
    <col min="5941" max="5944" width="7.7109375" style="127" customWidth="1"/>
    <col min="5945" max="5945" width="10" style="127" customWidth="1"/>
    <col min="5946" max="5947" width="9.28515625" style="127" customWidth="1"/>
    <col min="5948" max="5948" width="8" style="127" customWidth="1"/>
    <col min="5949" max="6192" width="9.140625" style="127"/>
    <col min="6193" max="6193" width="20.140625" style="127" customWidth="1"/>
    <col min="6194" max="6194" width="4.28515625" style="127" customWidth="1"/>
    <col min="6195" max="6195" width="39" style="127" customWidth="1"/>
    <col min="6196" max="6196" width="53.5703125" style="127" customWidth="1"/>
    <col min="6197" max="6200" width="7.7109375" style="127" customWidth="1"/>
    <col min="6201" max="6201" width="10" style="127" customWidth="1"/>
    <col min="6202" max="6203" width="9.28515625" style="127" customWidth="1"/>
    <col min="6204" max="6204" width="8" style="127" customWidth="1"/>
    <col min="6205" max="6448" width="9.140625" style="127"/>
    <col min="6449" max="6449" width="20.140625" style="127" customWidth="1"/>
    <col min="6450" max="6450" width="4.28515625" style="127" customWidth="1"/>
    <col min="6451" max="6451" width="39" style="127" customWidth="1"/>
    <col min="6452" max="6452" width="53.5703125" style="127" customWidth="1"/>
    <col min="6453" max="6456" width="7.7109375" style="127" customWidth="1"/>
    <col min="6457" max="6457" width="10" style="127" customWidth="1"/>
    <col min="6458" max="6459" width="9.28515625" style="127" customWidth="1"/>
    <col min="6460" max="6460" width="8" style="127" customWidth="1"/>
    <col min="6461" max="6704" width="9.140625" style="127"/>
    <col min="6705" max="6705" width="20.140625" style="127" customWidth="1"/>
    <col min="6706" max="6706" width="4.28515625" style="127" customWidth="1"/>
    <col min="6707" max="6707" width="39" style="127" customWidth="1"/>
    <col min="6708" max="6708" width="53.5703125" style="127" customWidth="1"/>
    <col min="6709" max="6712" width="7.7109375" style="127" customWidth="1"/>
    <col min="6713" max="6713" width="10" style="127" customWidth="1"/>
    <col min="6714" max="6715" width="9.28515625" style="127" customWidth="1"/>
    <col min="6716" max="6716" width="8" style="127" customWidth="1"/>
    <col min="6717" max="6960" width="9.140625" style="127"/>
    <col min="6961" max="6961" width="20.140625" style="127" customWidth="1"/>
    <col min="6962" max="6962" width="4.28515625" style="127" customWidth="1"/>
    <col min="6963" max="6963" width="39" style="127" customWidth="1"/>
    <col min="6964" max="6964" width="53.5703125" style="127" customWidth="1"/>
    <col min="6965" max="6968" width="7.7109375" style="127" customWidth="1"/>
    <col min="6969" max="6969" width="10" style="127" customWidth="1"/>
    <col min="6970" max="6971" width="9.28515625" style="127" customWidth="1"/>
    <col min="6972" max="6972" width="8" style="127" customWidth="1"/>
    <col min="6973" max="7216" width="9.140625" style="127"/>
    <col min="7217" max="7217" width="20.140625" style="127" customWidth="1"/>
    <col min="7218" max="7218" width="4.28515625" style="127" customWidth="1"/>
    <col min="7219" max="7219" width="39" style="127" customWidth="1"/>
    <col min="7220" max="7220" width="53.5703125" style="127" customWidth="1"/>
    <col min="7221" max="7224" width="7.7109375" style="127" customWidth="1"/>
    <col min="7225" max="7225" width="10" style="127" customWidth="1"/>
    <col min="7226" max="7227" width="9.28515625" style="127" customWidth="1"/>
    <col min="7228" max="7228" width="8" style="127" customWidth="1"/>
    <col min="7229" max="7472" width="9.140625" style="127"/>
    <col min="7473" max="7473" width="20.140625" style="127" customWidth="1"/>
    <col min="7474" max="7474" width="4.28515625" style="127" customWidth="1"/>
    <col min="7475" max="7475" width="39" style="127" customWidth="1"/>
    <col min="7476" max="7476" width="53.5703125" style="127" customWidth="1"/>
    <col min="7477" max="7480" width="7.7109375" style="127" customWidth="1"/>
    <col min="7481" max="7481" width="10" style="127" customWidth="1"/>
    <col min="7482" max="7483" width="9.28515625" style="127" customWidth="1"/>
    <col min="7484" max="7484" width="8" style="127" customWidth="1"/>
    <col min="7485" max="7728" width="9.140625" style="127"/>
    <col min="7729" max="7729" width="20.140625" style="127" customWidth="1"/>
    <col min="7730" max="7730" width="4.28515625" style="127" customWidth="1"/>
    <col min="7731" max="7731" width="39" style="127" customWidth="1"/>
    <col min="7732" max="7732" width="53.5703125" style="127" customWidth="1"/>
    <col min="7733" max="7736" width="7.7109375" style="127" customWidth="1"/>
    <col min="7737" max="7737" width="10" style="127" customWidth="1"/>
    <col min="7738" max="7739" width="9.28515625" style="127" customWidth="1"/>
    <col min="7740" max="7740" width="8" style="127" customWidth="1"/>
    <col min="7741" max="7984" width="9.140625" style="127"/>
    <col min="7985" max="7985" width="20.140625" style="127" customWidth="1"/>
    <col min="7986" max="7986" width="4.28515625" style="127" customWidth="1"/>
    <col min="7987" max="7987" width="39" style="127" customWidth="1"/>
    <col min="7988" max="7988" width="53.5703125" style="127" customWidth="1"/>
    <col min="7989" max="7992" width="7.7109375" style="127" customWidth="1"/>
    <col min="7993" max="7993" width="10" style="127" customWidth="1"/>
    <col min="7994" max="7995" width="9.28515625" style="127" customWidth="1"/>
    <col min="7996" max="7996" width="8" style="127" customWidth="1"/>
    <col min="7997" max="8240" width="9.140625" style="127"/>
    <col min="8241" max="8241" width="20.140625" style="127" customWidth="1"/>
    <col min="8242" max="8242" width="4.28515625" style="127" customWidth="1"/>
    <col min="8243" max="8243" width="39" style="127" customWidth="1"/>
    <col min="8244" max="8244" width="53.5703125" style="127" customWidth="1"/>
    <col min="8245" max="8248" width="7.7109375" style="127" customWidth="1"/>
    <col min="8249" max="8249" width="10" style="127" customWidth="1"/>
    <col min="8250" max="8251" width="9.28515625" style="127" customWidth="1"/>
    <col min="8252" max="8252" width="8" style="127" customWidth="1"/>
    <col min="8253" max="8496" width="9.140625" style="127"/>
    <col min="8497" max="8497" width="20.140625" style="127" customWidth="1"/>
    <col min="8498" max="8498" width="4.28515625" style="127" customWidth="1"/>
    <col min="8499" max="8499" width="39" style="127" customWidth="1"/>
    <col min="8500" max="8500" width="53.5703125" style="127" customWidth="1"/>
    <col min="8501" max="8504" width="7.7109375" style="127" customWidth="1"/>
    <col min="8505" max="8505" width="10" style="127" customWidth="1"/>
    <col min="8506" max="8507" width="9.28515625" style="127" customWidth="1"/>
    <col min="8508" max="8508" width="8" style="127" customWidth="1"/>
    <col min="8509" max="8752" width="9.140625" style="127"/>
    <col min="8753" max="8753" width="20.140625" style="127" customWidth="1"/>
    <col min="8754" max="8754" width="4.28515625" style="127" customWidth="1"/>
    <col min="8755" max="8755" width="39" style="127" customWidth="1"/>
    <col min="8756" max="8756" width="53.5703125" style="127" customWidth="1"/>
    <col min="8757" max="8760" width="7.7109375" style="127" customWidth="1"/>
    <col min="8761" max="8761" width="10" style="127" customWidth="1"/>
    <col min="8762" max="8763" width="9.28515625" style="127" customWidth="1"/>
    <col min="8764" max="8764" width="8" style="127" customWidth="1"/>
    <col min="8765" max="9008" width="9.140625" style="127"/>
    <col min="9009" max="9009" width="20.140625" style="127" customWidth="1"/>
    <col min="9010" max="9010" width="4.28515625" style="127" customWidth="1"/>
    <col min="9011" max="9011" width="39" style="127" customWidth="1"/>
    <col min="9012" max="9012" width="53.5703125" style="127" customWidth="1"/>
    <col min="9013" max="9016" width="7.7109375" style="127" customWidth="1"/>
    <col min="9017" max="9017" width="10" style="127" customWidth="1"/>
    <col min="9018" max="9019" width="9.28515625" style="127" customWidth="1"/>
    <col min="9020" max="9020" width="8" style="127" customWidth="1"/>
    <col min="9021" max="9264" width="9.140625" style="127"/>
    <col min="9265" max="9265" width="20.140625" style="127" customWidth="1"/>
    <col min="9266" max="9266" width="4.28515625" style="127" customWidth="1"/>
    <col min="9267" max="9267" width="39" style="127" customWidth="1"/>
    <col min="9268" max="9268" width="53.5703125" style="127" customWidth="1"/>
    <col min="9269" max="9272" width="7.7109375" style="127" customWidth="1"/>
    <col min="9273" max="9273" width="10" style="127" customWidth="1"/>
    <col min="9274" max="9275" width="9.28515625" style="127" customWidth="1"/>
    <col min="9276" max="9276" width="8" style="127" customWidth="1"/>
    <col min="9277" max="9520" width="9.140625" style="127"/>
    <col min="9521" max="9521" width="20.140625" style="127" customWidth="1"/>
    <col min="9522" max="9522" width="4.28515625" style="127" customWidth="1"/>
    <col min="9523" max="9523" width="39" style="127" customWidth="1"/>
    <col min="9524" max="9524" width="53.5703125" style="127" customWidth="1"/>
    <col min="9525" max="9528" width="7.7109375" style="127" customWidth="1"/>
    <col min="9529" max="9529" width="10" style="127" customWidth="1"/>
    <col min="9530" max="9531" width="9.28515625" style="127" customWidth="1"/>
    <col min="9532" max="9532" width="8" style="127" customWidth="1"/>
    <col min="9533" max="9776" width="9.140625" style="127"/>
    <col min="9777" max="9777" width="20.140625" style="127" customWidth="1"/>
    <col min="9778" max="9778" width="4.28515625" style="127" customWidth="1"/>
    <col min="9779" max="9779" width="39" style="127" customWidth="1"/>
    <col min="9780" max="9780" width="53.5703125" style="127" customWidth="1"/>
    <col min="9781" max="9784" width="7.7109375" style="127" customWidth="1"/>
    <col min="9785" max="9785" width="10" style="127" customWidth="1"/>
    <col min="9786" max="9787" width="9.28515625" style="127" customWidth="1"/>
    <col min="9788" max="9788" width="8" style="127" customWidth="1"/>
    <col min="9789" max="10032" width="9.140625" style="127"/>
    <col min="10033" max="10033" width="20.140625" style="127" customWidth="1"/>
    <col min="10034" max="10034" width="4.28515625" style="127" customWidth="1"/>
    <col min="10035" max="10035" width="39" style="127" customWidth="1"/>
    <col min="10036" max="10036" width="53.5703125" style="127" customWidth="1"/>
    <col min="10037" max="10040" width="7.7109375" style="127" customWidth="1"/>
    <col min="10041" max="10041" width="10" style="127" customWidth="1"/>
    <col min="10042" max="10043" width="9.28515625" style="127" customWidth="1"/>
    <col min="10044" max="10044" width="8" style="127" customWidth="1"/>
    <col min="10045" max="10288" width="9.140625" style="127"/>
    <col min="10289" max="10289" width="20.140625" style="127" customWidth="1"/>
    <col min="10290" max="10290" width="4.28515625" style="127" customWidth="1"/>
    <col min="10291" max="10291" width="39" style="127" customWidth="1"/>
    <col min="10292" max="10292" width="53.5703125" style="127" customWidth="1"/>
    <col min="10293" max="10296" width="7.7109375" style="127" customWidth="1"/>
    <col min="10297" max="10297" width="10" style="127" customWidth="1"/>
    <col min="10298" max="10299" width="9.28515625" style="127" customWidth="1"/>
    <col min="10300" max="10300" width="8" style="127" customWidth="1"/>
    <col min="10301" max="10544" width="9.140625" style="127"/>
    <col min="10545" max="10545" width="20.140625" style="127" customWidth="1"/>
    <col min="10546" max="10546" width="4.28515625" style="127" customWidth="1"/>
    <col min="10547" max="10547" width="39" style="127" customWidth="1"/>
    <col min="10548" max="10548" width="53.5703125" style="127" customWidth="1"/>
    <col min="10549" max="10552" width="7.7109375" style="127" customWidth="1"/>
    <col min="10553" max="10553" width="10" style="127" customWidth="1"/>
    <col min="10554" max="10555" width="9.28515625" style="127" customWidth="1"/>
    <col min="10556" max="10556" width="8" style="127" customWidth="1"/>
    <col min="10557" max="10800" width="9.140625" style="127"/>
    <col min="10801" max="10801" width="20.140625" style="127" customWidth="1"/>
    <col min="10802" max="10802" width="4.28515625" style="127" customWidth="1"/>
    <col min="10803" max="10803" width="39" style="127" customWidth="1"/>
    <col min="10804" max="10804" width="53.5703125" style="127" customWidth="1"/>
    <col min="10805" max="10808" width="7.7109375" style="127" customWidth="1"/>
    <col min="10809" max="10809" width="10" style="127" customWidth="1"/>
    <col min="10810" max="10811" width="9.28515625" style="127" customWidth="1"/>
    <col min="10812" max="10812" width="8" style="127" customWidth="1"/>
    <col min="10813" max="11056" width="9.140625" style="127"/>
    <col min="11057" max="11057" width="20.140625" style="127" customWidth="1"/>
    <col min="11058" max="11058" width="4.28515625" style="127" customWidth="1"/>
    <col min="11059" max="11059" width="39" style="127" customWidth="1"/>
    <col min="11060" max="11060" width="53.5703125" style="127" customWidth="1"/>
    <col min="11061" max="11064" width="7.7109375" style="127" customWidth="1"/>
    <col min="11065" max="11065" width="10" style="127" customWidth="1"/>
    <col min="11066" max="11067" width="9.28515625" style="127" customWidth="1"/>
    <col min="11068" max="11068" width="8" style="127" customWidth="1"/>
    <col min="11069" max="11312" width="9.140625" style="127"/>
    <col min="11313" max="11313" width="20.140625" style="127" customWidth="1"/>
    <col min="11314" max="11314" width="4.28515625" style="127" customWidth="1"/>
    <col min="11315" max="11315" width="39" style="127" customWidth="1"/>
    <col min="11316" max="11316" width="53.5703125" style="127" customWidth="1"/>
    <col min="11317" max="11320" width="7.7109375" style="127" customWidth="1"/>
    <col min="11321" max="11321" width="10" style="127" customWidth="1"/>
    <col min="11322" max="11323" width="9.28515625" style="127" customWidth="1"/>
    <col min="11324" max="11324" width="8" style="127" customWidth="1"/>
    <col min="11325" max="11568" width="9.140625" style="127"/>
    <col min="11569" max="11569" width="20.140625" style="127" customWidth="1"/>
    <col min="11570" max="11570" width="4.28515625" style="127" customWidth="1"/>
    <col min="11571" max="11571" width="39" style="127" customWidth="1"/>
    <col min="11572" max="11572" width="53.5703125" style="127" customWidth="1"/>
    <col min="11573" max="11576" width="7.7109375" style="127" customWidth="1"/>
    <col min="11577" max="11577" width="10" style="127" customWidth="1"/>
    <col min="11578" max="11579" width="9.28515625" style="127" customWidth="1"/>
    <col min="11580" max="11580" width="8" style="127" customWidth="1"/>
    <col min="11581" max="11824" width="9.140625" style="127"/>
    <col min="11825" max="11825" width="20.140625" style="127" customWidth="1"/>
    <col min="11826" max="11826" width="4.28515625" style="127" customWidth="1"/>
    <col min="11827" max="11827" width="39" style="127" customWidth="1"/>
    <col min="11828" max="11828" width="53.5703125" style="127" customWidth="1"/>
    <col min="11829" max="11832" width="7.7109375" style="127" customWidth="1"/>
    <col min="11833" max="11833" width="10" style="127" customWidth="1"/>
    <col min="11834" max="11835" width="9.28515625" style="127" customWidth="1"/>
    <col min="11836" max="11836" width="8" style="127" customWidth="1"/>
    <col min="11837" max="12080" width="9.140625" style="127"/>
    <col min="12081" max="12081" width="20.140625" style="127" customWidth="1"/>
    <col min="12082" max="12082" width="4.28515625" style="127" customWidth="1"/>
    <col min="12083" max="12083" width="39" style="127" customWidth="1"/>
    <col min="12084" max="12084" width="53.5703125" style="127" customWidth="1"/>
    <col min="12085" max="12088" width="7.7109375" style="127" customWidth="1"/>
    <col min="12089" max="12089" width="10" style="127" customWidth="1"/>
    <col min="12090" max="12091" width="9.28515625" style="127" customWidth="1"/>
    <col min="12092" max="12092" width="8" style="127" customWidth="1"/>
    <col min="12093" max="12336" width="9.140625" style="127"/>
    <col min="12337" max="12337" width="20.140625" style="127" customWidth="1"/>
    <col min="12338" max="12338" width="4.28515625" style="127" customWidth="1"/>
    <col min="12339" max="12339" width="39" style="127" customWidth="1"/>
    <col min="12340" max="12340" width="53.5703125" style="127" customWidth="1"/>
    <col min="12341" max="12344" width="7.7109375" style="127" customWidth="1"/>
    <col min="12345" max="12345" width="10" style="127" customWidth="1"/>
    <col min="12346" max="12347" width="9.28515625" style="127" customWidth="1"/>
    <col min="12348" max="12348" width="8" style="127" customWidth="1"/>
    <col min="12349" max="12592" width="9.140625" style="127"/>
    <col min="12593" max="12593" width="20.140625" style="127" customWidth="1"/>
    <col min="12594" max="12594" width="4.28515625" style="127" customWidth="1"/>
    <col min="12595" max="12595" width="39" style="127" customWidth="1"/>
    <col min="12596" max="12596" width="53.5703125" style="127" customWidth="1"/>
    <col min="12597" max="12600" width="7.7109375" style="127" customWidth="1"/>
    <col min="12601" max="12601" width="10" style="127" customWidth="1"/>
    <col min="12602" max="12603" width="9.28515625" style="127" customWidth="1"/>
    <col min="12604" max="12604" width="8" style="127" customWidth="1"/>
    <col min="12605" max="12848" width="9.140625" style="127"/>
    <col min="12849" max="12849" width="20.140625" style="127" customWidth="1"/>
    <col min="12850" max="12850" width="4.28515625" style="127" customWidth="1"/>
    <col min="12851" max="12851" width="39" style="127" customWidth="1"/>
    <col min="12852" max="12852" width="53.5703125" style="127" customWidth="1"/>
    <col min="12853" max="12856" width="7.7109375" style="127" customWidth="1"/>
    <col min="12857" max="12857" width="10" style="127" customWidth="1"/>
    <col min="12858" max="12859" width="9.28515625" style="127" customWidth="1"/>
    <col min="12860" max="12860" width="8" style="127" customWidth="1"/>
    <col min="12861" max="13104" width="9.140625" style="127"/>
    <col min="13105" max="13105" width="20.140625" style="127" customWidth="1"/>
    <col min="13106" max="13106" width="4.28515625" style="127" customWidth="1"/>
    <col min="13107" max="13107" width="39" style="127" customWidth="1"/>
    <col min="13108" max="13108" width="53.5703125" style="127" customWidth="1"/>
    <col min="13109" max="13112" width="7.7109375" style="127" customWidth="1"/>
    <col min="13113" max="13113" width="10" style="127" customWidth="1"/>
    <col min="13114" max="13115" width="9.28515625" style="127" customWidth="1"/>
    <col min="13116" max="13116" width="8" style="127" customWidth="1"/>
    <col min="13117" max="13360" width="9.140625" style="127"/>
    <col min="13361" max="13361" width="20.140625" style="127" customWidth="1"/>
    <col min="13362" max="13362" width="4.28515625" style="127" customWidth="1"/>
    <col min="13363" max="13363" width="39" style="127" customWidth="1"/>
    <col min="13364" max="13364" width="53.5703125" style="127" customWidth="1"/>
    <col min="13365" max="13368" width="7.7109375" style="127" customWidth="1"/>
    <col min="13369" max="13369" width="10" style="127" customWidth="1"/>
    <col min="13370" max="13371" width="9.28515625" style="127" customWidth="1"/>
    <col min="13372" max="13372" width="8" style="127" customWidth="1"/>
    <col min="13373" max="13616" width="9.140625" style="127"/>
    <col min="13617" max="13617" width="20.140625" style="127" customWidth="1"/>
    <col min="13618" max="13618" width="4.28515625" style="127" customWidth="1"/>
    <col min="13619" max="13619" width="39" style="127" customWidth="1"/>
    <col min="13620" max="13620" width="53.5703125" style="127" customWidth="1"/>
    <col min="13621" max="13624" width="7.7109375" style="127" customWidth="1"/>
    <col min="13625" max="13625" width="10" style="127" customWidth="1"/>
    <col min="13626" max="13627" width="9.28515625" style="127" customWidth="1"/>
    <col min="13628" max="13628" width="8" style="127" customWidth="1"/>
    <col min="13629" max="13872" width="9.140625" style="127"/>
    <col min="13873" max="13873" width="20.140625" style="127" customWidth="1"/>
    <col min="13874" max="13874" width="4.28515625" style="127" customWidth="1"/>
    <col min="13875" max="13875" width="39" style="127" customWidth="1"/>
    <col min="13876" max="13876" width="53.5703125" style="127" customWidth="1"/>
    <col min="13877" max="13880" width="7.7109375" style="127" customWidth="1"/>
    <col min="13881" max="13881" width="10" style="127" customWidth="1"/>
    <col min="13882" max="13883" width="9.28515625" style="127" customWidth="1"/>
    <col min="13884" max="13884" width="8" style="127" customWidth="1"/>
    <col min="13885" max="14128" width="9.140625" style="127"/>
    <col min="14129" max="14129" width="20.140625" style="127" customWidth="1"/>
    <col min="14130" max="14130" width="4.28515625" style="127" customWidth="1"/>
    <col min="14131" max="14131" width="39" style="127" customWidth="1"/>
    <col min="14132" max="14132" width="53.5703125" style="127" customWidth="1"/>
    <col min="14133" max="14136" width="7.7109375" style="127" customWidth="1"/>
    <col min="14137" max="14137" width="10" style="127" customWidth="1"/>
    <col min="14138" max="14139" width="9.28515625" style="127" customWidth="1"/>
    <col min="14140" max="14140" width="8" style="127" customWidth="1"/>
    <col min="14141" max="14384" width="9.140625" style="127"/>
    <col min="14385" max="14385" width="20.140625" style="127" customWidth="1"/>
    <col min="14386" max="14386" width="4.28515625" style="127" customWidth="1"/>
    <col min="14387" max="14387" width="39" style="127" customWidth="1"/>
    <col min="14388" max="14388" width="53.5703125" style="127" customWidth="1"/>
    <col min="14389" max="14392" width="7.7109375" style="127" customWidth="1"/>
    <col min="14393" max="14393" width="10" style="127" customWidth="1"/>
    <col min="14394" max="14395" width="9.28515625" style="127" customWidth="1"/>
    <col min="14396" max="14396" width="8" style="127" customWidth="1"/>
    <col min="14397" max="14640" width="9.140625" style="127"/>
    <col min="14641" max="14641" width="20.140625" style="127" customWidth="1"/>
    <col min="14642" max="14642" width="4.28515625" style="127" customWidth="1"/>
    <col min="14643" max="14643" width="39" style="127" customWidth="1"/>
    <col min="14644" max="14644" width="53.5703125" style="127" customWidth="1"/>
    <col min="14645" max="14648" width="7.7109375" style="127" customWidth="1"/>
    <col min="14649" max="14649" width="10" style="127" customWidth="1"/>
    <col min="14650" max="14651" width="9.28515625" style="127" customWidth="1"/>
    <col min="14652" max="14652" width="8" style="127" customWidth="1"/>
    <col min="14653" max="14896" width="9.140625" style="127"/>
    <col min="14897" max="14897" width="20.140625" style="127" customWidth="1"/>
    <col min="14898" max="14898" width="4.28515625" style="127" customWidth="1"/>
    <col min="14899" max="14899" width="39" style="127" customWidth="1"/>
    <col min="14900" max="14900" width="53.5703125" style="127" customWidth="1"/>
    <col min="14901" max="14904" width="7.7109375" style="127" customWidth="1"/>
    <col min="14905" max="14905" width="10" style="127" customWidth="1"/>
    <col min="14906" max="14907" width="9.28515625" style="127" customWidth="1"/>
    <col min="14908" max="14908" width="8" style="127" customWidth="1"/>
    <col min="14909" max="15152" width="9.140625" style="127"/>
    <col min="15153" max="15153" width="20.140625" style="127" customWidth="1"/>
    <col min="15154" max="15154" width="4.28515625" style="127" customWidth="1"/>
    <col min="15155" max="15155" width="39" style="127" customWidth="1"/>
    <col min="15156" max="15156" width="53.5703125" style="127" customWidth="1"/>
    <col min="15157" max="15160" width="7.7109375" style="127" customWidth="1"/>
    <col min="15161" max="15161" width="10" style="127" customWidth="1"/>
    <col min="15162" max="15163" width="9.28515625" style="127" customWidth="1"/>
    <col min="15164" max="15164" width="8" style="127" customWidth="1"/>
    <col min="15165" max="15408" width="9.140625" style="127"/>
    <col min="15409" max="15409" width="20.140625" style="127" customWidth="1"/>
    <col min="15410" max="15410" width="4.28515625" style="127" customWidth="1"/>
    <col min="15411" max="15411" width="39" style="127" customWidth="1"/>
    <col min="15412" max="15412" width="53.5703125" style="127" customWidth="1"/>
    <col min="15413" max="15416" width="7.7109375" style="127" customWidth="1"/>
    <col min="15417" max="15417" width="10" style="127" customWidth="1"/>
    <col min="15418" max="15419" width="9.28515625" style="127" customWidth="1"/>
    <col min="15420" max="15420" width="8" style="127" customWidth="1"/>
    <col min="15421" max="15664" width="9.140625" style="127"/>
    <col min="15665" max="15665" width="20.140625" style="127" customWidth="1"/>
    <col min="15666" max="15666" width="4.28515625" style="127" customWidth="1"/>
    <col min="15667" max="15667" width="39" style="127" customWidth="1"/>
    <col min="15668" max="15668" width="53.5703125" style="127" customWidth="1"/>
    <col min="15669" max="15672" width="7.7109375" style="127" customWidth="1"/>
    <col min="15673" max="15673" width="10" style="127" customWidth="1"/>
    <col min="15674" max="15675" width="9.28515625" style="127" customWidth="1"/>
    <col min="15676" max="15676" width="8" style="127" customWidth="1"/>
    <col min="15677" max="15920" width="9.140625" style="127"/>
    <col min="15921" max="15921" width="20.140625" style="127" customWidth="1"/>
    <col min="15922" max="15922" width="4.28515625" style="127" customWidth="1"/>
    <col min="15923" max="15923" width="39" style="127" customWidth="1"/>
    <col min="15924" max="15924" width="53.5703125" style="127" customWidth="1"/>
    <col min="15925" max="15928" width="7.7109375" style="127" customWidth="1"/>
    <col min="15929" max="15929" width="10" style="127" customWidth="1"/>
    <col min="15930" max="15931" width="9.28515625" style="127" customWidth="1"/>
    <col min="15932" max="15932" width="8" style="127" customWidth="1"/>
    <col min="15933" max="16384" width="9.140625" style="127"/>
  </cols>
  <sheetData>
    <row r="1" spans="1:421" s="46" customFormat="1" ht="23.25" hidden="1" customHeight="1">
      <c r="A1" s="39"/>
      <c r="B1" s="306" t="s">
        <v>943</v>
      </c>
      <c r="C1" s="306"/>
      <c r="D1" s="306"/>
      <c r="E1" s="305"/>
      <c r="F1" s="305"/>
      <c r="G1" s="306"/>
      <c r="H1" s="306"/>
      <c r="I1" s="306"/>
      <c r="J1" s="306"/>
      <c r="K1" s="306"/>
      <c r="L1" s="306"/>
      <c r="M1" s="305"/>
      <c r="N1" s="305"/>
      <c r="O1" s="305"/>
      <c r="P1" s="305"/>
      <c r="Q1" s="305"/>
      <c r="R1" s="305"/>
      <c r="S1" s="305"/>
      <c r="T1" s="305"/>
      <c r="U1" s="306"/>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6"/>
      <c r="BT1" s="306"/>
      <c r="BU1" s="306"/>
      <c r="BV1" s="306"/>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c r="DO1" s="305"/>
      <c r="DP1" s="305"/>
      <c r="DQ1" s="305"/>
      <c r="DR1" s="305"/>
      <c r="DS1" s="305"/>
      <c r="DT1" s="305"/>
      <c r="DU1" s="305"/>
      <c r="DV1" s="305"/>
      <c r="DW1" s="305"/>
      <c r="DX1" s="305"/>
      <c r="DY1" s="305"/>
      <c r="DZ1" s="305"/>
      <c r="EA1" s="305"/>
      <c r="EB1" s="305"/>
      <c r="EC1" s="305"/>
      <c r="ED1" s="305"/>
      <c r="EE1" s="305"/>
      <c r="EF1" s="305"/>
      <c r="EG1" s="305"/>
      <c r="EH1" s="305"/>
      <c r="EI1" s="305"/>
      <c r="EJ1" s="305"/>
      <c r="EK1" s="305"/>
      <c r="EL1" s="305"/>
      <c r="EM1" s="305"/>
      <c r="EN1" s="305"/>
      <c r="EO1" s="305"/>
      <c r="EP1" s="305"/>
      <c r="EQ1" s="305"/>
      <c r="ER1" s="305"/>
      <c r="ES1" s="305"/>
      <c r="ET1" s="305"/>
      <c r="EU1" s="305"/>
      <c r="EV1" s="305"/>
      <c r="EW1" s="305"/>
      <c r="EX1" s="305"/>
      <c r="EY1" s="305"/>
      <c r="EZ1" s="305"/>
      <c r="FA1" s="305"/>
      <c r="FB1" s="305"/>
      <c r="FC1" s="305"/>
      <c r="FD1" s="305"/>
      <c r="FE1" s="305"/>
      <c r="FF1" s="305"/>
      <c r="FG1" s="305"/>
      <c r="FH1" s="305"/>
      <c r="FI1" s="305"/>
      <c r="FJ1" s="305"/>
      <c r="FK1" s="305"/>
      <c r="FL1" s="305"/>
      <c r="FM1" s="305"/>
      <c r="FN1" s="305"/>
      <c r="FO1" s="305"/>
      <c r="FP1" s="305"/>
      <c r="FQ1" s="305"/>
      <c r="FR1" s="305"/>
      <c r="FS1" s="305"/>
      <c r="FT1" s="305"/>
      <c r="FU1" s="305"/>
      <c r="FV1" s="305"/>
      <c r="FW1" s="305"/>
      <c r="FX1" s="305"/>
      <c r="FY1" s="305"/>
      <c r="FZ1" s="305"/>
      <c r="GA1" s="305"/>
      <c r="GB1" s="305"/>
      <c r="GC1" s="305"/>
      <c r="GD1" s="305"/>
      <c r="GE1" s="305"/>
      <c r="GF1" s="305"/>
      <c r="GG1" s="305"/>
      <c r="GH1" s="305"/>
      <c r="GI1" s="305"/>
      <c r="GJ1" s="305"/>
      <c r="GK1" s="305"/>
      <c r="GL1" s="305"/>
      <c r="GM1" s="305"/>
      <c r="GN1" s="305"/>
      <c r="GO1" s="305"/>
      <c r="GP1" s="305"/>
      <c r="GQ1" s="305"/>
      <c r="GR1" s="305"/>
      <c r="GS1" s="305"/>
      <c r="GT1" s="305"/>
      <c r="GU1" s="305"/>
      <c r="GV1" s="305"/>
      <c r="GW1" s="305"/>
      <c r="GX1" s="305"/>
      <c r="GY1" s="305"/>
      <c r="GZ1" s="305"/>
      <c r="HA1" s="305"/>
      <c r="HB1" s="305"/>
      <c r="HC1" s="305"/>
      <c r="HD1" s="305"/>
      <c r="HE1" s="305"/>
      <c r="HF1" s="305"/>
      <c r="HG1" s="305"/>
      <c r="HH1" s="305"/>
      <c r="HI1" s="305"/>
      <c r="HJ1" s="305"/>
      <c r="HK1" s="305"/>
      <c r="HL1" s="305"/>
      <c r="HM1" s="305"/>
      <c r="HN1" s="305"/>
      <c r="HO1" s="305"/>
      <c r="HP1" s="305"/>
      <c r="HQ1" s="305"/>
      <c r="HR1" s="305"/>
      <c r="HS1" s="305"/>
      <c r="HT1" s="305"/>
      <c r="HU1" s="305"/>
      <c r="HV1" s="305"/>
      <c r="HW1" s="305"/>
      <c r="HX1" s="305"/>
      <c r="HY1" s="305"/>
      <c r="HZ1" s="305"/>
      <c r="IA1" s="305"/>
      <c r="IB1" s="305"/>
      <c r="IC1" s="305"/>
      <c r="ID1" s="305"/>
      <c r="IE1" s="305"/>
      <c r="IF1" s="305"/>
      <c r="IG1" s="305"/>
      <c r="IH1" s="305"/>
      <c r="II1" s="305"/>
      <c r="IJ1" s="305"/>
      <c r="IK1" s="305"/>
      <c r="IL1" s="305"/>
      <c r="IM1" s="305"/>
      <c r="IN1" s="305"/>
      <c r="IO1" s="305"/>
      <c r="IP1" s="305"/>
      <c r="IQ1" s="305"/>
      <c r="IR1" s="305"/>
      <c r="IS1" s="305"/>
      <c r="IT1" s="305"/>
      <c r="IU1" s="305"/>
      <c r="IV1" s="305"/>
      <c r="IW1" s="305"/>
      <c r="IX1" s="305"/>
      <c r="IY1" s="305"/>
      <c r="IZ1" s="305"/>
      <c r="JA1" s="305"/>
      <c r="JB1" s="305"/>
      <c r="JC1" s="305"/>
      <c r="JD1" s="305"/>
      <c r="JE1" s="305"/>
      <c r="JF1" s="305"/>
      <c r="JG1" s="305"/>
      <c r="JH1" s="305"/>
      <c r="JI1" s="305"/>
      <c r="JJ1" s="305"/>
      <c r="JK1" s="305"/>
      <c r="JL1" s="305"/>
      <c r="JM1" s="305"/>
      <c r="JN1" s="305"/>
      <c r="JO1" s="305"/>
      <c r="JP1" s="305"/>
      <c r="JQ1" s="305"/>
      <c r="JR1" s="305"/>
      <c r="JS1" s="305"/>
      <c r="JT1" s="305"/>
      <c r="JU1" s="305"/>
      <c r="JV1" s="305"/>
      <c r="JW1" s="305"/>
      <c r="JX1" s="305"/>
      <c r="JY1" s="305"/>
      <c r="JZ1" s="305"/>
      <c r="KA1" s="305"/>
      <c r="KB1" s="305"/>
      <c r="KC1" s="305"/>
      <c r="KD1" s="305"/>
      <c r="KE1" s="305"/>
      <c r="KF1" s="305"/>
      <c r="KG1" s="305"/>
      <c r="KH1" s="305"/>
      <c r="KI1" s="305"/>
      <c r="KJ1" s="305"/>
      <c r="KK1" s="305"/>
      <c r="KL1" s="305"/>
      <c r="KM1" s="305"/>
      <c r="KN1" s="305"/>
      <c r="KO1" s="305"/>
      <c r="KP1" s="305"/>
      <c r="KQ1" s="305"/>
      <c r="KR1" s="305"/>
      <c r="KS1" s="305"/>
      <c r="KT1" s="305"/>
      <c r="KU1" s="305"/>
      <c r="KV1" s="305"/>
      <c r="KW1" s="305"/>
      <c r="KX1" s="305"/>
      <c r="KY1" s="305"/>
      <c r="KZ1" s="305"/>
      <c r="LA1" s="305"/>
      <c r="LB1" s="305"/>
      <c r="LC1" s="305"/>
      <c r="LD1" s="305"/>
      <c r="LE1" s="305"/>
      <c r="LF1" s="305"/>
      <c r="LG1" s="305"/>
      <c r="LH1" s="305"/>
      <c r="LI1" s="305"/>
      <c r="LJ1" s="305"/>
      <c r="LK1" s="305"/>
      <c r="LL1" s="305"/>
      <c r="LM1" s="305"/>
      <c r="LN1" s="305"/>
      <c r="LO1" s="305"/>
      <c r="LP1" s="305"/>
      <c r="LQ1" s="305"/>
      <c r="LR1" s="305"/>
      <c r="LS1" s="305"/>
      <c r="LT1" s="305"/>
      <c r="LU1" s="305"/>
      <c r="LV1" s="305"/>
      <c r="LW1" s="305"/>
      <c r="LX1" s="305"/>
      <c r="LY1" s="305"/>
      <c r="LZ1" s="305"/>
      <c r="MA1" s="305"/>
      <c r="MB1" s="305"/>
      <c r="MC1" s="305"/>
      <c r="MD1" s="305"/>
      <c r="ME1" s="305"/>
      <c r="MF1" s="305"/>
      <c r="MG1" s="305"/>
      <c r="MH1" s="305"/>
      <c r="MI1" s="305"/>
      <c r="MJ1" s="305"/>
      <c r="MK1" s="305"/>
      <c r="ML1" s="305"/>
      <c r="MM1" s="305"/>
      <c r="MN1" s="305"/>
      <c r="MO1" s="305"/>
      <c r="MP1" s="305"/>
      <c r="MQ1" s="305"/>
      <c r="MR1" s="305"/>
      <c r="MS1" s="305"/>
      <c r="MT1" s="305"/>
      <c r="MU1" s="305"/>
      <c r="MV1" s="305"/>
      <c r="MW1" s="305"/>
      <c r="MX1" s="305"/>
      <c r="MY1" s="305"/>
      <c r="MZ1" s="305"/>
      <c r="NA1" s="305"/>
      <c r="NB1" s="305"/>
      <c r="NC1" s="305"/>
      <c r="ND1" s="305"/>
      <c r="NE1" s="305"/>
      <c r="NF1" s="305"/>
      <c r="NG1" s="305"/>
      <c r="NH1" s="305"/>
      <c r="NI1" s="305"/>
      <c r="NJ1" s="305"/>
      <c r="NK1" s="305"/>
      <c r="NL1" s="305"/>
      <c r="NM1" s="305"/>
      <c r="NN1" s="305"/>
      <c r="NO1" s="305"/>
      <c r="NP1" s="305"/>
      <c r="NQ1" s="305"/>
      <c r="NR1" s="305"/>
      <c r="NS1" s="305"/>
      <c r="NT1" s="305"/>
      <c r="NU1" s="305"/>
      <c r="NV1" s="305"/>
      <c r="NW1" s="305"/>
      <c r="NX1" s="305"/>
      <c r="NY1" s="305"/>
      <c r="NZ1" s="305"/>
      <c r="OA1" s="305"/>
      <c r="OB1" s="305"/>
      <c r="OC1" s="305"/>
      <c r="OD1" s="305"/>
      <c r="OE1" s="305"/>
      <c r="OF1" s="305"/>
      <c r="OG1" s="305"/>
      <c r="OH1" s="305"/>
      <c r="OI1" s="305"/>
      <c r="OJ1" s="305"/>
      <c r="OK1" s="305"/>
      <c r="OL1" s="305"/>
      <c r="OM1" s="305"/>
      <c r="ON1" s="305"/>
      <c r="OO1" s="305"/>
      <c r="OP1" s="305"/>
      <c r="OQ1" s="305"/>
      <c r="OR1" s="305"/>
      <c r="OS1" s="305"/>
      <c r="OT1" s="305"/>
      <c r="OU1" s="305"/>
      <c r="OV1" s="305"/>
      <c r="OW1" s="305"/>
      <c r="OX1" s="305"/>
      <c r="OY1" s="305"/>
      <c r="OZ1" s="306"/>
    </row>
    <row r="2" spans="1:421" s="46" customFormat="1" ht="16.5" hidden="1" customHeight="1">
      <c r="A2" s="39"/>
      <c r="B2" s="306" t="s">
        <v>944</v>
      </c>
      <c r="C2" s="306"/>
      <c r="D2" s="306"/>
      <c r="E2" s="305"/>
      <c r="F2" s="305"/>
      <c r="G2" s="306"/>
      <c r="H2" s="306"/>
      <c r="I2" s="306"/>
      <c r="J2" s="306"/>
      <c r="K2" s="306"/>
      <c r="L2" s="306"/>
      <c r="M2" s="305"/>
      <c r="N2" s="305"/>
      <c r="O2" s="305"/>
      <c r="P2" s="305"/>
      <c r="Q2" s="305"/>
      <c r="R2" s="305"/>
      <c r="S2" s="305"/>
      <c r="T2" s="305"/>
      <c r="U2" s="306"/>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6"/>
      <c r="BT2" s="306"/>
      <c r="BU2" s="306"/>
      <c r="BV2" s="306"/>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c r="OZ2" s="306"/>
    </row>
    <row r="3" spans="1:421" s="39" customFormat="1" ht="18.75" hidden="1" customHeight="1">
      <c r="B3" s="478" t="s">
        <v>945</v>
      </c>
      <c r="C3" s="478"/>
      <c r="D3" s="478"/>
      <c r="E3" s="304"/>
      <c r="F3" s="304"/>
      <c r="G3" s="478"/>
      <c r="H3" s="478"/>
      <c r="I3" s="478"/>
      <c r="J3" s="478"/>
      <c r="K3" s="478"/>
      <c r="L3" s="478"/>
      <c r="M3" s="304"/>
      <c r="N3" s="304"/>
      <c r="O3" s="304"/>
      <c r="P3" s="304"/>
      <c r="Q3" s="304"/>
      <c r="R3" s="304"/>
      <c r="S3" s="304"/>
      <c r="T3" s="304"/>
      <c r="U3" s="478"/>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478"/>
      <c r="BT3" s="478"/>
      <c r="BU3" s="478"/>
      <c r="BV3" s="478"/>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c r="OZ3" s="478"/>
    </row>
    <row r="4" spans="1:421" ht="45" customHeight="1">
      <c r="B4" s="296" t="s">
        <v>1618</v>
      </c>
      <c r="C4" s="296"/>
      <c r="D4" s="296"/>
      <c r="E4" s="297"/>
      <c r="F4" s="297"/>
      <c r="G4" s="297"/>
      <c r="H4" s="298"/>
      <c r="I4" s="298"/>
      <c r="J4" s="297"/>
      <c r="K4" s="299"/>
      <c r="L4" s="300"/>
      <c r="M4" s="299"/>
      <c r="N4" s="299"/>
      <c r="O4" s="297"/>
      <c r="P4" s="297"/>
      <c r="Q4" s="297"/>
      <c r="R4" s="297"/>
      <c r="S4" s="297"/>
      <c r="T4" s="297"/>
      <c r="U4" s="297"/>
      <c r="V4" s="297"/>
      <c r="W4" s="297"/>
      <c r="X4" s="297"/>
      <c r="Y4" s="297"/>
      <c r="Z4" s="297"/>
      <c r="AA4" s="297"/>
      <c r="AB4" s="297"/>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301"/>
      <c r="BJ4" s="301"/>
      <c r="BK4" s="301"/>
      <c r="BL4" s="301"/>
      <c r="BM4" s="301"/>
      <c r="BN4" s="301"/>
      <c r="BO4" s="301"/>
      <c r="BP4" s="301"/>
      <c r="BQ4" s="301"/>
      <c r="BR4" s="301"/>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99"/>
      <c r="CZ4" s="299"/>
      <c r="DA4" s="299"/>
      <c r="DB4" s="299"/>
      <c r="DC4" s="299"/>
      <c r="DD4" s="299"/>
      <c r="DE4" s="299"/>
      <c r="DF4" s="299"/>
      <c r="DG4" s="299"/>
      <c r="DH4" s="299"/>
      <c r="DI4" s="299"/>
      <c r="DJ4" s="299"/>
      <c r="DK4" s="299"/>
      <c r="DL4" s="299"/>
      <c r="DM4" s="299"/>
      <c r="DN4" s="299"/>
      <c r="DO4" s="299"/>
      <c r="DP4" s="299"/>
      <c r="DQ4" s="299"/>
      <c r="DR4" s="299"/>
      <c r="DS4" s="299"/>
      <c r="DT4" s="299"/>
      <c r="DU4" s="299"/>
      <c r="DV4" s="299"/>
      <c r="DW4" s="299"/>
      <c r="DX4" s="299"/>
      <c r="DY4" s="299"/>
      <c r="DZ4" s="299"/>
      <c r="EA4" s="299"/>
      <c r="EB4" s="299"/>
      <c r="EC4" s="299"/>
      <c r="ED4" s="299"/>
      <c r="EE4" s="299"/>
      <c r="EF4" s="299"/>
      <c r="EG4" s="299"/>
      <c r="EH4" s="299"/>
      <c r="EI4" s="299"/>
      <c r="EJ4" s="299"/>
      <c r="EK4" s="299"/>
      <c r="EL4" s="299"/>
      <c r="EM4" s="299"/>
      <c r="EN4" s="299"/>
      <c r="EO4" s="299"/>
      <c r="EP4" s="299"/>
      <c r="EQ4" s="299"/>
      <c r="ER4" s="299"/>
      <c r="ES4" s="299"/>
      <c r="ET4" s="299"/>
      <c r="EU4" s="299"/>
      <c r="EV4" s="299"/>
      <c r="EW4" s="299"/>
      <c r="EX4" s="299"/>
      <c r="EY4" s="299"/>
      <c r="EZ4" s="299"/>
      <c r="FA4" s="299"/>
      <c r="FB4" s="299"/>
      <c r="FC4" s="299"/>
      <c r="FD4" s="299"/>
      <c r="FE4" s="299"/>
      <c r="FF4" s="299"/>
      <c r="FG4" s="299"/>
      <c r="FH4" s="299"/>
      <c r="FI4" s="299"/>
      <c r="FJ4" s="299"/>
      <c r="FK4" s="299"/>
      <c r="FL4" s="299"/>
      <c r="FM4" s="299"/>
      <c r="FN4" s="299"/>
      <c r="FO4" s="299"/>
      <c r="FP4" s="299"/>
      <c r="FQ4" s="299"/>
      <c r="FR4" s="299"/>
      <c r="FS4" s="299"/>
      <c r="FT4" s="299"/>
      <c r="FU4" s="299"/>
      <c r="FV4" s="299"/>
      <c r="FW4" s="299"/>
      <c r="FX4" s="299"/>
      <c r="FY4" s="299"/>
      <c r="FZ4" s="299"/>
      <c r="GA4" s="299"/>
      <c r="GB4" s="299"/>
      <c r="GC4" s="299"/>
      <c r="GD4" s="299"/>
      <c r="GE4" s="299"/>
      <c r="GF4" s="299"/>
      <c r="GG4" s="299"/>
      <c r="GH4" s="299"/>
      <c r="GI4" s="299"/>
      <c r="GJ4" s="299"/>
      <c r="GK4" s="299"/>
      <c r="GL4" s="299"/>
      <c r="GM4" s="299"/>
      <c r="GN4" s="299"/>
      <c r="GO4" s="299"/>
      <c r="GP4" s="299"/>
      <c r="GQ4" s="299"/>
      <c r="GR4" s="299"/>
      <c r="GS4" s="299"/>
      <c r="GT4" s="299"/>
      <c r="GU4" s="299"/>
      <c r="GV4" s="299"/>
      <c r="GW4" s="299"/>
      <c r="GX4" s="299"/>
      <c r="GY4" s="299"/>
      <c r="GZ4" s="299"/>
      <c r="HA4" s="299"/>
      <c r="HB4" s="299"/>
      <c r="HC4" s="299"/>
      <c r="HD4" s="299"/>
      <c r="HE4" s="299"/>
      <c r="HF4" s="299"/>
      <c r="HG4" s="299"/>
      <c r="HH4" s="299"/>
      <c r="HI4" s="299"/>
      <c r="HJ4" s="299"/>
      <c r="HK4" s="299"/>
      <c r="HL4" s="299"/>
      <c r="HM4" s="299"/>
      <c r="HN4" s="299"/>
      <c r="HO4" s="299"/>
      <c r="HP4" s="299"/>
      <c r="HQ4" s="299"/>
      <c r="HR4" s="299"/>
      <c r="HS4" s="299"/>
      <c r="HT4" s="299"/>
      <c r="HU4" s="299"/>
      <c r="HV4" s="299"/>
      <c r="HW4" s="299"/>
      <c r="HX4" s="299"/>
      <c r="HY4" s="299"/>
      <c r="HZ4" s="299"/>
      <c r="IA4" s="299"/>
      <c r="IB4" s="299"/>
      <c r="IC4" s="299"/>
      <c r="ID4" s="299"/>
      <c r="IE4" s="299"/>
      <c r="IF4" s="299"/>
      <c r="IG4" s="299"/>
      <c r="IH4" s="299"/>
      <c r="II4" s="299"/>
      <c r="IJ4" s="299"/>
      <c r="IK4" s="299"/>
      <c r="IL4" s="299"/>
      <c r="IM4" s="299"/>
      <c r="IN4" s="299"/>
      <c r="IO4" s="299"/>
      <c r="IP4" s="299"/>
      <c r="IQ4" s="299"/>
      <c r="IR4" s="299"/>
      <c r="IS4" s="299"/>
      <c r="IT4" s="299"/>
      <c r="IU4" s="299"/>
      <c r="IV4" s="299"/>
      <c r="IW4" s="299"/>
      <c r="IX4" s="299"/>
      <c r="IY4" s="299"/>
      <c r="IZ4" s="299"/>
      <c r="JA4" s="299"/>
      <c r="JB4" s="299"/>
      <c r="JC4" s="299"/>
      <c r="JD4" s="299"/>
      <c r="JE4" s="299"/>
      <c r="JF4" s="299"/>
      <c r="JG4" s="299"/>
      <c r="JH4" s="299"/>
      <c r="JI4" s="299"/>
      <c r="JJ4" s="299"/>
      <c r="JK4" s="299"/>
      <c r="JL4" s="299"/>
      <c r="JM4" s="299"/>
      <c r="JN4" s="299"/>
      <c r="JO4" s="299"/>
      <c r="JP4" s="299"/>
      <c r="JQ4" s="299"/>
      <c r="JR4" s="299"/>
      <c r="JS4" s="299"/>
      <c r="JT4" s="299"/>
      <c r="JU4" s="299"/>
      <c r="JV4" s="299"/>
      <c r="JW4" s="299"/>
      <c r="JX4" s="299"/>
      <c r="JY4" s="299"/>
      <c r="JZ4" s="299"/>
      <c r="KA4" s="299"/>
      <c r="KB4" s="299"/>
      <c r="KC4" s="299"/>
      <c r="KD4" s="299"/>
      <c r="KE4" s="299"/>
      <c r="KF4" s="299"/>
      <c r="KG4" s="299"/>
      <c r="KH4" s="299"/>
      <c r="KI4" s="299"/>
      <c r="KJ4" s="302"/>
      <c r="KK4" s="299"/>
      <c r="KL4" s="299"/>
      <c r="KM4" s="299"/>
      <c r="KN4" s="299"/>
      <c r="KO4" s="299"/>
      <c r="KP4" s="299"/>
      <c r="KQ4" s="303"/>
      <c r="KR4" s="299"/>
      <c r="KS4" s="299"/>
      <c r="KT4" s="299"/>
      <c r="KU4" s="299"/>
      <c r="KV4" s="299"/>
      <c r="KW4" s="299"/>
      <c r="KX4" s="299"/>
      <c r="KY4" s="299"/>
      <c r="KZ4" s="299"/>
      <c r="LA4" s="299"/>
      <c r="LB4" s="299"/>
      <c r="LC4" s="299"/>
      <c r="LD4" s="299"/>
      <c r="LE4" s="299"/>
      <c r="LF4" s="299"/>
      <c r="LG4" s="299"/>
      <c r="LH4" s="299"/>
      <c r="LI4" s="299"/>
      <c r="LJ4" s="299"/>
      <c r="LK4" s="299"/>
      <c r="LL4" s="299"/>
      <c r="LM4" s="299"/>
      <c r="LN4" s="299"/>
      <c r="LO4" s="299"/>
      <c r="LP4" s="299"/>
      <c r="LQ4" s="299"/>
      <c r="LR4" s="299"/>
      <c r="LS4" s="299"/>
      <c r="LT4" s="299"/>
      <c r="LU4" s="299"/>
      <c r="LV4" s="299"/>
      <c r="LW4" s="299"/>
      <c r="LX4" s="299"/>
      <c r="LY4" s="299"/>
      <c r="LZ4" s="299"/>
      <c r="MA4" s="299"/>
      <c r="MB4" s="299"/>
      <c r="MC4" s="299"/>
      <c r="MD4" s="299"/>
      <c r="ME4" s="299"/>
      <c r="MF4" s="299"/>
      <c r="MG4" s="299"/>
      <c r="MH4" s="299"/>
      <c r="MI4" s="299"/>
      <c r="MJ4" s="299"/>
      <c r="MK4" s="299"/>
      <c r="ML4" s="299"/>
      <c r="MM4" s="299"/>
      <c r="MN4" s="299"/>
      <c r="MO4" s="299"/>
      <c r="MP4" s="299"/>
      <c r="MQ4" s="299"/>
      <c r="MR4" s="299"/>
      <c r="MS4" s="299"/>
      <c r="MT4" s="299"/>
      <c r="MU4" s="299"/>
      <c r="MV4" s="299"/>
      <c r="MW4" s="299"/>
      <c r="MX4" s="299"/>
      <c r="MY4" s="299"/>
      <c r="MZ4" s="299"/>
      <c r="NA4" s="299"/>
      <c r="NB4" s="299"/>
      <c r="NC4" s="299"/>
      <c r="ND4" s="299"/>
      <c r="NE4" s="299"/>
      <c r="NF4" s="299"/>
      <c r="NG4" s="299"/>
      <c r="NH4" s="299"/>
      <c r="NI4" s="299"/>
      <c r="NJ4" s="299"/>
      <c r="NK4" s="299"/>
      <c r="NL4" s="299"/>
      <c r="NM4" s="299"/>
      <c r="NN4" s="299"/>
      <c r="NO4" s="299"/>
      <c r="NP4" s="299"/>
      <c r="NQ4" s="299"/>
      <c r="NR4" s="299"/>
      <c r="NS4" s="299"/>
      <c r="NT4" s="299"/>
      <c r="NU4" s="299"/>
      <c r="NV4" s="299"/>
      <c r="NW4" s="299"/>
      <c r="NX4" s="299"/>
      <c r="NY4" s="299"/>
      <c r="NZ4" s="299"/>
      <c r="OA4" s="299"/>
      <c r="OB4" s="299"/>
      <c r="OC4" s="299"/>
      <c r="OD4" s="299"/>
      <c r="OE4" s="299"/>
      <c r="OF4" s="299"/>
      <c r="OG4" s="299"/>
      <c r="OH4" s="299"/>
      <c r="OI4" s="299"/>
      <c r="OJ4" s="299"/>
      <c r="OK4" s="299"/>
      <c r="OL4" s="299"/>
      <c r="OM4" s="299"/>
      <c r="ON4" s="299"/>
      <c r="OO4" s="299"/>
      <c r="OP4" s="299"/>
      <c r="OQ4" s="299"/>
      <c r="OR4" s="299"/>
      <c r="OS4" s="299"/>
      <c r="OT4" s="299"/>
      <c r="OU4" s="299"/>
      <c r="OV4" s="299"/>
      <c r="OW4" s="299"/>
      <c r="OX4" s="299"/>
      <c r="OY4" s="299"/>
      <c r="OZ4" s="296"/>
    </row>
    <row r="5" spans="1:421" s="39" customFormat="1" ht="18.75" hidden="1">
      <c r="B5" s="304"/>
      <c r="C5" s="304"/>
      <c r="D5" s="304"/>
      <c r="E5" s="305"/>
      <c r="F5" s="305"/>
      <c r="G5" s="305"/>
      <c r="H5" s="305"/>
      <c r="I5" s="306"/>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5"/>
      <c r="AV5" s="305"/>
      <c r="AW5" s="305"/>
      <c r="AX5" s="305"/>
      <c r="AY5" s="305"/>
      <c r="AZ5" s="305"/>
      <c r="BA5" s="305"/>
      <c r="BB5" s="305"/>
      <c r="BC5" s="305"/>
      <c r="BD5" s="305"/>
      <c r="BE5" s="305"/>
      <c r="BF5" s="305"/>
      <c r="BG5" s="305"/>
      <c r="BH5" s="305"/>
      <c r="BI5" s="304"/>
      <c r="BJ5" s="304"/>
      <c r="BK5" s="304"/>
      <c r="BL5" s="304"/>
      <c r="BM5" s="304"/>
      <c r="BN5" s="304"/>
      <c r="BO5" s="304"/>
      <c r="BP5" s="304"/>
      <c r="BQ5" s="304"/>
      <c r="BR5" s="304"/>
      <c r="BS5" s="305"/>
      <c r="BT5" s="305"/>
      <c r="BU5" s="305"/>
      <c r="BV5" s="305"/>
      <c r="BW5" s="305"/>
      <c r="BX5" s="305"/>
      <c r="BY5" s="305"/>
      <c r="BZ5" s="305"/>
      <c r="CA5" s="305"/>
      <c r="CB5" s="305"/>
      <c r="CC5" s="305"/>
      <c r="CD5" s="305"/>
      <c r="CE5" s="305"/>
      <c r="CF5" s="305"/>
      <c r="CG5" s="305"/>
      <c r="CH5" s="305"/>
      <c r="CI5" s="305"/>
      <c r="CJ5" s="305"/>
      <c r="CK5" s="305"/>
      <c r="CL5" s="305"/>
      <c r="CM5" s="305"/>
      <c r="CN5" s="305"/>
      <c r="CO5" s="305"/>
      <c r="CP5" s="305"/>
      <c r="CQ5" s="305"/>
      <c r="CR5" s="305"/>
      <c r="CS5" s="305"/>
      <c r="CT5" s="305"/>
      <c r="CU5" s="305"/>
      <c r="CV5" s="305"/>
      <c r="CW5" s="305"/>
      <c r="CX5" s="305"/>
      <c r="CY5" s="305"/>
      <c r="CZ5" s="305"/>
      <c r="DA5" s="305"/>
      <c r="DB5" s="305"/>
      <c r="DC5" s="305"/>
      <c r="DD5" s="305"/>
      <c r="DE5" s="305"/>
      <c r="DF5" s="305"/>
      <c r="DG5" s="305"/>
      <c r="DH5" s="305"/>
      <c r="DI5" s="305"/>
      <c r="DJ5" s="305"/>
      <c r="DK5" s="305"/>
      <c r="DL5" s="305"/>
      <c r="DM5" s="305"/>
      <c r="DN5" s="305"/>
      <c r="DO5" s="305"/>
      <c r="DP5" s="305"/>
      <c r="DQ5" s="305"/>
      <c r="DR5" s="305"/>
      <c r="DS5" s="305"/>
      <c r="DT5" s="305"/>
      <c r="DU5" s="305"/>
      <c r="DV5" s="305"/>
      <c r="DW5" s="305"/>
      <c r="DX5" s="305"/>
      <c r="DY5" s="305"/>
      <c r="DZ5" s="305"/>
      <c r="EA5" s="305"/>
      <c r="EB5" s="305"/>
      <c r="EC5" s="305"/>
      <c r="ED5" s="305"/>
      <c r="EE5" s="305"/>
      <c r="EF5" s="305"/>
      <c r="EG5" s="305"/>
      <c r="EH5" s="305"/>
      <c r="EI5" s="305"/>
      <c r="EJ5" s="305"/>
      <c r="EK5" s="305"/>
      <c r="EL5" s="305"/>
      <c r="EM5" s="305"/>
      <c r="EN5" s="305"/>
      <c r="EO5" s="305"/>
      <c r="EP5" s="305"/>
      <c r="EQ5" s="305"/>
      <c r="ER5" s="305"/>
      <c r="ES5" s="305"/>
      <c r="ET5" s="305"/>
      <c r="EU5" s="305"/>
      <c r="EV5" s="305"/>
      <c r="EW5" s="305"/>
      <c r="EX5" s="305"/>
      <c r="EY5" s="305"/>
      <c r="EZ5" s="305"/>
      <c r="FA5" s="305"/>
      <c r="FB5" s="305"/>
      <c r="FC5" s="305"/>
      <c r="FD5" s="305"/>
      <c r="FE5" s="305"/>
      <c r="FF5" s="305"/>
      <c r="FG5" s="305"/>
      <c r="FH5" s="305"/>
      <c r="FI5" s="305"/>
      <c r="FJ5" s="305"/>
      <c r="FK5" s="305"/>
      <c r="FL5" s="305"/>
      <c r="FM5" s="305"/>
      <c r="FN5" s="305"/>
      <c r="FO5" s="305"/>
      <c r="FP5" s="305"/>
      <c r="FQ5" s="305"/>
      <c r="FR5" s="305"/>
      <c r="FS5" s="305"/>
      <c r="FT5" s="305"/>
      <c r="FU5" s="305"/>
      <c r="FV5" s="305"/>
      <c r="FW5" s="305"/>
      <c r="FX5" s="305"/>
      <c r="FY5" s="305"/>
      <c r="FZ5" s="305"/>
      <c r="GA5" s="305"/>
      <c r="GB5" s="305"/>
      <c r="GC5" s="305"/>
      <c r="GD5" s="305"/>
      <c r="GE5" s="305"/>
      <c r="GF5" s="305"/>
      <c r="GG5" s="305"/>
      <c r="GH5" s="305"/>
      <c r="GI5" s="305"/>
      <c r="GJ5" s="305"/>
      <c r="GK5" s="305"/>
      <c r="GL5" s="305"/>
      <c r="GM5" s="305"/>
      <c r="GN5" s="305"/>
      <c r="GO5" s="305"/>
      <c r="GP5" s="305"/>
      <c r="GQ5" s="305"/>
      <c r="GR5" s="305"/>
      <c r="GS5" s="305"/>
      <c r="GT5" s="305"/>
      <c r="GU5" s="305"/>
      <c r="GV5" s="305"/>
      <c r="GW5" s="305"/>
      <c r="GX5" s="305"/>
      <c r="GY5" s="305"/>
      <c r="GZ5" s="305"/>
      <c r="HA5" s="305"/>
      <c r="HB5" s="305"/>
      <c r="HC5" s="305"/>
      <c r="HD5" s="305"/>
      <c r="HE5" s="305"/>
      <c r="HF5" s="305"/>
      <c r="HG5" s="305"/>
      <c r="HH5" s="305"/>
      <c r="HI5" s="305"/>
      <c r="HJ5" s="305"/>
      <c r="HK5" s="305"/>
      <c r="HL5" s="305"/>
      <c r="HM5" s="305"/>
      <c r="HN5" s="305"/>
      <c r="HO5" s="305"/>
      <c r="HP5" s="305"/>
      <c r="HQ5" s="305"/>
      <c r="HR5" s="305"/>
      <c r="HS5" s="305"/>
      <c r="HT5" s="305"/>
      <c r="HU5" s="305"/>
      <c r="HV5" s="305"/>
      <c r="HW5" s="305"/>
      <c r="HX5" s="305"/>
      <c r="HY5" s="305"/>
      <c r="HZ5" s="305"/>
      <c r="IA5" s="305"/>
      <c r="IB5" s="305"/>
      <c r="IC5" s="305"/>
      <c r="ID5" s="305"/>
      <c r="IE5" s="305"/>
      <c r="IF5" s="305"/>
      <c r="IG5" s="305"/>
      <c r="IH5" s="305"/>
      <c r="II5" s="305"/>
      <c r="IJ5" s="305"/>
      <c r="IK5" s="305"/>
      <c r="IL5" s="305"/>
      <c r="IM5" s="305"/>
      <c r="IN5" s="305"/>
      <c r="IO5" s="305"/>
      <c r="IP5" s="305"/>
      <c r="IQ5" s="305"/>
      <c r="IR5" s="305"/>
      <c r="IS5" s="305"/>
      <c r="IT5" s="305"/>
      <c r="IU5" s="305"/>
      <c r="IV5" s="305"/>
      <c r="IW5" s="305"/>
      <c r="IX5" s="305"/>
      <c r="IY5" s="305"/>
      <c r="IZ5" s="305"/>
      <c r="JA5" s="305"/>
      <c r="JB5" s="305"/>
      <c r="JC5" s="305"/>
      <c r="JD5" s="305"/>
      <c r="JE5" s="305"/>
      <c r="JF5" s="305"/>
      <c r="JG5" s="305"/>
      <c r="JH5" s="305"/>
      <c r="JI5" s="305"/>
      <c r="JJ5" s="305"/>
      <c r="JK5" s="305"/>
      <c r="JL5" s="305"/>
      <c r="JM5" s="305"/>
      <c r="JN5" s="305"/>
      <c r="JO5" s="305"/>
      <c r="JP5" s="305"/>
      <c r="JQ5" s="305"/>
      <c r="JR5" s="305"/>
      <c r="JS5" s="305"/>
      <c r="JT5" s="305"/>
      <c r="JU5" s="305"/>
      <c r="JV5" s="305"/>
      <c r="JW5" s="305"/>
      <c r="JX5" s="305"/>
      <c r="JY5" s="305"/>
      <c r="JZ5" s="305"/>
      <c r="KA5" s="305"/>
      <c r="KB5" s="305"/>
      <c r="KC5" s="305"/>
      <c r="KD5" s="305"/>
      <c r="KE5" s="305"/>
      <c r="KF5" s="305"/>
      <c r="KG5" s="305"/>
      <c r="KH5" s="305"/>
      <c r="KI5" s="305"/>
      <c r="KJ5" s="305"/>
      <c r="KK5" s="305"/>
      <c r="KL5" s="305"/>
      <c r="KM5" s="305"/>
      <c r="KN5" s="305"/>
      <c r="KO5" s="305"/>
      <c r="KP5" s="305"/>
      <c r="KQ5" s="305"/>
      <c r="KR5" s="305"/>
      <c r="KS5" s="305"/>
      <c r="KT5" s="305"/>
      <c r="KU5" s="305"/>
      <c r="KV5" s="305"/>
      <c r="KW5" s="305"/>
      <c r="KX5" s="305"/>
      <c r="KY5" s="305"/>
      <c r="KZ5" s="305"/>
      <c r="LA5" s="305"/>
      <c r="LB5" s="305"/>
      <c r="LC5" s="305"/>
      <c r="LD5" s="305"/>
      <c r="LE5" s="305"/>
      <c r="LF5" s="305"/>
      <c r="LG5" s="305"/>
      <c r="LH5" s="305"/>
      <c r="LI5" s="305"/>
      <c r="LJ5" s="305"/>
      <c r="LK5" s="305"/>
      <c r="LL5" s="305"/>
      <c r="LM5" s="305"/>
      <c r="LN5" s="305"/>
      <c r="LO5" s="305"/>
      <c r="LP5" s="305"/>
      <c r="LQ5" s="305"/>
      <c r="LR5" s="305"/>
      <c r="LS5" s="305"/>
      <c r="LT5" s="305"/>
      <c r="LU5" s="305"/>
      <c r="LV5" s="305"/>
      <c r="LW5" s="305"/>
      <c r="LX5" s="305"/>
      <c r="LY5" s="305"/>
      <c r="LZ5" s="305"/>
      <c r="MA5" s="305"/>
      <c r="MB5" s="305"/>
      <c r="MC5" s="305"/>
      <c r="MD5" s="305"/>
      <c r="ME5" s="305"/>
      <c r="MF5" s="305"/>
      <c r="MG5" s="305"/>
      <c r="MH5" s="305"/>
      <c r="MI5" s="305"/>
      <c r="MJ5" s="305"/>
      <c r="MK5" s="305"/>
      <c r="ML5" s="305"/>
      <c r="MM5" s="305"/>
      <c r="MN5" s="305"/>
      <c r="MO5" s="305"/>
      <c r="MP5" s="305"/>
      <c r="MQ5" s="305"/>
      <c r="MR5" s="305"/>
      <c r="MS5" s="305"/>
      <c r="MT5" s="305"/>
      <c r="MU5" s="305"/>
      <c r="MV5" s="305"/>
      <c r="MW5" s="305"/>
      <c r="MX5" s="305"/>
      <c r="MY5" s="305"/>
      <c r="MZ5" s="305"/>
      <c r="NA5" s="305"/>
      <c r="NB5" s="305"/>
      <c r="NC5" s="305"/>
      <c r="ND5" s="305"/>
      <c r="NE5" s="305"/>
      <c r="NF5" s="305"/>
      <c r="NG5" s="305"/>
      <c r="NH5" s="305"/>
      <c r="NI5" s="305"/>
      <c r="NJ5" s="305"/>
      <c r="NK5" s="305"/>
      <c r="NL5" s="305"/>
      <c r="NM5" s="305"/>
      <c r="NN5" s="305"/>
      <c r="NO5" s="305"/>
      <c r="NP5" s="305"/>
      <c r="NQ5" s="305"/>
      <c r="NR5" s="305"/>
      <c r="NS5" s="305"/>
      <c r="NT5" s="305"/>
      <c r="NU5" s="305"/>
      <c r="NV5" s="305"/>
      <c r="NW5" s="305"/>
      <c r="NX5" s="305"/>
      <c r="NY5" s="305"/>
      <c r="NZ5" s="305"/>
      <c r="OA5" s="305"/>
      <c r="OB5" s="305"/>
      <c r="OC5" s="305"/>
      <c r="OD5" s="305"/>
      <c r="OE5" s="305"/>
      <c r="OF5" s="305"/>
      <c r="OG5" s="305"/>
      <c r="OH5" s="305"/>
      <c r="OI5" s="305"/>
      <c r="OJ5" s="305"/>
      <c r="OK5" s="305"/>
      <c r="OL5" s="305"/>
      <c r="OM5" s="305"/>
      <c r="ON5" s="305"/>
      <c r="OO5" s="305"/>
      <c r="OP5" s="305"/>
      <c r="OQ5" s="305"/>
      <c r="OR5" s="305"/>
      <c r="OS5" s="305"/>
      <c r="OT5" s="305"/>
      <c r="OU5" s="305"/>
      <c r="OV5" s="305"/>
      <c r="OW5" s="305"/>
      <c r="OX5" s="305"/>
      <c r="OY5" s="305"/>
      <c r="OZ5" s="304"/>
    </row>
    <row r="6" spans="1:421" s="39" customFormat="1" ht="43.5" hidden="1" customHeight="1">
      <c r="C6" s="1"/>
      <c r="E6" s="46"/>
      <c r="F6" s="1"/>
      <c r="G6" s="1"/>
      <c r="H6" s="1"/>
      <c r="I6" s="1"/>
      <c r="J6" s="49"/>
      <c r="P6" s="1"/>
      <c r="Q6" s="23"/>
      <c r="R6" s="23"/>
      <c r="S6" s="23"/>
      <c r="T6" s="21"/>
      <c r="U6" s="21"/>
      <c r="V6" s="21"/>
      <c r="W6" s="21"/>
      <c r="X6" s="21"/>
      <c r="Y6" s="21"/>
      <c r="Z6" s="21"/>
      <c r="AA6" s="21"/>
      <c r="AB6" s="21"/>
      <c r="BI6" s="38"/>
      <c r="BJ6" s="38"/>
      <c r="BK6" s="38"/>
      <c r="BL6" s="38"/>
      <c r="BM6" s="38"/>
      <c r="BN6" s="38"/>
      <c r="BO6" s="38"/>
      <c r="BP6" s="38"/>
      <c r="BQ6" s="38"/>
      <c r="BR6" s="22"/>
    </row>
    <row r="7" spans="1:421" s="39" customFormat="1" hidden="1">
      <c r="C7" s="1"/>
      <c r="E7" s="46"/>
      <c r="F7" s="1"/>
      <c r="G7" s="1"/>
      <c r="H7" s="1"/>
      <c r="I7" s="1"/>
      <c r="J7" s="49"/>
      <c r="P7" s="1"/>
      <c r="Q7" s="23"/>
      <c r="R7" s="23"/>
      <c r="S7" s="23"/>
      <c r="T7" s="21"/>
      <c r="U7" s="21"/>
      <c r="V7" s="21"/>
      <c r="W7" s="21"/>
      <c r="X7" s="21"/>
      <c r="Y7" s="21"/>
      <c r="Z7" s="21"/>
      <c r="AA7" s="21"/>
      <c r="AB7" s="21"/>
      <c r="BI7" s="38"/>
      <c r="BJ7" s="38"/>
      <c r="BK7" s="38"/>
      <c r="BL7" s="38"/>
      <c r="BM7" s="38"/>
      <c r="BN7" s="38"/>
      <c r="BO7" s="38"/>
      <c r="BP7" s="38"/>
      <c r="BQ7" s="38"/>
      <c r="BR7" s="22"/>
    </row>
    <row r="8" spans="1:421" s="39" customFormat="1" hidden="1">
      <c r="C8" s="1"/>
      <c r="E8" s="46"/>
      <c r="F8" s="1"/>
      <c r="G8" s="1"/>
      <c r="H8" s="1"/>
      <c r="I8" s="1"/>
      <c r="J8" s="49"/>
      <c r="P8" s="1"/>
      <c r="Q8" s="23"/>
      <c r="R8" s="23"/>
      <c r="S8" s="23"/>
      <c r="T8" s="21"/>
      <c r="U8" s="21"/>
      <c r="V8" s="21"/>
      <c r="W8" s="21"/>
      <c r="X8" s="21"/>
      <c r="Y8" s="21"/>
      <c r="Z8" s="21"/>
      <c r="AA8" s="21"/>
      <c r="AB8" s="21"/>
      <c r="BI8" s="38"/>
      <c r="BJ8" s="38"/>
      <c r="BK8" s="38"/>
      <c r="BL8" s="38"/>
      <c r="BM8" s="38"/>
      <c r="BN8" s="38"/>
      <c r="BO8" s="38"/>
      <c r="BP8" s="38"/>
      <c r="BQ8" s="38"/>
      <c r="BR8" s="22"/>
    </row>
    <row r="9" spans="1:421" ht="30" customHeight="1">
      <c r="A9" s="282" t="s">
        <v>547</v>
      </c>
      <c r="B9" s="362" t="s">
        <v>718</v>
      </c>
      <c r="C9" s="388" t="s">
        <v>719</v>
      </c>
      <c r="D9" s="408"/>
      <c r="E9" s="388" t="s">
        <v>348</v>
      </c>
      <c r="F9" s="389"/>
      <c r="G9" s="396" t="s">
        <v>498</v>
      </c>
      <c r="H9" s="410" t="s">
        <v>1245</v>
      </c>
      <c r="I9" s="416" t="s">
        <v>1246</v>
      </c>
      <c r="J9" s="416" t="s">
        <v>1247</v>
      </c>
      <c r="K9" s="396" t="s">
        <v>1033</v>
      </c>
      <c r="L9" s="375" t="s">
        <v>453</v>
      </c>
      <c r="M9" s="426" t="s">
        <v>371</v>
      </c>
      <c r="N9" s="426" t="s">
        <v>435</v>
      </c>
      <c r="O9" s="362" t="s">
        <v>386</v>
      </c>
      <c r="P9" s="362" t="s">
        <v>801</v>
      </c>
      <c r="Q9" s="419" t="s">
        <v>454</v>
      </c>
      <c r="R9" s="419"/>
      <c r="S9" s="419"/>
      <c r="T9" s="419"/>
      <c r="U9" s="419"/>
      <c r="V9" s="419"/>
      <c r="W9" s="419"/>
      <c r="X9" s="419"/>
      <c r="Y9" s="419"/>
      <c r="Z9" s="419"/>
      <c r="AA9" s="419"/>
      <c r="AB9" s="419"/>
      <c r="AC9" s="427" t="s">
        <v>812</v>
      </c>
      <c r="AD9" s="42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378"/>
      <c r="BE9" s="378"/>
      <c r="BF9" s="378"/>
      <c r="BG9" s="378"/>
      <c r="BH9" s="378"/>
      <c r="BI9" s="429"/>
      <c r="BJ9" s="429"/>
      <c r="BK9" s="429"/>
      <c r="BL9" s="429"/>
      <c r="BM9" s="429"/>
      <c r="BN9" s="429"/>
      <c r="BO9" s="429"/>
      <c r="BP9" s="429"/>
      <c r="BQ9" s="429"/>
      <c r="BR9" s="430"/>
      <c r="BS9" s="487" t="s">
        <v>1605</v>
      </c>
      <c r="BT9" s="373"/>
      <c r="BU9" s="373"/>
      <c r="BV9" s="373"/>
      <c r="BW9" s="386"/>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73"/>
      <c r="DC9" s="373"/>
      <c r="DD9" s="373"/>
      <c r="DE9" s="373"/>
      <c r="DF9" s="373"/>
      <c r="DG9" s="373"/>
      <c r="DH9" s="373"/>
      <c r="DI9" s="373"/>
      <c r="DJ9" s="373"/>
      <c r="DK9" s="373"/>
      <c r="DL9" s="377" t="s">
        <v>466</v>
      </c>
      <c r="DM9" s="378"/>
      <c r="DN9" s="378"/>
      <c r="DO9" s="378"/>
      <c r="DP9" s="378"/>
      <c r="DQ9" s="378"/>
      <c r="DR9" s="378"/>
      <c r="DS9" s="378"/>
      <c r="DT9" s="378"/>
      <c r="DU9" s="378"/>
      <c r="DV9" s="378"/>
      <c r="DW9" s="378"/>
      <c r="DX9" s="378"/>
      <c r="DY9" s="378"/>
      <c r="DZ9" s="378"/>
      <c r="EA9" s="378"/>
      <c r="EB9" s="378"/>
      <c r="EC9" s="378"/>
      <c r="ED9" s="378"/>
      <c r="EE9" s="378"/>
      <c r="EF9" s="378"/>
      <c r="EG9" s="378"/>
      <c r="EH9" s="378"/>
      <c r="EI9" s="378"/>
      <c r="EJ9" s="378"/>
      <c r="EK9" s="378"/>
      <c r="EL9" s="378"/>
      <c r="EM9" s="378"/>
      <c r="EN9" s="378"/>
      <c r="EO9" s="378"/>
      <c r="EP9" s="378"/>
      <c r="EQ9" s="378"/>
      <c r="ER9" s="378"/>
      <c r="ES9" s="378"/>
      <c r="ET9" s="378"/>
      <c r="EU9" s="378"/>
      <c r="EV9" s="378"/>
      <c r="EW9" s="378"/>
      <c r="EX9" s="378"/>
      <c r="EY9" s="378"/>
      <c r="EZ9" s="378"/>
      <c r="FA9" s="378"/>
      <c r="FB9" s="378"/>
      <c r="FC9" s="378"/>
      <c r="FD9" s="480"/>
      <c r="FE9" s="373" t="s">
        <v>1003</v>
      </c>
      <c r="FF9" s="373"/>
      <c r="FG9" s="373"/>
      <c r="FH9" s="373"/>
      <c r="FI9" s="373"/>
      <c r="FJ9" s="373"/>
      <c r="FK9" s="373"/>
      <c r="FL9" s="373"/>
      <c r="FM9" s="373"/>
      <c r="FN9" s="373"/>
      <c r="FO9" s="373"/>
      <c r="FP9" s="373"/>
      <c r="FQ9" s="373"/>
      <c r="FR9" s="373"/>
      <c r="FS9" s="373"/>
      <c r="FT9" s="373"/>
      <c r="FU9" s="373"/>
      <c r="FV9" s="373"/>
      <c r="FW9" s="373"/>
      <c r="FX9" s="373"/>
      <c r="FY9" s="373"/>
      <c r="FZ9" s="373"/>
      <c r="GA9" s="373"/>
      <c r="GB9" s="373"/>
      <c r="GC9" s="373"/>
      <c r="GD9" s="373"/>
      <c r="GE9" s="373"/>
      <c r="GF9" s="373"/>
      <c r="GG9" s="373"/>
      <c r="GH9" s="373"/>
      <c r="GI9" s="373"/>
      <c r="GJ9" s="373"/>
      <c r="GK9" s="373"/>
      <c r="GL9" s="373"/>
      <c r="GM9" s="373"/>
      <c r="GN9" s="373"/>
      <c r="GO9" s="373"/>
      <c r="GP9" s="373"/>
      <c r="GQ9" s="373"/>
      <c r="GR9" s="373"/>
      <c r="GS9" s="373"/>
      <c r="GT9" s="373"/>
      <c r="GU9" s="373"/>
      <c r="GV9" s="373"/>
      <c r="GW9" s="373"/>
      <c r="GX9" s="373"/>
      <c r="GY9" s="377" t="s">
        <v>467</v>
      </c>
      <c r="GZ9" s="378"/>
      <c r="HA9" s="378"/>
      <c r="HB9" s="378"/>
      <c r="HC9" s="378"/>
      <c r="HD9" s="378"/>
      <c r="HE9" s="378"/>
      <c r="HF9" s="378"/>
      <c r="HG9" s="378"/>
      <c r="HH9" s="378"/>
      <c r="HI9" s="378"/>
      <c r="HJ9" s="378"/>
      <c r="HK9" s="378"/>
      <c r="HL9" s="378"/>
      <c r="HM9" s="378"/>
      <c r="HN9" s="378"/>
      <c r="HO9" s="378"/>
      <c r="HP9" s="378"/>
      <c r="HQ9" s="378"/>
      <c r="HR9" s="378"/>
      <c r="HS9" s="378"/>
      <c r="HT9" s="378"/>
      <c r="HU9" s="378"/>
      <c r="HV9" s="378"/>
      <c r="HW9" s="378"/>
      <c r="HX9" s="378"/>
      <c r="HY9" s="378"/>
      <c r="HZ9" s="378"/>
      <c r="IA9" s="378"/>
      <c r="IB9" s="378"/>
      <c r="IC9" s="378"/>
      <c r="ID9" s="378"/>
      <c r="IE9" s="378"/>
      <c r="IF9" s="378"/>
      <c r="IG9" s="378"/>
      <c r="IH9" s="378"/>
      <c r="II9" s="378"/>
      <c r="IJ9" s="378"/>
      <c r="IK9" s="378"/>
      <c r="IL9" s="378"/>
      <c r="IM9" s="378"/>
      <c r="IN9" s="378"/>
      <c r="IO9" s="378"/>
      <c r="IP9" s="378"/>
      <c r="IQ9" s="480"/>
      <c r="IR9" s="377" t="s">
        <v>468</v>
      </c>
      <c r="IS9" s="378"/>
      <c r="IT9" s="378"/>
      <c r="IU9" s="378"/>
      <c r="IV9" s="378"/>
      <c r="IW9" s="378"/>
      <c r="IX9" s="378"/>
      <c r="IY9" s="378"/>
      <c r="IZ9" s="378"/>
      <c r="JA9" s="378"/>
      <c r="JB9" s="378"/>
      <c r="JC9" s="378"/>
      <c r="JD9" s="378"/>
      <c r="JE9" s="378"/>
      <c r="JF9" s="378"/>
      <c r="JG9" s="378"/>
      <c r="JH9" s="378"/>
      <c r="JI9" s="378"/>
      <c r="JJ9" s="378"/>
      <c r="JK9" s="378"/>
      <c r="JL9" s="378"/>
      <c r="JM9" s="378"/>
      <c r="JN9" s="378"/>
      <c r="JO9" s="378"/>
      <c r="JP9" s="378"/>
      <c r="JQ9" s="378"/>
      <c r="JR9" s="378"/>
      <c r="JS9" s="378"/>
      <c r="JT9" s="378"/>
      <c r="JU9" s="378"/>
      <c r="JV9" s="378"/>
      <c r="JW9" s="378"/>
      <c r="JX9" s="378"/>
      <c r="JY9" s="378"/>
      <c r="JZ9" s="378"/>
      <c r="KA9" s="378"/>
      <c r="KB9" s="378"/>
      <c r="KC9" s="378"/>
      <c r="KD9" s="378"/>
      <c r="KE9" s="378"/>
      <c r="KF9" s="378"/>
      <c r="KG9" s="378"/>
      <c r="KH9" s="378"/>
      <c r="KI9" s="378"/>
      <c r="KJ9" s="379"/>
      <c r="KK9" s="373" t="s">
        <v>469</v>
      </c>
      <c r="KL9" s="373"/>
      <c r="KM9" s="373"/>
      <c r="KN9" s="373"/>
      <c r="KO9" s="373"/>
      <c r="KP9" s="373"/>
      <c r="KQ9" s="373"/>
      <c r="KR9" s="373"/>
      <c r="KS9" s="373"/>
      <c r="KT9" s="373"/>
      <c r="KU9" s="373"/>
      <c r="KV9" s="373"/>
      <c r="KW9" s="373"/>
      <c r="KX9" s="373"/>
      <c r="KY9" s="373"/>
      <c r="KZ9" s="373"/>
      <c r="LA9" s="373"/>
      <c r="LB9" s="373"/>
      <c r="LC9" s="373"/>
      <c r="LD9" s="373"/>
      <c r="LE9" s="373"/>
      <c r="LF9" s="373"/>
      <c r="LG9" s="373"/>
      <c r="LH9" s="373"/>
      <c r="LI9" s="373"/>
      <c r="LJ9" s="373"/>
      <c r="LK9" s="373"/>
      <c r="LL9" s="373"/>
      <c r="LM9" s="373"/>
      <c r="LN9" s="373"/>
      <c r="LO9" s="373"/>
      <c r="LP9" s="373"/>
      <c r="LQ9" s="373"/>
      <c r="LR9" s="373"/>
      <c r="LS9" s="373"/>
      <c r="LT9" s="373"/>
      <c r="LU9" s="373"/>
      <c r="LV9" s="373"/>
      <c r="LW9" s="373"/>
      <c r="LX9" s="373"/>
      <c r="LY9" s="373"/>
      <c r="LZ9" s="373"/>
      <c r="MA9" s="373"/>
      <c r="MB9" s="373" t="s">
        <v>695</v>
      </c>
      <c r="MC9" s="373"/>
      <c r="MD9" s="373"/>
      <c r="ME9" s="373"/>
      <c r="MF9" s="373"/>
      <c r="MG9" s="373"/>
      <c r="MH9" s="373"/>
      <c r="MI9" s="373"/>
      <c r="MJ9" s="373"/>
      <c r="MK9" s="373"/>
      <c r="ML9" s="373"/>
      <c r="MM9" s="373"/>
      <c r="MN9" s="373"/>
      <c r="MO9" s="373"/>
      <c r="MP9" s="373"/>
      <c r="MQ9" s="373"/>
      <c r="MR9" s="373"/>
      <c r="MS9" s="373"/>
      <c r="MT9" s="373"/>
      <c r="MU9" s="373"/>
      <c r="MV9" s="373"/>
      <c r="MW9" s="373"/>
      <c r="MX9" s="373"/>
      <c r="MY9" s="373"/>
      <c r="MZ9" s="373"/>
      <c r="NA9" s="373"/>
      <c r="NB9" s="373"/>
      <c r="NC9" s="373"/>
      <c r="ND9" s="373"/>
      <c r="NE9" s="373"/>
      <c r="NF9" s="373"/>
      <c r="NG9" s="373"/>
      <c r="NH9" s="373"/>
      <c r="NI9" s="373"/>
      <c r="NJ9" s="373"/>
      <c r="NK9" s="373"/>
      <c r="NL9" s="373"/>
      <c r="NM9" s="373"/>
      <c r="NN9" s="373" t="s">
        <v>470</v>
      </c>
      <c r="NO9" s="373"/>
      <c r="NP9" s="373"/>
      <c r="NQ9" s="373"/>
      <c r="NR9" s="373"/>
      <c r="NS9" s="373"/>
      <c r="NT9" s="373"/>
      <c r="NU9" s="373"/>
      <c r="NV9" s="373"/>
      <c r="NW9" s="373"/>
      <c r="NX9" s="373"/>
      <c r="NY9" s="373"/>
      <c r="NZ9" s="373"/>
      <c r="OA9" s="373"/>
      <c r="OB9" s="373"/>
      <c r="OC9" s="373"/>
      <c r="OD9" s="373"/>
      <c r="OE9" s="373"/>
      <c r="OF9" s="373"/>
      <c r="OG9" s="373"/>
      <c r="OH9" s="373"/>
      <c r="OI9" s="373"/>
      <c r="OJ9" s="373"/>
      <c r="OK9" s="373"/>
      <c r="OL9" s="373"/>
      <c r="OM9" s="373"/>
      <c r="ON9" s="373"/>
      <c r="OO9" s="373"/>
      <c r="OP9" s="373"/>
      <c r="OQ9" s="373"/>
      <c r="OR9" s="373"/>
      <c r="OS9" s="373"/>
      <c r="OT9" s="373"/>
      <c r="OU9" s="373"/>
      <c r="OV9" s="373"/>
      <c r="OW9" s="373"/>
      <c r="OX9" s="373"/>
      <c r="OY9" s="373"/>
      <c r="OZ9" s="382" t="s">
        <v>394</v>
      </c>
    </row>
    <row r="10" spans="1:421" ht="39.75" customHeight="1">
      <c r="A10" s="282"/>
      <c r="B10" s="362"/>
      <c r="C10" s="390"/>
      <c r="D10" s="409"/>
      <c r="E10" s="390"/>
      <c r="F10" s="391"/>
      <c r="G10" s="397"/>
      <c r="H10" s="411"/>
      <c r="I10" s="417"/>
      <c r="J10" s="417"/>
      <c r="K10" s="397"/>
      <c r="L10" s="422"/>
      <c r="M10" s="426"/>
      <c r="N10" s="426"/>
      <c r="O10" s="362"/>
      <c r="P10" s="362"/>
      <c r="Q10" s="128" t="s">
        <v>455</v>
      </c>
      <c r="R10" s="128" t="s">
        <v>1262</v>
      </c>
      <c r="S10" s="128" t="s">
        <v>1263</v>
      </c>
      <c r="T10" s="128" t="s">
        <v>456</v>
      </c>
      <c r="U10" s="128" t="s">
        <v>458</v>
      </c>
      <c r="V10" s="128" t="s">
        <v>457</v>
      </c>
      <c r="W10" s="128" t="s">
        <v>460</v>
      </c>
      <c r="X10" s="128" t="s">
        <v>459</v>
      </c>
      <c r="Y10" s="128" t="s">
        <v>461</v>
      </c>
      <c r="Z10" s="128" t="s">
        <v>462</v>
      </c>
      <c r="AA10" s="128" t="s">
        <v>1552</v>
      </c>
      <c r="AB10" s="383" t="s">
        <v>1248</v>
      </c>
      <c r="AC10" s="77" t="s">
        <v>471</v>
      </c>
      <c r="AD10" s="77" t="s">
        <v>472</v>
      </c>
      <c r="AE10" s="364" t="s">
        <v>670</v>
      </c>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t="s">
        <v>474</v>
      </c>
      <c r="BJ10" s="364"/>
      <c r="BK10" s="364"/>
      <c r="BL10" s="364"/>
      <c r="BM10" s="364"/>
      <c r="BN10" s="364"/>
      <c r="BO10" s="364"/>
      <c r="BP10" s="364"/>
      <c r="BQ10" s="364" t="s">
        <v>475</v>
      </c>
      <c r="BR10" s="367"/>
      <c r="BS10" s="77" t="s">
        <v>471</v>
      </c>
      <c r="BT10" s="77" t="s">
        <v>472</v>
      </c>
      <c r="BU10" s="77" t="s">
        <v>670</v>
      </c>
      <c r="BV10" s="77"/>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t="s">
        <v>474</v>
      </c>
      <c r="CZ10" s="364"/>
      <c r="DA10" s="364"/>
      <c r="DB10" s="364"/>
      <c r="DC10" s="364"/>
      <c r="DD10" s="364"/>
      <c r="DE10" s="364"/>
      <c r="DF10" s="364"/>
      <c r="DG10" s="364" t="s">
        <v>475</v>
      </c>
      <c r="DH10" s="364"/>
      <c r="DI10" s="364"/>
      <c r="DJ10" s="364" t="s">
        <v>475</v>
      </c>
      <c r="DK10" s="364"/>
      <c r="DL10" s="195" t="s">
        <v>471</v>
      </c>
      <c r="DM10" s="195" t="s">
        <v>472</v>
      </c>
      <c r="DN10" s="195" t="s">
        <v>476</v>
      </c>
      <c r="DO10" s="195" t="s">
        <v>477</v>
      </c>
      <c r="DP10" s="364" t="s">
        <v>473</v>
      </c>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t="s">
        <v>474</v>
      </c>
      <c r="EV10" s="364"/>
      <c r="EW10" s="364"/>
      <c r="EX10" s="364"/>
      <c r="EY10" s="364"/>
      <c r="EZ10" s="364"/>
      <c r="FA10" s="364"/>
      <c r="FB10" s="364"/>
      <c r="FC10" s="364" t="s">
        <v>475</v>
      </c>
      <c r="FD10" s="364"/>
      <c r="FE10" s="77" t="s">
        <v>679</v>
      </c>
      <c r="FF10" s="77" t="s">
        <v>680</v>
      </c>
      <c r="FG10" s="77" t="s">
        <v>681</v>
      </c>
      <c r="FH10" s="77" t="s">
        <v>682</v>
      </c>
      <c r="FI10" s="77" t="s">
        <v>1002</v>
      </c>
      <c r="FJ10" s="364" t="s">
        <v>473</v>
      </c>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t="s">
        <v>474</v>
      </c>
      <c r="GP10" s="364"/>
      <c r="GQ10" s="364"/>
      <c r="GR10" s="364"/>
      <c r="GS10" s="364"/>
      <c r="GT10" s="364"/>
      <c r="GU10" s="364"/>
      <c r="GV10" s="364"/>
      <c r="GW10" s="364" t="s">
        <v>475</v>
      </c>
      <c r="GX10" s="364"/>
      <c r="GY10" s="77" t="s">
        <v>679</v>
      </c>
      <c r="GZ10" s="77" t="s">
        <v>680</v>
      </c>
      <c r="HA10" s="77" t="s">
        <v>681</v>
      </c>
      <c r="HB10" s="77" t="s">
        <v>682</v>
      </c>
      <c r="HC10" s="77" t="s">
        <v>1002</v>
      </c>
      <c r="HD10" s="364" t="s">
        <v>473</v>
      </c>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t="s">
        <v>474</v>
      </c>
      <c r="II10" s="364"/>
      <c r="IJ10" s="364"/>
      <c r="IK10" s="364"/>
      <c r="IL10" s="364"/>
      <c r="IM10" s="364"/>
      <c r="IN10" s="364"/>
      <c r="IO10" s="364"/>
      <c r="IP10" s="364" t="s">
        <v>475</v>
      </c>
      <c r="IQ10" s="364"/>
      <c r="IR10" s="76" t="s">
        <v>471</v>
      </c>
      <c r="IS10" s="75" t="s">
        <v>472</v>
      </c>
      <c r="IT10" s="76" t="s">
        <v>472</v>
      </c>
      <c r="IU10" s="75" t="s">
        <v>476</v>
      </c>
      <c r="IV10" s="77" t="s">
        <v>477</v>
      </c>
      <c r="IW10" s="364" t="s">
        <v>473</v>
      </c>
      <c r="IX10" s="364"/>
      <c r="IY10" s="364"/>
      <c r="IZ10" s="364"/>
      <c r="JA10" s="364"/>
      <c r="JB10" s="364"/>
      <c r="JC10" s="364"/>
      <c r="JD10" s="364"/>
      <c r="JE10" s="364"/>
      <c r="JF10" s="364"/>
      <c r="JG10" s="364"/>
      <c r="JH10" s="364"/>
      <c r="JI10" s="364"/>
      <c r="JJ10" s="364"/>
      <c r="JK10" s="364"/>
      <c r="JL10" s="364"/>
      <c r="JM10" s="364"/>
      <c r="JN10" s="364"/>
      <c r="JO10" s="364"/>
      <c r="JP10" s="364"/>
      <c r="JQ10" s="364"/>
      <c r="JR10" s="364"/>
      <c r="JS10" s="364"/>
      <c r="JT10" s="364"/>
      <c r="JU10" s="364"/>
      <c r="JV10" s="364"/>
      <c r="JW10" s="364"/>
      <c r="JX10" s="364"/>
      <c r="JY10" s="364"/>
      <c r="JZ10" s="364"/>
      <c r="KA10" s="364" t="s">
        <v>474</v>
      </c>
      <c r="KB10" s="364"/>
      <c r="KC10" s="364"/>
      <c r="KD10" s="364"/>
      <c r="KE10" s="364"/>
      <c r="KF10" s="364"/>
      <c r="KG10" s="364"/>
      <c r="KH10" s="364"/>
      <c r="KI10" s="364" t="s">
        <v>475</v>
      </c>
      <c r="KJ10" s="385"/>
      <c r="KK10" s="77" t="s">
        <v>471</v>
      </c>
      <c r="KL10" s="77" t="s">
        <v>472</v>
      </c>
      <c r="KM10" s="77" t="s">
        <v>472</v>
      </c>
      <c r="KN10" s="364" t="s">
        <v>473</v>
      </c>
      <c r="KO10" s="364"/>
      <c r="KP10" s="364"/>
      <c r="KQ10" s="364"/>
      <c r="KR10" s="364"/>
      <c r="KS10" s="364"/>
      <c r="KT10" s="364"/>
      <c r="KU10" s="364"/>
      <c r="KV10" s="364"/>
      <c r="KW10" s="364"/>
      <c r="KX10" s="364"/>
      <c r="KY10" s="364"/>
      <c r="KZ10" s="364"/>
      <c r="LA10" s="364"/>
      <c r="LB10" s="364"/>
      <c r="LC10" s="364"/>
      <c r="LD10" s="364"/>
      <c r="LE10" s="364"/>
      <c r="LF10" s="364"/>
      <c r="LG10" s="364"/>
      <c r="LH10" s="364"/>
      <c r="LI10" s="364"/>
      <c r="LJ10" s="364"/>
      <c r="LK10" s="364"/>
      <c r="LL10" s="364"/>
      <c r="LM10" s="364"/>
      <c r="LN10" s="364"/>
      <c r="LO10" s="364"/>
      <c r="LP10" s="364"/>
      <c r="LQ10" s="364"/>
      <c r="LR10" s="364" t="s">
        <v>474</v>
      </c>
      <c r="LS10" s="364"/>
      <c r="LT10" s="364"/>
      <c r="LU10" s="364"/>
      <c r="LV10" s="364"/>
      <c r="LW10" s="364"/>
      <c r="LX10" s="364"/>
      <c r="LY10" s="364"/>
      <c r="LZ10" s="364" t="s">
        <v>475</v>
      </c>
      <c r="MA10" s="364"/>
      <c r="MB10" s="77" t="s">
        <v>471</v>
      </c>
      <c r="MC10" s="77" t="s">
        <v>472</v>
      </c>
      <c r="MD10" s="364" t="s">
        <v>473</v>
      </c>
      <c r="ME10" s="364"/>
      <c r="MF10" s="364"/>
      <c r="MG10" s="364"/>
      <c r="MH10" s="364"/>
      <c r="MI10" s="364"/>
      <c r="MJ10" s="364"/>
      <c r="MK10" s="364"/>
      <c r="ML10" s="364"/>
      <c r="MM10" s="364"/>
      <c r="MN10" s="364"/>
      <c r="MO10" s="364"/>
      <c r="MP10" s="364"/>
      <c r="MQ10" s="364"/>
      <c r="MR10" s="364"/>
      <c r="MS10" s="364"/>
      <c r="MT10" s="364"/>
      <c r="MU10" s="364"/>
      <c r="MV10" s="364"/>
      <c r="MW10" s="364"/>
      <c r="MX10" s="364"/>
      <c r="MY10" s="364"/>
      <c r="MZ10" s="364"/>
      <c r="NA10" s="364"/>
      <c r="NB10" s="364"/>
      <c r="NC10" s="364"/>
      <c r="ND10" s="364" t="s">
        <v>474</v>
      </c>
      <c r="NE10" s="364"/>
      <c r="NF10" s="364"/>
      <c r="NG10" s="364"/>
      <c r="NH10" s="364"/>
      <c r="NI10" s="364"/>
      <c r="NJ10" s="364"/>
      <c r="NK10" s="364"/>
      <c r="NL10" s="364" t="s">
        <v>475</v>
      </c>
      <c r="NM10" s="364"/>
      <c r="NN10" s="77" t="s">
        <v>471</v>
      </c>
      <c r="NO10" s="77" t="s">
        <v>472</v>
      </c>
      <c r="NP10" s="484" t="s">
        <v>473</v>
      </c>
      <c r="NQ10" s="484"/>
      <c r="NR10" s="484"/>
      <c r="NS10" s="484"/>
      <c r="NT10" s="484"/>
      <c r="NU10" s="484"/>
      <c r="NV10" s="484"/>
      <c r="NW10" s="484"/>
      <c r="NX10" s="484"/>
      <c r="NY10" s="484"/>
      <c r="NZ10" s="484"/>
      <c r="OA10" s="484"/>
      <c r="OB10" s="484"/>
      <c r="OC10" s="484"/>
      <c r="OD10" s="484"/>
      <c r="OE10" s="484"/>
      <c r="OF10" s="484"/>
      <c r="OG10" s="484"/>
      <c r="OH10" s="484"/>
      <c r="OI10" s="484"/>
      <c r="OJ10" s="484"/>
      <c r="OK10" s="484"/>
      <c r="OL10" s="484"/>
      <c r="OM10" s="484"/>
      <c r="ON10" s="484"/>
      <c r="OO10" s="484"/>
      <c r="OP10" s="364" t="s">
        <v>474</v>
      </c>
      <c r="OQ10" s="364"/>
      <c r="OR10" s="364"/>
      <c r="OS10" s="364"/>
      <c r="OT10" s="364"/>
      <c r="OU10" s="364"/>
      <c r="OV10" s="364"/>
      <c r="OW10" s="364"/>
      <c r="OX10" s="364" t="s">
        <v>475</v>
      </c>
      <c r="OY10" s="364"/>
      <c r="OZ10" s="382"/>
    </row>
    <row r="11" spans="1:421" s="25" customFormat="1" ht="40.5" customHeight="1">
      <c r="A11" s="282"/>
      <c r="B11" s="362"/>
      <c r="C11" s="392"/>
      <c r="D11" s="393"/>
      <c r="E11" s="392"/>
      <c r="F11" s="393"/>
      <c r="G11" s="398"/>
      <c r="H11" s="411"/>
      <c r="I11" s="417"/>
      <c r="J11" s="417"/>
      <c r="K11" s="397"/>
      <c r="L11" s="422"/>
      <c r="M11" s="426"/>
      <c r="N11" s="426"/>
      <c r="O11" s="362"/>
      <c r="P11" s="362"/>
      <c r="Q11" s="47" t="s">
        <v>463</v>
      </c>
      <c r="R11" s="47" t="s">
        <v>463</v>
      </c>
      <c r="S11" s="47" t="s">
        <v>463</v>
      </c>
      <c r="T11" s="47" t="s">
        <v>464</v>
      </c>
      <c r="U11" s="47" t="s">
        <v>1044</v>
      </c>
      <c r="V11" s="47" t="s">
        <v>465</v>
      </c>
      <c r="W11" s="47" t="s">
        <v>465</v>
      </c>
      <c r="X11" s="47" t="s">
        <v>464</v>
      </c>
      <c r="Y11" s="47" t="s">
        <v>465</v>
      </c>
      <c r="Z11" s="47" t="s">
        <v>465</v>
      </c>
      <c r="AA11" s="47" t="s">
        <v>464</v>
      </c>
      <c r="AB11" s="383"/>
      <c r="AC11" s="414" t="s">
        <v>1039</v>
      </c>
      <c r="AD11" s="479" t="s">
        <v>661</v>
      </c>
      <c r="AE11" s="219" t="s">
        <v>949</v>
      </c>
      <c r="AF11" s="219" t="s">
        <v>950</v>
      </c>
      <c r="AG11" s="219" t="s">
        <v>951</v>
      </c>
      <c r="AH11" s="219" t="s">
        <v>952</v>
      </c>
      <c r="AI11" s="220" t="s">
        <v>953</v>
      </c>
      <c r="AJ11" s="219" t="s">
        <v>954</v>
      </c>
      <c r="AK11" s="219" t="s">
        <v>955</v>
      </c>
      <c r="AL11" s="219" t="s">
        <v>956</v>
      </c>
      <c r="AM11" s="219" t="s">
        <v>957</v>
      </c>
      <c r="AN11" s="219" t="s">
        <v>958</v>
      </c>
      <c r="AO11" s="219" t="s">
        <v>959</v>
      </c>
      <c r="AP11" s="219" t="s">
        <v>960</v>
      </c>
      <c r="AQ11" s="219" t="s">
        <v>961</v>
      </c>
      <c r="AR11" s="219" t="s">
        <v>962</v>
      </c>
      <c r="AS11" s="219" t="s">
        <v>963</v>
      </c>
      <c r="AT11" s="219" t="s">
        <v>964</v>
      </c>
      <c r="AU11" s="219" t="s">
        <v>965</v>
      </c>
      <c r="AV11" s="219" t="s">
        <v>966</v>
      </c>
      <c r="AW11" s="219" t="s">
        <v>967</v>
      </c>
      <c r="AX11" s="219" t="s">
        <v>968</v>
      </c>
      <c r="AY11" s="219" t="s">
        <v>969</v>
      </c>
      <c r="AZ11" s="221" t="s">
        <v>970</v>
      </c>
      <c r="BA11" s="219" t="s">
        <v>971</v>
      </c>
      <c r="BB11" s="219" t="s">
        <v>972</v>
      </c>
      <c r="BC11" s="219" t="s">
        <v>973</v>
      </c>
      <c r="BD11" s="219" t="s">
        <v>974</v>
      </c>
      <c r="BE11" s="219" t="s">
        <v>975</v>
      </c>
      <c r="BF11" s="219" t="s">
        <v>976</v>
      </c>
      <c r="BG11" s="219" t="s">
        <v>977</v>
      </c>
      <c r="BH11" s="219" t="s">
        <v>978</v>
      </c>
      <c r="BI11" s="364" t="s">
        <v>478</v>
      </c>
      <c r="BJ11" s="364"/>
      <c r="BK11" s="364" t="s">
        <v>479</v>
      </c>
      <c r="BL11" s="364"/>
      <c r="BM11" s="364" t="s">
        <v>480</v>
      </c>
      <c r="BN11" s="364"/>
      <c r="BO11" s="364" t="s">
        <v>481</v>
      </c>
      <c r="BP11" s="364"/>
      <c r="BQ11" s="364"/>
      <c r="BR11" s="367"/>
      <c r="BS11" s="382" t="s">
        <v>1616</v>
      </c>
      <c r="BT11" s="382" t="s">
        <v>1624</v>
      </c>
      <c r="BU11" s="419" t="s">
        <v>949</v>
      </c>
      <c r="BV11" s="419" t="s">
        <v>950</v>
      </c>
      <c r="BW11" s="371" t="s">
        <v>951</v>
      </c>
      <c r="BX11" s="371" t="s">
        <v>952</v>
      </c>
      <c r="BY11" s="371" t="s">
        <v>953</v>
      </c>
      <c r="BZ11" s="371" t="s">
        <v>954</v>
      </c>
      <c r="CA11" s="369" t="s">
        <v>955</v>
      </c>
      <c r="CB11" s="371" t="s">
        <v>956</v>
      </c>
      <c r="CC11" s="371" t="s">
        <v>957</v>
      </c>
      <c r="CD11" s="371" t="s">
        <v>958</v>
      </c>
      <c r="CE11" s="371" t="s">
        <v>959</v>
      </c>
      <c r="CF11" s="371" t="s">
        <v>960</v>
      </c>
      <c r="CG11" s="371" t="s">
        <v>961</v>
      </c>
      <c r="CH11" s="371" t="s">
        <v>962</v>
      </c>
      <c r="CI11" s="371" t="s">
        <v>963</v>
      </c>
      <c r="CJ11" s="371" t="s">
        <v>964</v>
      </c>
      <c r="CK11" s="371" t="s">
        <v>965</v>
      </c>
      <c r="CL11" s="371" t="s">
        <v>966</v>
      </c>
      <c r="CM11" s="371" t="s">
        <v>967</v>
      </c>
      <c r="CN11" s="371" t="s">
        <v>968</v>
      </c>
      <c r="CO11" s="371" t="s">
        <v>969</v>
      </c>
      <c r="CP11" s="371" t="s">
        <v>970</v>
      </c>
      <c r="CQ11" s="371" t="s">
        <v>971</v>
      </c>
      <c r="CR11" s="420" t="s">
        <v>972</v>
      </c>
      <c r="CS11" s="371" t="s">
        <v>973</v>
      </c>
      <c r="CT11" s="371" t="s">
        <v>974</v>
      </c>
      <c r="CU11" s="371" t="s">
        <v>975</v>
      </c>
      <c r="CV11" s="371" t="s">
        <v>976</v>
      </c>
      <c r="CW11" s="371" t="s">
        <v>977</v>
      </c>
      <c r="CX11" s="371" t="s">
        <v>978</v>
      </c>
      <c r="CY11" s="371" t="s">
        <v>478</v>
      </c>
      <c r="CZ11" s="394"/>
      <c r="DA11" s="485" t="s">
        <v>479</v>
      </c>
      <c r="DB11" s="364"/>
      <c r="DC11" s="364" t="s">
        <v>480</v>
      </c>
      <c r="DD11" s="364"/>
      <c r="DE11" s="364" t="s">
        <v>481</v>
      </c>
      <c r="DF11" s="364"/>
      <c r="DG11" s="364"/>
      <c r="DH11" s="364"/>
      <c r="DI11" s="364"/>
      <c r="DJ11" s="364"/>
      <c r="DK11" s="364"/>
      <c r="DL11" s="374" t="s">
        <v>482</v>
      </c>
      <c r="DM11" s="374" t="s">
        <v>980</v>
      </c>
      <c r="DN11" s="374" t="s">
        <v>981</v>
      </c>
      <c r="DO11" s="374" t="s">
        <v>984</v>
      </c>
      <c r="DP11" s="367" t="s">
        <v>990</v>
      </c>
      <c r="DQ11" s="367" t="s">
        <v>950</v>
      </c>
      <c r="DR11" s="367" t="s">
        <v>951</v>
      </c>
      <c r="DS11" s="367" t="s">
        <v>952</v>
      </c>
      <c r="DT11" s="367" t="s">
        <v>953</v>
      </c>
      <c r="DU11" s="367" t="s">
        <v>954</v>
      </c>
      <c r="DV11" s="367" t="s">
        <v>955</v>
      </c>
      <c r="DW11" s="367" t="s">
        <v>956</v>
      </c>
      <c r="DX11" s="367" t="s">
        <v>991</v>
      </c>
      <c r="DY11" s="367" t="s">
        <v>958</v>
      </c>
      <c r="DZ11" s="367" t="s">
        <v>992</v>
      </c>
      <c r="EA11" s="367" t="s">
        <v>960</v>
      </c>
      <c r="EB11" s="367" t="s">
        <v>993</v>
      </c>
      <c r="EC11" s="367" t="s">
        <v>962</v>
      </c>
      <c r="ED11" s="367" t="s">
        <v>994</v>
      </c>
      <c r="EE11" s="367" t="s">
        <v>964</v>
      </c>
      <c r="EF11" s="367" t="s">
        <v>965</v>
      </c>
      <c r="EG11" s="367" t="s">
        <v>966</v>
      </c>
      <c r="EH11" s="367" t="s">
        <v>967</v>
      </c>
      <c r="EI11" s="123" t="s">
        <v>995</v>
      </c>
      <c r="EJ11" s="123" t="s">
        <v>996</v>
      </c>
      <c r="EK11" s="196" t="s">
        <v>970</v>
      </c>
      <c r="EL11" s="123" t="s">
        <v>972</v>
      </c>
      <c r="EM11" s="123" t="s">
        <v>973</v>
      </c>
      <c r="EN11" s="123" t="s">
        <v>971</v>
      </c>
      <c r="EO11" s="123" t="s">
        <v>974</v>
      </c>
      <c r="EP11" s="123" t="s">
        <v>975</v>
      </c>
      <c r="EQ11" s="123" t="s">
        <v>976</v>
      </c>
      <c r="ER11" s="123" t="s">
        <v>977</v>
      </c>
      <c r="ES11" s="123" t="s">
        <v>997</v>
      </c>
      <c r="ET11" s="123" t="s">
        <v>989</v>
      </c>
      <c r="EU11" s="364" t="s">
        <v>478</v>
      </c>
      <c r="EV11" s="364"/>
      <c r="EW11" s="364" t="s">
        <v>479</v>
      </c>
      <c r="EX11" s="364"/>
      <c r="EY11" s="364" t="s">
        <v>480</v>
      </c>
      <c r="EZ11" s="364"/>
      <c r="FA11" s="364" t="s">
        <v>481</v>
      </c>
      <c r="FB11" s="364"/>
      <c r="FC11" s="364"/>
      <c r="FD11" s="364"/>
      <c r="FE11" s="374" t="s">
        <v>689</v>
      </c>
      <c r="FF11" s="374" t="s">
        <v>998</v>
      </c>
      <c r="FG11" s="374" t="s">
        <v>999</v>
      </c>
      <c r="FH11" s="374" t="s">
        <v>1000</v>
      </c>
      <c r="FI11" s="374" t="s">
        <v>1001</v>
      </c>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380" t="s">
        <v>478</v>
      </c>
      <c r="GP11" s="381"/>
      <c r="GQ11" s="380" t="s">
        <v>479</v>
      </c>
      <c r="GR11" s="381"/>
      <c r="GS11" s="380" t="s">
        <v>480</v>
      </c>
      <c r="GT11" s="381"/>
      <c r="GU11" s="364" t="s">
        <v>481</v>
      </c>
      <c r="GV11" s="364"/>
      <c r="GW11" s="364"/>
      <c r="GX11" s="364"/>
      <c r="GY11" s="365" t="s">
        <v>1028</v>
      </c>
      <c r="GZ11" s="365" t="s">
        <v>1029</v>
      </c>
      <c r="HA11" s="365" t="s">
        <v>483</v>
      </c>
      <c r="HB11" s="375" t="s">
        <v>1030</v>
      </c>
      <c r="HC11" s="365" t="s">
        <v>1031</v>
      </c>
      <c r="HD11" s="363" t="s">
        <v>949</v>
      </c>
      <c r="HE11" s="363" t="s">
        <v>950</v>
      </c>
      <c r="HF11" s="363" t="s">
        <v>951</v>
      </c>
      <c r="HG11" s="363" t="s">
        <v>952</v>
      </c>
      <c r="HH11" s="363" t="s">
        <v>953</v>
      </c>
      <c r="HI11" s="363" t="s">
        <v>954</v>
      </c>
      <c r="HJ11" s="363" t="s">
        <v>955</v>
      </c>
      <c r="HK11" s="363" t="s">
        <v>956</v>
      </c>
      <c r="HL11" s="363" t="s">
        <v>957</v>
      </c>
      <c r="HM11" s="363" t="s">
        <v>958</v>
      </c>
      <c r="HN11" s="363" t="s">
        <v>959</v>
      </c>
      <c r="HO11" s="363" t="s">
        <v>960</v>
      </c>
      <c r="HP11" s="363" t="s">
        <v>961</v>
      </c>
      <c r="HQ11" s="363" t="s">
        <v>962</v>
      </c>
      <c r="HR11" s="363" t="s">
        <v>963</v>
      </c>
      <c r="HS11" s="363" t="s">
        <v>964</v>
      </c>
      <c r="HT11" s="363" t="s">
        <v>965</v>
      </c>
      <c r="HU11" s="363" t="s">
        <v>966</v>
      </c>
      <c r="HV11" s="363" t="s">
        <v>967</v>
      </c>
      <c r="HW11" s="123" t="s">
        <v>968</v>
      </c>
      <c r="HX11" s="123" t="s">
        <v>969</v>
      </c>
      <c r="HY11" s="123" t="s">
        <v>970</v>
      </c>
      <c r="HZ11" s="123" t="s">
        <v>971</v>
      </c>
      <c r="IA11" s="123" t="s">
        <v>972</v>
      </c>
      <c r="IB11" s="123" t="s">
        <v>973</v>
      </c>
      <c r="IC11" s="363" t="s">
        <v>974</v>
      </c>
      <c r="ID11" s="363" t="s">
        <v>975</v>
      </c>
      <c r="IE11" s="363" t="s">
        <v>976</v>
      </c>
      <c r="IF11" s="363" t="s">
        <v>977</v>
      </c>
      <c r="IG11" s="363" t="s">
        <v>978</v>
      </c>
      <c r="IH11" s="364" t="s">
        <v>478</v>
      </c>
      <c r="II11" s="364"/>
      <c r="IJ11" s="364" t="s">
        <v>479</v>
      </c>
      <c r="IK11" s="364"/>
      <c r="IL11" s="364" t="s">
        <v>480</v>
      </c>
      <c r="IM11" s="364"/>
      <c r="IN11" s="364" t="s">
        <v>481</v>
      </c>
      <c r="IO11" s="364"/>
      <c r="IP11" s="364"/>
      <c r="IQ11" s="364"/>
      <c r="IR11" s="365" t="s">
        <v>484</v>
      </c>
      <c r="IS11" s="365" t="s">
        <v>1015</v>
      </c>
      <c r="IT11" s="365" t="s">
        <v>484</v>
      </c>
      <c r="IU11" s="375" t="s">
        <v>485</v>
      </c>
      <c r="IV11" s="365" t="s">
        <v>486</v>
      </c>
      <c r="IW11" s="367" t="s">
        <v>625</v>
      </c>
      <c r="IX11" s="367" t="s">
        <v>626</v>
      </c>
      <c r="IY11" s="367" t="s">
        <v>627</v>
      </c>
      <c r="IZ11" s="367" t="s">
        <v>628</v>
      </c>
      <c r="JA11" s="367" t="s">
        <v>629</v>
      </c>
      <c r="JB11" s="367" t="s">
        <v>630</v>
      </c>
      <c r="JC11" s="367" t="s">
        <v>631</v>
      </c>
      <c r="JD11" s="367" t="s">
        <v>632</v>
      </c>
      <c r="JE11" s="367" t="s">
        <v>633</v>
      </c>
      <c r="JF11" s="367" t="s">
        <v>634</v>
      </c>
      <c r="JG11" s="367" t="s">
        <v>635</v>
      </c>
      <c r="JH11" s="367" t="s">
        <v>636</v>
      </c>
      <c r="JI11" s="367" t="s">
        <v>637</v>
      </c>
      <c r="JJ11" s="367" t="s">
        <v>638</v>
      </c>
      <c r="JK11" s="367" t="s">
        <v>639</v>
      </c>
      <c r="JL11" s="367" t="s">
        <v>640</v>
      </c>
      <c r="JM11" s="367" t="s">
        <v>641</v>
      </c>
      <c r="JN11" s="367" t="s">
        <v>642</v>
      </c>
      <c r="JO11" s="367" t="s">
        <v>643</v>
      </c>
      <c r="JP11" s="367" t="s">
        <v>644</v>
      </c>
      <c r="JQ11" s="123"/>
      <c r="JR11" s="123"/>
      <c r="JS11" s="123"/>
      <c r="JT11" s="123"/>
      <c r="JU11" s="123"/>
      <c r="JV11" s="367" t="s">
        <v>645</v>
      </c>
      <c r="JW11" s="367" t="s">
        <v>646</v>
      </c>
      <c r="JX11" s="367" t="s">
        <v>647</v>
      </c>
      <c r="JY11" s="367" t="s">
        <v>648</v>
      </c>
      <c r="JZ11" s="367" t="s">
        <v>649</v>
      </c>
      <c r="KA11" s="364" t="s">
        <v>478</v>
      </c>
      <c r="KB11" s="364"/>
      <c r="KC11" s="364" t="s">
        <v>479</v>
      </c>
      <c r="KD11" s="364"/>
      <c r="KE11" s="364" t="s">
        <v>480</v>
      </c>
      <c r="KF11" s="364"/>
      <c r="KG11" s="364" t="s">
        <v>481</v>
      </c>
      <c r="KH11" s="364"/>
      <c r="KI11" s="364"/>
      <c r="KJ11" s="364"/>
      <c r="KK11" s="365" t="s">
        <v>487</v>
      </c>
      <c r="KL11" s="365" t="s">
        <v>488</v>
      </c>
      <c r="KM11" s="365" t="s">
        <v>489</v>
      </c>
      <c r="KN11" s="363" t="s">
        <v>949</v>
      </c>
      <c r="KO11" s="363" t="s">
        <v>950</v>
      </c>
      <c r="KP11" s="363" t="s">
        <v>951</v>
      </c>
      <c r="KQ11" s="363" t="s">
        <v>952</v>
      </c>
      <c r="KR11" s="363" t="s">
        <v>953</v>
      </c>
      <c r="KS11" s="363" t="s">
        <v>954</v>
      </c>
      <c r="KT11" s="363" t="s">
        <v>955</v>
      </c>
      <c r="KU11" s="363" t="s">
        <v>956</v>
      </c>
      <c r="KV11" s="363" t="s">
        <v>957</v>
      </c>
      <c r="KW11" s="363" t="s">
        <v>958</v>
      </c>
      <c r="KX11" s="363" t="s">
        <v>959</v>
      </c>
      <c r="KY11" s="363" t="s">
        <v>960</v>
      </c>
      <c r="KZ11" s="363" t="s">
        <v>961</v>
      </c>
      <c r="LA11" s="363" t="s">
        <v>962</v>
      </c>
      <c r="LB11" s="363" t="s">
        <v>963</v>
      </c>
      <c r="LC11" s="363" t="s">
        <v>964</v>
      </c>
      <c r="LD11" s="363" t="s">
        <v>965</v>
      </c>
      <c r="LE11" s="363" t="s">
        <v>966</v>
      </c>
      <c r="LF11" s="363" t="s">
        <v>967</v>
      </c>
      <c r="LG11" s="123" t="s">
        <v>968</v>
      </c>
      <c r="LH11" s="123" t="s">
        <v>969</v>
      </c>
      <c r="LI11" s="123" t="s">
        <v>970</v>
      </c>
      <c r="LJ11" s="123" t="s">
        <v>971</v>
      </c>
      <c r="LK11" s="123" t="s">
        <v>972</v>
      </c>
      <c r="LL11" s="123" t="s">
        <v>973</v>
      </c>
      <c r="LM11" s="363" t="s">
        <v>974</v>
      </c>
      <c r="LN11" s="363" t="s">
        <v>975</v>
      </c>
      <c r="LO11" s="363" t="s">
        <v>976</v>
      </c>
      <c r="LP11" s="363" t="s">
        <v>977</v>
      </c>
      <c r="LQ11" s="363" t="s">
        <v>978</v>
      </c>
      <c r="LR11" s="364" t="s">
        <v>478</v>
      </c>
      <c r="LS11" s="364"/>
      <c r="LT11" s="364" t="s">
        <v>479</v>
      </c>
      <c r="LU11" s="364"/>
      <c r="LV11" s="364" t="s">
        <v>480</v>
      </c>
      <c r="LW11" s="364"/>
      <c r="LX11" s="364" t="s">
        <v>481</v>
      </c>
      <c r="LY11" s="364"/>
      <c r="LZ11" s="364"/>
      <c r="MA11" s="364"/>
      <c r="MB11" s="365" t="s">
        <v>490</v>
      </c>
      <c r="MC11" s="384" t="s">
        <v>491</v>
      </c>
      <c r="MD11" s="367" t="s">
        <v>625</v>
      </c>
      <c r="ME11" s="367" t="s">
        <v>626</v>
      </c>
      <c r="MF11" s="367" t="s">
        <v>627</v>
      </c>
      <c r="MG11" s="367" t="s">
        <v>628</v>
      </c>
      <c r="MH11" s="367" t="s">
        <v>629</v>
      </c>
      <c r="MI11" s="367" t="s">
        <v>630</v>
      </c>
      <c r="MJ11" s="367" t="s">
        <v>631</v>
      </c>
      <c r="MK11" s="367" t="s">
        <v>632</v>
      </c>
      <c r="ML11" s="367" t="s">
        <v>633</v>
      </c>
      <c r="MM11" s="367" t="s">
        <v>634</v>
      </c>
      <c r="MN11" s="367" t="s">
        <v>635</v>
      </c>
      <c r="MO11" s="367" t="s">
        <v>636</v>
      </c>
      <c r="MP11" s="367" t="s">
        <v>637</v>
      </c>
      <c r="MQ11" s="367" t="s">
        <v>638</v>
      </c>
      <c r="MR11" s="367" t="s">
        <v>639</v>
      </c>
      <c r="MS11" s="367" t="s">
        <v>640</v>
      </c>
      <c r="MT11" s="367" t="s">
        <v>641</v>
      </c>
      <c r="MU11" s="367" t="s">
        <v>642</v>
      </c>
      <c r="MV11" s="367" t="s">
        <v>643</v>
      </c>
      <c r="MW11" s="367" t="s">
        <v>644</v>
      </c>
      <c r="MX11" s="367" t="s">
        <v>645</v>
      </c>
      <c r="MY11" s="367" t="s">
        <v>646</v>
      </c>
      <c r="MZ11" s="367" t="s">
        <v>647</v>
      </c>
      <c r="NA11" s="367" t="s">
        <v>648</v>
      </c>
      <c r="NB11" s="367" t="s">
        <v>649</v>
      </c>
      <c r="NC11" s="367" t="s">
        <v>694</v>
      </c>
      <c r="ND11" s="364" t="s">
        <v>478</v>
      </c>
      <c r="NE11" s="364"/>
      <c r="NF11" s="364" t="s">
        <v>479</v>
      </c>
      <c r="NG11" s="364"/>
      <c r="NH11" s="364" t="s">
        <v>480</v>
      </c>
      <c r="NI11" s="364"/>
      <c r="NJ11" s="364" t="s">
        <v>481</v>
      </c>
      <c r="NK11" s="364"/>
      <c r="NL11" s="364"/>
      <c r="NM11" s="364"/>
      <c r="NN11" s="384" t="s">
        <v>492</v>
      </c>
      <c r="NO11" s="384" t="s">
        <v>493</v>
      </c>
      <c r="NP11" s="367" t="s">
        <v>625</v>
      </c>
      <c r="NQ11" s="367" t="s">
        <v>626</v>
      </c>
      <c r="NR11" s="367" t="s">
        <v>627</v>
      </c>
      <c r="NS11" s="367" t="s">
        <v>628</v>
      </c>
      <c r="NT11" s="367" t="s">
        <v>629</v>
      </c>
      <c r="NU11" s="367" t="s">
        <v>630</v>
      </c>
      <c r="NV11" s="367" t="s">
        <v>631</v>
      </c>
      <c r="NW11" s="367" t="s">
        <v>632</v>
      </c>
      <c r="NX11" s="367" t="s">
        <v>633</v>
      </c>
      <c r="NY11" s="367" t="s">
        <v>634</v>
      </c>
      <c r="NZ11" s="367" t="s">
        <v>635</v>
      </c>
      <c r="OA11" s="367" t="s">
        <v>636</v>
      </c>
      <c r="OB11" s="367" t="s">
        <v>637</v>
      </c>
      <c r="OC11" s="367" t="s">
        <v>638</v>
      </c>
      <c r="OD11" s="367" t="s">
        <v>639</v>
      </c>
      <c r="OE11" s="367" t="s">
        <v>640</v>
      </c>
      <c r="OF11" s="367" t="s">
        <v>641</v>
      </c>
      <c r="OG11" s="367" t="s">
        <v>642</v>
      </c>
      <c r="OH11" s="367" t="s">
        <v>643</v>
      </c>
      <c r="OI11" s="367" t="s">
        <v>644</v>
      </c>
      <c r="OJ11" s="367" t="s">
        <v>645</v>
      </c>
      <c r="OK11" s="367" t="s">
        <v>646</v>
      </c>
      <c r="OL11" s="367" t="s">
        <v>647</v>
      </c>
      <c r="OM11" s="367" t="s">
        <v>648</v>
      </c>
      <c r="ON11" s="367" t="s">
        <v>649</v>
      </c>
      <c r="OO11" s="367" t="s">
        <v>693</v>
      </c>
      <c r="OP11" s="364" t="s">
        <v>478</v>
      </c>
      <c r="OQ11" s="364"/>
      <c r="OR11" s="364" t="s">
        <v>479</v>
      </c>
      <c r="OS11" s="364"/>
      <c r="OT11" s="364" t="s">
        <v>480</v>
      </c>
      <c r="OU11" s="364"/>
      <c r="OV11" s="364" t="s">
        <v>481</v>
      </c>
      <c r="OW11" s="364"/>
      <c r="OX11" s="364"/>
      <c r="OY11" s="364"/>
      <c r="OZ11" s="382"/>
      <c r="PE11" s="62"/>
    </row>
    <row r="12" spans="1:421" s="25" customFormat="1" ht="27" customHeight="1">
      <c r="A12" s="282"/>
      <c r="B12" s="362"/>
      <c r="C12" s="125" t="s">
        <v>337</v>
      </c>
      <c r="D12" s="197" t="s">
        <v>350</v>
      </c>
      <c r="E12" s="125" t="s">
        <v>0</v>
      </c>
      <c r="F12" s="54" t="s">
        <v>350</v>
      </c>
      <c r="G12" s="181"/>
      <c r="H12" s="412"/>
      <c r="I12" s="418"/>
      <c r="J12" s="418"/>
      <c r="K12" s="398"/>
      <c r="L12" s="376"/>
      <c r="M12" s="126"/>
      <c r="N12" s="126"/>
      <c r="O12" s="126" t="s">
        <v>349</v>
      </c>
      <c r="P12" s="126" t="s">
        <v>349</v>
      </c>
      <c r="Q12" s="126" t="s">
        <v>1261</v>
      </c>
      <c r="R12" s="126" t="s">
        <v>1273</v>
      </c>
      <c r="S12" s="126" t="s">
        <v>1264</v>
      </c>
      <c r="T12" s="126" t="s">
        <v>1265</v>
      </c>
      <c r="U12" s="126" t="s">
        <v>1266</v>
      </c>
      <c r="V12" s="126" t="s">
        <v>1267</v>
      </c>
      <c r="W12" s="126" t="s">
        <v>1268</v>
      </c>
      <c r="X12" s="126" t="s">
        <v>1269</v>
      </c>
      <c r="Y12" s="126" t="s">
        <v>1270</v>
      </c>
      <c r="Z12" s="126" t="s">
        <v>1271</v>
      </c>
      <c r="AA12" s="126" t="s">
        <v>1272</v>
      </c>
      <c r="AB12" s="383"/>
      <c r="AC12" s="415"/>
      <c r="AD12" s="479"/>
      <c r="AE12" s="219" t="s">
        <v>949</v>
      </c>
      <c r="AF12" s="219" t="s">
        <v>950</v>
      </c>
      <c r="AG12" s="219" t="s">
        <v>951</v>
      </c>
      <c r="AH12" s="219" t="s">
        <v>952</v>
      </c>
      <c r="AI12" s="220" t="s">
        <v>953</v>
      </c>
      <c r="AJ12" s="219" t="s">
        <v>954</v>
      </c>
      <c r="AK12" s="219" t="s">
        <v>955</v>
      </c>
      <c r="AL12" s="219" t="s">
        <v>956</v>
      </c>
      <c r="AM12" s="219" t="s">
        <v>957</v>
      </c>
      <c r="AN12" s="219" t="s">
        <v>958</v>
      </c>
      <c r="AO12" s="219" t="s">
        <v>959</v>
      </c>
      <c r="AP12" s="219" t="s">
        <v>960</v>
      </c>
      <c r="AQ12" s="219" t="s">
        <v>961</v>
      </c>
      <c r="AR12" s="219" t="s">
        <v>962</v>
      </c>
      <c r="AS12" s="219" t="s">
        <v>963</v>
      </c>
      <c r="AT12" s="219" t="s">
        <v>964</v>
      </c>
      <c r="AU12" s="219" t="s">
        <v>965</v>
      </c>
      <c r="AV12" s="219" t="s">
        <v>966</v>
      </c>
      <c r="AW12" s="219" t="s">
        <v>967</v>
      </c>
      <c r="AX12" s="219" t="s">
        <v>968</v>
      </c>
      <c r="AY12" s="219" t="s">
        <v>969</v>
      </c>
      <c r="AZ12" s="221" t="s">
        <v>970</v>
      </c>
      <c r="BA12" s="219" t="s">
        <v>971</v>
      </c>
      <c r="BB12" s="219" t="s">
        <v>972</v>
      </c>
      <c r="BC12" s="219" t="s">
        <v>973</v>
      </c>
      <c r="BD12" s="219" t="s">
        <v>974</v>
      </c>
      <c r="BE12" s="219" t="s">
        <v>975</v>
      </c>
      <c r="BF12" s="219" t="s">
        <v>976</v>
      </c>
      <c r="BG12" s="219" t="s">
        <v>977</v>
      </c>
      <c r="BH12" s="219" t="s">
        <v>978</v>
      </c>
      <c r="BI12" s="124" t="s">
        <v>494</v>
      </c>
      <c r="BJ12" s="124" t="s">
        <v>495</v>
      </c>
      <c r="BK12" s="124" t="s">
        <v>494</v>
      </c>
      <c r="BL12" s="124" t="s">
        <v>495</v>
      </c>
      <c r="BM12" s="124" t="s">
        <v>494</v>
      </c>
      <c r="BN12" s="124" t="s">
        <v>495</v>
      </c>
      <c r="BO12" s="124" t="s">
        <v>494</v>
      </c>
      <c r="BP12" s="124" t="s">
        <v>495</v>
      </c>
      <c r="BQ12" s="124" t="s">
        <v>496</v>
      </c>
      <c r="BR12" s="124" t="s">
        <v>497</v>
      </c>
      <c r="BS12" s="374"/>
      <c r="BT12" s="382"/>
      <c r="BU12" s="365" t="s">
        <v>949</v>
      </c>
      <c r="BV12" s="365" t="s">
        <v>950</v>
      </c>
      <c r="BW12" s="372" t="s">
        <v>951</v>
      </c>
      <c r="BX12" s="372" t="s">
        <v>952</v>
      </c>
      <c r="BY12" s="372" t="s">
        <v>953</v>
      </c>
      <c r="BZ12" s="372" t="s">
        <v>954</v>
      </c>
      <c r="CA12" s="370" t="s">
        <v>955</v>
      </c>
      <c r="CB12" s="372" t="s">
        <v>956</v>
      </c>
      <c r="CC12" s="372" t="s">
        <v>957</v>
      </c>
      <c r="CD12" s="372" t="s">
        <v>958</v>
      </c>
      <c r="CE12" s="372" t="s">
        <v>959</v>
      </c>
      <c r="CF12" s="372" t="s">
        <v>960</v>
      </c>
      <c r="CG12" s="372" t="s">
        <v>961</v>
      </c>
      <c r="CH12" s="372" t="s">
        <v>962</v>
      </c>
      <c r="CI12" s="372" t="s">
        <v>963</v>
      </c>
      <c r="CJ12" s="372" t="s">
        <v>964</v>
      </c>
      <c r="CK12" s="372" t="s">
        <v>965</v>
      </c>
      <c r="CL12" s="372" t="s">
        <v>966</v>
      </c>
      <c r="CM12" s="372" t="s">
        <v>967</v>
      </c>
      <c r="CN12" s="372" t="s">
        <v>968</v>
      </c>
      <c r="CO12" s="372" t="s">
        <v>969</v>
      </c>
      <c r="CP12" s="372" t="s">
        <v>970</v>
      </c>
      <c r="CQ12" s="372" t="s">
        <v>971</v>
      </c>
      <c r="CR12" s="421" t="s">
        <v>972</v>
      </c>
      <c r="CS12" s="372" t="s">
        <v>973</v>
      </c>
      <c r="CT12" s="372" t="s">
        <v>974</v>
      </c>
      <c r="CU12" s="372" t="s">
        <v>975</v>
      </c>
      <c r="CV12" s="372" t="s">
        <v>976</v>
      </c>
      <c r="CW12" s="372" t="s">
        <v>977</v>
      </c>
      <c r="CX12" s="372" t="s">
        <v>978</v>
      </c>
      <c r="CY12" s="372" t="s">
        <v>494</v>
      </c>
      <c r="CZ12" s="395" t="s">
        <v>495</v>
      </c>
      <c r="DA12" s="486" t="s">
        <v>494</v>
      </c>
      <c r="DB12" s="124" t="s">
        <v>495</v>
      </c>
      <c r="DC12" s="124" t="s">
        <v>494</v>
      </c>
      <c r="DD12" s="124" t="s">
        <v>495</v>
      </c>
      <c r="DE12" s="124" t="s">
        <v>494</v>
      </c>
      <c r="DF12" s="124" t="s">
        <v>495</v>
      </c>
      <c r="DG12" s="124" t="s">
        <v>496</v>
      </c>
      <c r="DH12" s="124" t="s">
        <v>497</v>
      </c>
      <c r="DI12" s="124" t="s">
        <v>495</v>
      </c>
      <c r="DJ12" s="124" t="s">
        <v>496</v>
      </c>
      <c r="DK12" s="124" t="s">
        <v>497</v>
      </c>
      <c r="DL12" s="374"/>
      <c r="DM12" s="374"/>
      <c r="DN12" s="374"/>
      <c r="DO12" s="374"/>
      <c r="DP12" s="367"/>
      <c r="DQ12" s="367"/>
      <c r="DR12" s="367"/>
      <c r="DS12" s="367"/>
      <c r="DT12" s="367"/>
      <c r="DU12" s="367"/>
      <c r="DV12" s="367"/>
      <c r="DW12" s="367"/>
      <c r="DX12" s="367"/>
      <c r="DY12" s="367"/>
      <c r="DZ12" s="367"/>
      <c r="EA12" s="367"/>
      <c r="EB12" s="367"/>
      <c r="EC12" s="367"/>
      <c r="ED12" s="367"/>
      <c r="EE12" s="367"/>
      <c r="EF12" s="367"/>
      <c r="EG12" s="367"/>
      <c r="EH12" s="367"/>
      <c r="EI12" s="123"/>
      <c r="EJ12" s="123"/>
      <c r="EK12" s="127"/>
      <c r="EL12" s="123"/>
      <c r="EM12" s="123"/>
      <c r="EN12" s="123"/>
      <c r="EO12" s="123"/>
      <c r="EP12" s="123"/>
      <c r="EQ12" s="123"/>
      <c r="ER12" s="123"/>
      <c r="ES12" s="123"/>
      <c r="ET12" s="123"/>
      <c r="EU12" s="124" t="s">
        <v>494</v>
      </c>
      <c r="EV12" s="124" t="s">
        <v>495</v>
      </c>
      <c r="EW12" s="124" t="s">
        <v>494</v>
      </c>
      <c r="EX12" s="124" t="s">
        <v>495</v>
      </c>
      <c r="EY12" s="124" t="s">
        <v>494</v>
      </c>
      <c r="EZ12" s="124" t="s">
        <v>495</v>
      </c>
      <c r="FA12" s="124" t="s">
        <v>494</v>
      </c>
      <c r="FB12" s="124" t="s">
        <v>495</v>
      </c>
      <c r="FC12" s="124" t="s">
        <v>496</v>
      </c>
      <c r="FD12" s="124" t="s">
        <v>497</v>
      </c>
      <c r="FE12" s="374"/>
      <c r="FF12" s="374"/>
      <c r="FG12" s="374"/>
      <c r="FH12" s="374"/>
      <c r="FI12" s="374"/>
      <c r="FJ12" s="123" t="s">
        <v>990</v>
      </c>
      <c r="FK12" s="123" t="s">
        <v>950</v>
      </c>
      <c r="FL12" s="123" t="s">
        <v>951</v>
      </c>
      <c r="FM12" s="123" t="s">
        <v>952</v>
      </c>
      <c r="FN12" s="123" t="s">
        <v>953</v>
      </c>
      <c r="FO12" s="123" t="s">
        <v>954</v>
      </c>
      <c r="FP12" s="123" t="s">
        <v>955</v>
      </c>
      <c r="FQ12" s="123" t="s">
        <v>956</v>
      </c>
      <c r="FR12" s="123" t="s">
        <v>991</v>
      </c>
      <c r="FS12" s="123" t="s">
        <v>958</v>
      </c>
      <c r="FT12" s="123" t="s">
        <v>992</v>
      </c>
      <c r="FU12" s="123" t="s">
        <v>960</v>
      </c>
      <c r="FV12" s="123" t="s">
        <v>993</v>
      </c>
      <c r="FW12" s="123" t="s">
        <v>962</v>
      </c>
      <c r="FX12" s="123" t="s">
        <v>994</v>
      </c>
      <c r="FY12" s="123" t="s">
        <v>964</v>
      </c>
      <c r="FZ12" s="123" t="s">
        <v>965</v>
      </c>
      <c r="GA12" s="123" t="s">
        <v>966</v>
      </c>
      <c r="GB12" s="123" t="s">
        <v>967</v>
      </c>
      <c r="GC12" s="123" t="s">
        <v>995</v>
      </c>
      <c r="GD12" s="123" t="s">
        <v>996</v>
      </c>
      <c r="GE12" s="196" t="s">
        <v>970</v>
      </c>
      <c r="GF12" s="123" t="s">
        <v>972</v>
      </c>
      <c r="GG12" s="123" t="s">
        <v>973</v>
      </c>
      <c r="GH12" s="123" t="s">
        <v>971</v>
      </c>
      <c r="GI12" s="123" t="s">
        <v>974</v>
      </c>
      <c r="GJ12" s="123" t="s">
        <v>975</v>
      </c>
      <c r="GK12" s="123" t="s">
        <v>976</v>
      </c>
      <c r="GL12" s="123" t="s">
        <v>977</v>
      </c>
      <c r="GM12" s="123" t="s">
        <v>997</v>
      </c>
      <c r="GN12" s="123" t="s">
        <v>989</v>
      </c>
      <c r="GO12" s="124" t="s">
        <v>494</v>
      </c>
      <c r="GP12" s="124" t="s">
        <v>495</v>
      </c>
      <c r="GQ12" s="124" t="s">
        <v>494</v>
      </c>
      <c r="GR12" s="124" t="s">
        <v>495</v>
      </c>
      <c r="GS12" s="124" t="s">
        <v>494</v>
      </c>
      <c r="GT12" s="124" t="s">
        <v>495</v>
      </c>
      <c r="GU12" s="124" t="s">
        <v>494</v>
      </c>
      <c r="GV12" s="124" t="s">
        <v>495</v>
      </c>
      <c r="GW12" s="124" t="s">
        <v>496</v>
      </c>
      <c r="GX12" s="124" t="s">
        <v>497</v>
      </c>
      <c r="GY12" s="365"/>
      <c r="GZ12" s="365"/>
      <c r="HA12" s="365"/>
      <c r="HB12" s="376"/>
      <c r="HC12" s="365"/>
      <c r="HD12" s="366" t="s">
        <v>949</v>
      </c>
      <c r="HE12" s="366" t="s">
        <v>950</v>
      </c>
      <c r="HF12" s="366" t="s">
        <v>951</v>
      </c>
      <c r="HG12" s="366" t="s">
        <v>952</v>
      </c>
      <c r="HH12" s="366" t="s">
        <v>953</v>
      </c>
      <c r="HI12" s="366" t="s">
        <v>954</v>
      </c>
      <c r="HJ12" s="366" t="s">
        <v>955</v>
      </c>
      <c r="HK12" s="366" t="s">
        <v>956</v>
      </c>
      <c r="HL12" s="366" t="s">
        <v>957</v>
      </c>
      <c r="HM12" s="366" t="s">
        <v>958</v>
      </c>
      <c r="HN12" s="366" t="s">
        <v>959</v>
      </c>
      <c r="HO12" s="366" t="s">
        <v>960</v>
      </c>
      <c r="HP12" s="366" t="s">
        <v>961</v>
      </c>
      <c r="HQ12" s="366" t="s">
        <v>962</v>
      </c>
      <c r="HR12" s="366" t="s">
        <v>963</v>
      </c>
      <c r="HS12" s="366" t="s">
        <v>964</v>
      </c>
      <c r="HT12" s="366" t="s">
        <v>965</v>
      </c>
      <c r="HU12" s="366" t="s">
        <v>966</v>
      </c>
      <c r="HV12" s="366" t="s">
        <v>967</v>
      </c>
      <c r="HW12" s="123" t="s">
        <v>968</v>
      </c>
      <c r="HX12" s="123" t="s">
        <v>969</v>
      </c>
      <c r="HY12" s="123" t="s">
        <v>970</v>
      </c>
      <c r="HZ12" s="123" t="s">
        <v>971</v>
      </c>
      <c r="IA12" s="123" t="s">
        <v>972</v>
      </c>
      <c r="IB12" s="123" t="s">
        <v>973</v>
      </c>
      <c r="IC12" s="366" t="s">
        <v>974</v>
      </c>
      <c r="ID12" s="366" t="s">
        <v>975</v>
      </c>
      <c r="IE12" s="366" t="s">
        <v>976</v>
      </c>
      <c r="IF12" s="366" t="s">
        <v>977</v>
      </c>
      <c r="IG12" s="366" t="s">
        <v>978</v>
      </c>
      <c r="IH12" s="124" t="s">
        <v>494</v>
      </c>
      <c r="II12" s="124" t="s">
        <v>495</v>
      </c>
      <c r="IJ12" s="124" t="s">
        <v>494</v>
      </c>
      <c r="IK12" s="124" t="s">
        <v>495</v>
      </c>
      <c r="IL12" s="124" t="s">
        <v>494</v>
      </c>
      <c r="IM12" s="124" t="s">
        <v>495</v>
      </c>
      <c r="IN12" s="124" t="s">
        <v>494</v>
      </c>
      <c r="IO12" s="124" t="s">
        <v>495</v>
      </c>
      <c r="IP12" s="124" t="s">
        <v>496</v>
      </c>
      <c r="IQ12" s="124" t="s">
        <v>497</v>
      </c>
      <c r="IR12" s="365"/>
      <c r="IS12" s="365"/>
      <c r="IT12" s="365"/>
      <c r="IU12" s="376"/>
      <c r="IV12" s="365"/>
      <c r="IW12" s="367"/>
      <c r="IX12" s="367"/>
      <c r="IY12" s="367"/>
      <c r="IZ12" s="367"/>
      <c r="JA12" s="367"/>
      <c r="JB12" s="367"/>
      <c r="JC12" s="367"/>
      <c r="JD12" s="367"/>
      <c r="JE12" s="367"/>
      <c r="JF12" s="367"/>
      <c r="JG12" s="367"/>
      <c r="JH12" s="367"/>
      <c r="JI12" s="367"/>
      <c r="JJ12" s="367"/>
      <c r="JK12" s="367"/>
      <c r="JL12" s="367"/>
      <c r="JM12" s="367"/>
      <c r="JN12" s="367"/>
      <c r="JO12" s="367"/>
      <c r="JP12" s="367"/>
      <c r="JQ12" s="123"/>
      <c r="JR12" s="123"/>
      <c r="JS12" s="123"/>
      <c r="JT12" s="123"/>
      <c r="JU12" s="123"/>
      <c r="JV12" s="367"/>
      <c r="JW12" s="367"/>
      <c r="JX12" s="367"/>
      <c r="JY12" s="367"/>
      <c r="JZ12" s="367"/>
      <c r="KA12" s="124" t="s">
        <v>494</v>
      </c>
      <c r="KB12" s="124" t="s">
        <v>495</v>
      </c>
      <c r="KC12" s="124" t="s">
        <v>494</v>
      </c>
      <c r="KD12" s="124" t="s">
        <v>495</v>
      </c>
      <c r="KE12" s="124" t="s">
        <v>494</v>
      </c>
      <c r="KF12" s="124" t="s">
        <v>495</v>
      </c>
      <c r="KG12" s="124" t="s">
        <v>494</v>
      </c>
      <c r="KH12" s="124" t="s">
        <v>495</v>
      </c>
      <c r="KI12" s="124" t="s">
        <v>496</v>
      </c>
      <c r="KJ12" s="124" t="s">
        <v>497</v>
      </c>
      <c r="KK12" s="365"/>
      <c r="KL12" s="365"/>
      <c r="KM12" s="365"/>
      <c r="KN12" s="363" t="s">
        <v>949</v>
      </c>
      <c r="KO12" s="363" t="s">
        <v>950</v>
      </c>
      <c r="KP12" s="363" t="s">
        <v>951</v>
      </c>
      <c r="KQ12" s="363" t="s">
        <v>952</v>
      </c>
      <c r="KR12" s="363" t="s">
        <v>953</v>
      </c>
      <c r="KS12" s="363" t="s">
        <v>954</v>
      </c>
      <c r="KT12" s="363" t="s">
        <v>955</v>
      </c>
      <c r="KU12" s="363" t="s">
        <v>956</v>
      </c>
      <c r="KV12" s="363" t="s">
        <v>957</v>
      </c>
      <c r="KW12" s="363" t="s">
        <v>958</v>
      </c>
      <c r="KX12" s="363" t="s">
        <v>959</v>
      </c>
      <c r="KY12" s="363" t="s">
        <v>960</v>
      </c>
      <c r="KZ12" s="363" t="s">
        <v>961</v>
      </c>
      <c r="LA12" s="363" t="s">
        <v>962</v>
      </c>
      <c r="LB12" s="363" t="s">
        <v>963</v>
      </c>
      <c r="LC12" s="363" t="s">
        <v>964</v>
      </c>
      <c r="LD12" s="363" t="s">
        <v>965</v>
      </c>
      <c r="LE12" s="363" t="s">
        <v>966</v>
      </c>
      <c r="LF12" s="363" t="s">
        <v>967</v>
      </c>
      <c r="LG12" s="123" t="s">
        <v>968</v>
      </c>
      <c r="LH12" s="123" t="s">
        <v>969</v>
      </c>
      <c r="LI12" s="123" t="s">
        <v>970</v>
      </c>
      <c r="LJ12" s="123" t="s">
        <v>971</v>
      </c>
      <c r="LK12" s="123" t="s">
        <v>972</v>
      </c>
      <c r="LL12" s="123" t="s">
        <v>973</v>
      </c>
      <c r="LM12" s="363" t="s">
        <v>974</v>
      </c>
      <c r="LN12" s="363" t="s">
        <v>975</v>
      </c>
      <c r="LO12" s="363" t="s">
        <v>976</v>
      </c>
      <c r="LP12" s="363" t="s">
        <v>977</v>
      </c>
      <c r="LQ12" s="363" t="s">
        <v>978</v>
      </c>
      <c r="LR12" s="124" t="s">
        <v>494</v>
      </c>
      <c r="LS12" s="124" t="s">
        <v>495</v>
      </c>
      <c r="LT12" s="124" t="s">
        <v>494</v>
      </c>
      <c r="LU12" s="124" t="s">
        <v>495</v>
      </c>
      <c r="LV12" s="124" t="s">
        <v>494</v>
      </c>
      <c r="LW12" s="124" t="s">
        <v>495</v>
      </c>
      <c r="LX12" s="124" t="s">
        <v>494</v>
      </c>
      <c r="LY12" s="124" t="s">
        <v>495</v>
      </c>
      <c r="LZ12" s="124" t="s">
        <v>496</v>
      </c>
      <c r="MA12" s="124" t="s">
        <v>497</v>
      </c>
      <c r="MB12" s="365"/>
      <c r="MC12" s="384"/>
      <c r="MD12" s="367"/>
      <c r="ME12" s="367"/>
      <c r="MF12" s="367"/>
      <c r="MG12" s="367"/>
      <c r="MH12" s="367"/>
      <c r="MI12" s="367"/>
      <c r="MJ12" s="367"/>
      <c r="MK12" s="367"/>
      <c r="ML12" s="367"/>
      <c r="MM12" s="367"/>
      <c r="MN12" s="367"/>
      <c r="MO12" s="367"/>
      <c r="MP12" s="367"/>
      <c r="MQ12" s="367"/>
      <c r="MR12" s="367"/>
      <c r="MS12" s="367"/>
      <c r="MT12" s="367"/>
      <c r="MU12" s="367"/>
      <c r="MV12" s="367"/>
      <c r="MW12" s="367"/>
      <c r="MX12" s="367"/>
      <c r="MY12" s="367"/>
      <c r="MZ12" s="367"/>
      <c r="NA12" s="367"/>
      <c r="NB12" s="367"/>
      <c r="NC12" s="367"/>
      <c r="ND12" s="124" t="s">
        <v>494</v>
      </c>
      <c r="NE12" s="124" t="s">
        <v>495</v>
      </c>
      <c r="NF12" s="124" t="s">
        <v>494</v>
      </c>
      <c r="NG12" s="124" t="s">
        <v>495</v>
      </c>
      <c r="NH12" s="124" t="s">
        <v>494</v>
      </c>
      <c r="NI12" s="124" t="s">
        <v>495</v>
      </c>
      <c r="NJ12" s="124" t="s">
        <v>494</v>
      </c>
      <c r="NK12" s="124" t="s">
        <v>495</v>
      </c>
      <c r="NL12" s="124" t="s">
        <v>496</v>
      </c>
      <c r="NM12" s="124" t="s">
        <v>497</v>
      </c>
      <c r="NN12" s="384"/>
      <c r="NO12" s="384"/>
      <c r="NP12" s="367"/>
      <c r="NQ12" s="367"/>
      <c r="NR12" s="367"/>
      <c r="NS12" s="367"/>
      <c r="NT12" s="367"/>
      <c r="NU12" s="367"/>
      <c r="NV12" s="367"/>
      <c r="NW12" s="367"/>
      <c r="NX12" s="367"/>
      <c r="NY12" s="367"/>
      <c r="NZ12" s="367"/>
      <c r="OA12" s="367"/>
      <c r="OB12" s="367"/>
      <c r="OC12" s="367"/>
      <c r="OD12" s="367"/>
      <c r="OE12" s="367"/>
      <c r="OF12" s="367"/>
      <c r="OG12" s="367"/>
      <c r="OH12" s="367"/>
      <c r="OI12" s="367"/>
      <c r="OJ12" s="367"/>
      <c r="OK12" s="367"/>
      <c r="OL12" s="367"/>
      <c r="OM12" s="367"/>
      <c r="ON12" s="367"/>
      <c r="OO12" s="367"/>
      <c r="OP12" s="124" t="s">
        <v>494</v>
      </c>
      <c r="OQ12" s="124" t="s">
        <v>495</v>
      </c>
      <c r="OR12" s="124" t="s">
        <v>494</v>
      </c>
      <c r="OS12" s="124" t="s">
        <v>495</v>
      </c>
      <c r="OT12" s="124" t="s">
        <v>494</v>
      </c>
      <c r="OU12" s="124" t="s">
        <v>495</v>
      </c>
      <c r="OV12" s="124" t="s">
        <v>494</v>
      </c>
      <c r="OW12" s="124" t="s">
        <v>495</v>
      </c>
      <c r="OX12" s="124" t="s">
        <v>496</v>
      </c>
      <c r="OY12" s="124" t="s">
        <v>497</v>
      </c>
      <c r="OZ12" s="374"/>
    </row>
    <row r="13" spans="1:421" s="25" customFormat="1" ht="31.5" customHeight="1">
      <c r="A13" s="61"/>
      <c r="B13" s="61"/>
      <c r="C13" s="280" t="s">
        <v>77</v>
      </c>
      <c r="D13" s="280"/>
      <c r="E13" s="280"/>
      <c r="F13" s="198"/>
      <c r="G13" s="122">
        <f>G14+G126</f>
        <v>8</v>
      </c>
      <c r="H13" s="198"/>
      <c r="I13" s="198"/>
      <c r="J13" s="148"/>
      <c r="K13" s="198"/>
      <c r="L13" s="148"/>
      <c r="M13" s="198"/>
      <c r="N13" s="198"/>
      <c r="O13" s="125">
        <f t="shared" ref="O13:AB13" si="0">O14+O126</f>
        <v>85</v>
      </c>
      <c r="P13" s="125">
        <f t="shared" si="0"/>
        <v>76</v>
      </c>
      <c r="Q13" s="125">
        <f t="shared" si="0"/>
        <v>16</v>
      </c>
      <c r="R13" s="125">
        <f t="shared" si="0"/>
        <v>11</v>
      </c>
      <c r="S13" s="125">
        <f t="shared" si="0"/>
        <v>11</v>
      </c>
      <c r="T13" s="125">
        <f t="shared" si="0"/>
        <v>14</v>
      </c>
      <c r="U13" s="125">
        <f t="shared" si="0"/>
        <v>16</v>
      </c>
      <c r="V13" s="125">
        <f t="shared" si="0"/>
        <v>18</v>
      </c>
      <c r="W13" s="125">
        <f t="shared" si="0"/>
        <v>17</v>
      </c>
      <c r="X13" s="125">
        <f t="shared" si="0"/>
        <v>15</v>
      </c>
      <c r="Y13" s="125">
        <f t="shared" si="0"/>
        <v>15</v>
      </c>
      <c r="Z13" s="125">
        <f t="shared" si="0"/>
        <v>15</v>
      </c>
      <c r="AA13" s="125">
        <f t="shared" si="0"/>
        <v>16</v>
      </c>
      <c r="AB13" s="246">
        <f t="shared" si="0"/>
        <v>166</v>
      </c>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77"/>
      <c r="OK13" s="77"/>
      <c r="OL13" s="77"/>
      <c r="OM13" s="77"/>
      <c r="ON13" s="77"/>
      <c r="OO13" s="77"/>
      <c r="OP13" s="77"/>
      <c r="OQ13" s="77"/>
      <c r="OR13" s="77"/>
      <c r="OS13" s="77"/>
      <c r="OT13" s="77"/>
      <c r="OU13" s="77"/>
      <c r="OV13" s="77"/>
      <c r="OW13" s="77"/>
      <c r="OX13" s="77"/>
      <c r="OY13" s="77"/>
      <c r="OZ13" s="132"/>
    </row>
    <row r="14" spans="1:421" s="25" customFormat="1" ht="20.25" customHeight="1">
      <c r="A14" s="61"/>
      <c r="B14" s="61"/>
      <c r="C14" s="280" t="s">
        <v>313</v>
      </c>
      <c r="D14" s="280"/>
      <c r="E14" s="280"/>
      <c r="F14" s="198"/>
      <c r="G14" s="122">
        <f>G15+G27+G84</f>
        <v>6</v>
      </c>
      <c r="H14" s="198"/>
      <c r="I14" s="198"/>
      <c r="J14" s="148"/>
      <c r="K14" s="198"/>
      <c r="L14" s="148"/>
      <c r="M14" s="198"/>
      <c r="N14" s="198"/>
      <c r="O14" s="125">
        <f t="shared" ref="O14:AB14" si="1">O15+O27+O84</f>
        <v>47</v>
      </c>
      <c r="P14" s="125">
        <f t="shared" si="1"/>
        <v>28</v>
      </c>
      <c r="Q14" s="125">
        <f t="shared" si="1"/>
        <v>10</v>
      </c>
      <c r="R14" s="125">
        <f t="shared" si="1"/>
        <v>6</v>
      </c>
      <c r="S14" s="125">
        <f t="shared" si="1"/>
        <v>5</v>
      </c>
      <c r="T14" s="125">
        <f t="shared" si="1"/>
        <v>9</v>
      </c>
      <c r="U14" s="125">
        <f t="shared" si="1"/>
        <v>11</v>
      </c>
      <c r="V14" s="125">
        <f t="shared" si="1"/>
        <v>11</v>
      </c>
      <c r="W14" s="125">
        <f t="shared" si="1"/>
        <v>9</v>
      </c>
      <c r="X14" s="125">
        <f t="shared" si="1"/>
        <v>11</v>
      </c>
      <c r="Y14" s="125">
        <f t="shared" si="1"/>
        <v>10</v>
      </c>
      <c r="Z14" s="125">
        <f t="shared" si="1"/>
        <v>9</v>
      </c>
      <c r="AA14" s="125">
        <f t="shared" si="1"/>
        <v>9</v>
      </c>
      <c r="AB14" s="246">
        <f t="shared" si="1"/>
        <v>102</v>
      </c>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6"/>
      <c r="BJ14" s="76"/>
      <c r="BK14" s="76"/>
      <c r="BL14" s="76"/>
      <c r="BM14" s="76"/>
      <c r="BN14" s="76"/>
      <c r="BO14" s="76"/>
      <c r="BP14" s="76"/>
      <c r="BQ14" s="76"/>
      <c r="BR14" s="76"/>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t="s">
        <v>380</v>
      </c>
      <c r="DJ14" s="77" t="s">
        <v>380</v>
      </c>
      <c r="DK14" s="77" t="s">
        <v>380</v>
      </c>
      <c r="DL14" s="77" t="s">
        <v>380</v>
      </c>
      <c r="DM14" s="77" t="s">
        <v>380</v>
      </c>
      <c r="DN14" s="77" t="s">
        <v>380</v>
      </c>
      <c r="DO14" s="77" t="s">
        <v>380</v>
      </c>
      <c r="DP14" s="77" t="s">
        <v>380</v>
      </c>
      <c r="DQ14" s="77" t="s">
        <v>380</v>
      </c>
      <c r="DR14" s="77" t="s">
        <v>380</v>
      </c>
      <c r="DS14" s="77" t="s">
        <v>380</v>
      </c>
      <c r="DT14" s="77" t="s">
        <v>380</v>
      </c>
      <c r="DU14" s="77" t="s">
        <v>380</v>
      </c>
      <c r="DV14" s="77" t="s">
        <v>380</v>
      </c>
      <c r="DW14" s="77" t="s">
        <v>380</v>
      </c>
      <c r="DX14" s="77" t="s">
        <v>380</v>
      </c>
      <c r="DY14" s="77" t="s">
        <v>380</v>
      </c>
      <c r="DZ14" s="77" t="s">
        <v>380</v>
      </c>
      <c r="EA14" s="77" t="s">
        <v>380</v>
      </c>
      <c r="EB14" s="77" t="s">
        <v>380</v>
      </c>
      <c r="EC14" s="77" t="s">
        <v>380</v>
      </c>
      <c r="ED14" s="77" t="s">
        <v>380</v>
      </c>
      <c r="EE14" s="77" t="s">
        <v>380</v>
      </c>
      <c r="EF14" s="77" t="s">
        <v>380</v>
      </c>
      <c r="EG14" s="77" t="s">
        <v>380</v>
      </c>
      <c r="EH14" s="77" t="s">
        <v>380</v>
      </c>
      <c r="EI14" s="77"/>
      <c r="EJ14" s="77"/>
      <c r="EK14" s="77"/>
      <c r="EL14" s="77"/>
      <c r="EM14" s="77"/>
      <c r="EN14" s="77"/>
      <c r="EO14" s="77" t="s">
        <v>380</v>
      </c>
      <c r="EP14" s="77" t="s">
        <v>380</v>
      </c>
      <c r="EQ14" s="77" t="s">
        <v>380</v>
      </c>
      <c r="ER14" s="77" t="s">
        <v>380</v>
      </c>
      <c r="ES14" s="77" t="s">
        <v>380</v>
      </c>
      <c r="ET14" s="77" t="s">
        <v>380</v>
      </c>
      <c r="EU14" s="77" t="s">
        <v>380</v>
      </c>
      <c r="EV14" s="77" t="s">
        <v>380</v>
      </c>
      <c r="EW14" s="77" t="s">
        <v>380</v>
      </c>
      <c r="EX14" s="77" t="s">
        <v>380</v>
      </c>
      <c r="EY14" s="77" t="s">
        <v>380</v>
      </c>
      <c r="EZ14" s="77" t="s">
        <v>380</v>
      </c>
      <c r="FA14" s="77" t="s">
        <v>380</v>
      </c>
      <c r="FB14" s="77" t="s">
        <v>380</v>
      </c>
      <c r="FC14" s="77" t="s">
        <v>380</v>
      </c>
      <c r="FD14" s="77" t="s">
        <v>380</v>
      </c>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132"/>
    </row>
    <row r="15" spans="1:421" s="25" customFormat="1" ht="41.25" customHeight="1">
      <c r="A15" s="61"/>
      <c r="B15" s="61"/>
      <c r="C15" s="310" t="s">
        <v>666</v>
      </c>
      <c r="D15" s="310"/>
      <c r="E15" s="280"/>
      <c r="F15" s="198"/>
      <c r="G15" s="122">
        <f>COUNTIF(G16:G26,"x")</f>
        <v>0</v>
      </c>
      <c r="H15" s="198"/>
      <c r="I15" s="198"/>
      <c r="J15" s="148"/>
      <c r="K15" s="198"/>
      <c r="L15" s="148"/>
      <c r="M15" s="198"/>
      <c r="N15" s="198"/>
      <c r="O15" s="125">
        <f>COUNTIF(O16:O26,"x")</f>
        <v>1</v>
      </c>
      <c r="P15" s="125">
        <f>SUM(P16:P26)</f>
        <v>11</v>
      </c>
      <c r="Q15" s="125">
        <f>COUNTIF(Q16:Q26,"x")</f>
        <v>1</v>
      </c>
      <c r="R15" s="125">
        <f t="shared" ref="R15:S15" si="2">COUNTIF(R16:R26,"x")</f>
        <v>1</v>
      </c>
      <c r="S15" s="125">
        <f t="shared" si="2"/>
        <v>1</v>
      </c>
      <c r="T15" s="125">
        <f t="shared" ref="T15:AA15" si="3">COUNTIF(T16:T26,"x")</f>
        <v>1</v>
      </c>
      <c r="U15" s="125">
        <f t="shared" si="3"/>
        <v>1</v>
      </c>
      <c r="V15" s="125">
        <f t="shared" si="3"/>
        <v>1</v>
      </c>
      <c r="W15" s="125">
        <f t="shared" si="3"/>
        <v>1</v>
      </c>
      <c r="X15" s="125">
        <f t="shared" si="3"/>
        <v>1</v>
      </c>
      <c r="Y15" s="125">
        <f t="shared" si="3"/>
        <v>1</v>
      </c>
      <c r="Z15" s="125">
        <f t="shared" si="3"/>
        <v>1</v>
      </c>
      <c r="AA15" s="125">
        <f t="shared" si="3"/>
        <v>1</v>
      </c>
      <c r="AB15" s="246">
        <f>SUM(AB16:AB26)</f>
        <v>11</v>
      </c>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6"/>
      <c r="BJ15" s="76"/>
      <c r="BK15" s="76"/>
      <c r="BL15" s="76"/>
      <c r="BM15" s="76"/>
      <c r="BN15" s="76"/>
      <c r="BO15" s="76"/>
      <c r="BP15" s="76"/>
      <c r="BQ15" s="76"/>
      <c r="BR15" s="76"/>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t="s">
        <v>380</v>
      </c>
      <c r="DJ15" s="77" t="s">
        <v>380</v>
      </c>
      <c r="DK15" s="77" t="s">
        <v>380</v>
      </c>
      <c r="DL15" s="77" t="s">
        <v>380</v>
      </c>
      <c r="DM15" s="77" t="s">
        <v>380</v>
      </c>
      <c r="DN15" s="77" t="s">
        <v>380</v>
      </c>
      <c r="DO15" s="77" t="s">
        <v>380</v>
      </c>
      <c r="DP15" s="77" t="s">
        <v>380</v>
      </c>
      <c r="DQ15" s="77" t="s">
        <v>380</v>
      </c>
      <c r="DR15" s="77" t="s">
        <v>380</v>
      </c>
      <c r="DS15" s="77" t="s">
        <v>380</v>
      </c>
      <c r="DT15" s="77" t="s">
        <v>380</v>
      </c>
      <c r="DU15" s="77" t="s">
        <v>380</v>
      </c>
      <c r="DV15" s="77" t="s">
        <v>380</v>
      </c>
      <c r="DW15" s="77" t="s">
        <v>380</v>
      </c>
      <c r="DX15" s="77" t="s">
        <v>380</v>
      </c>
      <c r="DY15" s="77" t="s">
        <v>380</v>
      </c>
      <c r="DZ15" s="77" t="s">
        <v>380</v>
      </c>
      <c r="EA15" s="77" t="s">
        <v>380</v>
      </c>
      <c r="EB15" s="77" t="s">
        <v>380</v>
      </c>
      <c r="EC15" s="77" t="s">
        <v>380</v>
      </c>
      <c r="ED15" s="77" t="s">
        <v>380</v>
      </c>
      <c r="EE15" s="77" t="s">
        <v>380</v>
      </c>
      <c r="EF15" s="77" t="s">
        <v>380</v>
      </c>
      <c r="EG15" s="77" t="s">
        <v>380</v>
      </c>
      <c r="EH15" s="77" t="s">
        <v>380</v>
      </c>
      <c r="EI15" s="77"/>
      <c r="EJ15" s="77"/>
      <c r="EK15" s="77"/>
      <c r="EL15" s="77"/>
      <c r="EM15" s="77"/>
      <c r="EN15" s="77"/>
      <c r="EO15" s="77" t="s">
        <v>380</v>
      </c>
      <c r="EP15" s="77" t="s">
        <v>380</v>
      </c>
      <c r="EQ15" s="77" t="s">
        <v>380</v>
      </c>
      <c r="ER15" s="77" t="s">
        <v>380</v>
      </c>
      <c r="ES15" s="77" t="s">
        <v>380</v>
      </c>
      <c r="ET15" s="77" t="s">
        <v>380</v>
      </c>
      <c r="EU15" s="77" t="s">
        <v>380</v>
      </c>
      <c r="EV15" s="77" t="s">
        <v>380</v>
      </c>
      <c r="EW15" s="77" t="s">
        <v>380</v>
      </c>
      <c r="EX15" s="77" t="s">
        <v>380</v>
      </c>
      <c r="EY15" s="77" t="s">
        <v>380</v>
      </c>
      <c r="EZ15" s="77" t="s">
        <v>380</v>
      </c>
      <c r="FA15" s="77" t="s">
        <v>380</v>
      </c>
      <c r="FB15" s="77" t="s">
        <v>380</v>
      </c>
      <c r="FC15" s="77" t="s">
        <v>380</v>
      </c>
      <c r="FD15" s="77" t="s">
        <v>380</v>
      </c>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132"/>
    </row>
    <row r="16" spans="1:421" ht="20.25" hidden="1" customHeight="1">
      <c r="A16" s="282"/>
      <c r="B16" s="272">
        <v>1</v>
      </c>
      <c r="C16" s="275" t="s">
        <v>8</v>
      </c>
      <c r="D16" s="288" t="s">
        <v>4</v>
      </c>
      <c r="E16" s="275" t="s">
        <v>562</v>
      </c>
      <c r="F16" s="290" t="s">
        <v>5</v>
      </c>
      <c r="G16" s="413"/>
      <c r="H16" s="137" t="s">
        <v>1195</v>
      </c>
      <c r="I16" s="137" t="s">
        <v>1196</v>
      </c>
      <c r="J16" s="168" t="s">
        <v>601</v>
      </c>
      <c r="K16" s="199" t="s">
        <v>662</v>
      </c>
      <c r="L16" s="200" t="s">
        <v>499</v>
      </c>
      <c r="M16" s="55" t="s">
        <v>376</v>
      </c>
      <c r="N16" s="61" t="s">
        <v>349</v>
      </c>
      <c r="O16" s="282" t="s">
        <v>205</v>
      </c>
      <c r="P16" s="61">
        <v>1</v>
      </c>
      <c r="Q16" s="122" t="s">
        <v>205</v>
      </c>
      <c r="R16" s="122"/>
      <c r="S16" s="122"/>
      <c r="T16" s="122"/>
      <c r="U16" s="122"/>
      <c r="V16" s="122"/>
      <c r="W16" s="122"/>
      <c r="X16" s="122"/>
      <c r="Y16" s="122"/>
      <c r="Z16" s="122"/>
      <c r="AA16" s="122"/>
      <c r="AB16" s="130">
        <f>COUNTIF($Q16:$AA16,"x")</f>
        <v>1</v>
      </c>
      <c r="AC16" s="77" t="s">
        <v>551</v>
      </c>
      <c r="AD16" s="77" t="s">
        <v>551</v>
      </c>
      <c r="AE16" s="201">
        <v>2</v>
      </c>
      <c r="AF16" s="201">
        <v>2</v>
      </c>
      <c r="AG16" s="201">
        <v>1</v>
      </c>
      <c r="AH16" s="201">
        <v>2</v>
      </c>
      <c r="AI16" s="201">
        <v>2</v>
      </c>
      <c r="AJ16" s="201">
        <v>2</v>
      </c>
      <c r="AK16" s="201">
        <v>2</v>
      </c>
      <c r="AL16" s="201">
        <v>1</v>
      </c>
      <c r="AM16" s="201">
        <v>2</v>
      </c>
      <c r="AN16" s="201">
        <v>2</v>
      </c>
      <c r="AO16" s="201">
        <v>2</v>
      </c>
      <c r="AP16" s="201">
        <v>2</v>
      </c>
      <c r="AQ16" s="201">
        <v>2</v>
      </c>
      <c r="AR16" s="201">
        <v>2</v>
      </c>
      <c r="AS16" s="201">
        <v>2</v>
      </c>
      <c r="AT16" s="201">
        <v>2</v>
      </c>
      <c r="AU16" s="201">
        <v>2</v>
      </c>
      <c r="AV16" s="201">
        <v>1</v>
      </c>
      <c r="AW16" s="201">
        <v>2</v>
      </c>
      <c r="AX16" s="201">
        <v>2</v>
      </c>
      <c r="AY16" s="201">
        <v>2</v>
      </c>
      <c r="AZ16" s="201">
        <v>2</v>
      </c>
      <c r="BA16" s="201">
        <v>2</v>
      </c>
      <c r="BB16" s="201">
        <v>2</v>
      </c>
      <c r="BC16" s="201">
        <v>2</v>
      </c>
      <c r="BD16" s="201">
        <v>2</v>
      </c>
      <c r="BE16" s="201">
        <v>2</v>
      </c>
      <c r="BF16" s="201">
        <v>2</v>
      </c>
      <c r="BG16" s="201">
        <v>1</v>
      </c>
      <c r="BH16" s="201">
        <v>2</v>
      </c>
      <c r="BI16" s="202">
        <f>COUNTIF(AE16:BH16,"2")</f>
        <v>26</v>
      </c>
      <c r="BJ16" s="203">
        <f>BI16/(BI16+BK16+BM16+BO16)</f>
        <v>0.8666666666666667</v>
      </c>
      <c r="BK16" s="202">
        <f>COUNTIF(AE16:BH16,"1")</f>
        <v>4</v>
      </c>
      <c r="BL16" s="203">
        <f>BK16/(BI16+BK16+BM16+BO16)</f>
        <v>0.13333333333333333</v>
      </c>
      <c r="BM16" s="202">
        <f>COUNTIF(AE16:BH16,"0")</f>
        <v>0</v>
      </c>
      <c r="BN16" s="203">
        <f>BM16/(BI16+BK16+BM16+BO16)</f>
        <v>0</v>
      </c>
      <c r="BO16" s="202">
        <f>COUNTIF(P16:BH16,"KĐG")</f>
        <v>0</v>
      </c>
      <c r="BP16" s="203">
        <f>BO16/(BI16+BK16+BM16+BO16)</f>
        <v>0</v>
      </c>
      <c r="BQ16" s="204">
        <f>(((BI16*2)+(BK16*1)+(BM16*0)))/(BI16+BK16+BM16)</f>
        <v>1.8666666666666667</v>
      </c>
      <c r="BR16" s="205" t="str">
        <f>IF(BP16&gt;=50%,"KĐG",IF(BQ16&gt;=1.6,"Đạt mục tiêu",IF(BQ16&gt;=1,"Cần cố gắng","Chưa đạt")))</f>
        <v>Đạt mục tiêu</v>
      </c>
      <c r="BS16" s="77"/>
      <c r="BT16" s="77"/>
      <c r="BU16" s="77">
        <v>2</v>
      </c>
      <c r="BV16" s="77">
        <v>2</v>
      </c>
      <c r="BW16" s="77">
        <v>1</v>
      </c>
      <c r="BX16" s="77">
        <v>2</v>
      </c>
      <c r="BY16" s="77">
        <v>2</v>
      </c>
      <c r="BZ16" s="77">
        <v>2</v>
      </c>
      <c r="CA16" s="77">
        <v>2</v>
      </c>
      <c r="CB16" s="77">
        <v>1</v>
      </c>
      <c r="CC16" s="77">
        <v>2</v>
      </c>
      <c r="CD16" s="77">
        <v>2</v>
      </c>
      <c r="CE16" s="77">
        <v>2</v>
      </c>
      <c r="CF16" s="77">
        <v>2</v>
      </c>
      <c r="CG16" s="77">
        <v>2</v>
      </c>
      <c r="CH16" s="77">
        <v>2</v>
      </c>
      <c r="CI16" s="77">
        <v>2</v>
      </c>
      <c r="CJ16" s="77">
        <v>2</v>
      </c>
      <c r="CK16" s="77">
        <v>2</v>
      </c>
      <c r="CL16" s="77">
        <v>1</v>
      </c>
      <c r="CM16" s="77">
        <v>2</v>
      </c>
      <c r="CN16" s="77">
        <v>2</v>
      </c>
      <c r="CO16" s="77">
        <v>2</v>
      </c>
      <c r="CP16" s="77">
        <v>2</v>
      </c>
      <c r="CQ16" s="77">
        <v>2</v>
      </c>
      <c r="CR16" s="77">
        <v>2</v>
      </c>
      <c r="CS16" s="77">
        <v>2</v>
      </c>
      <c r="CT16" s="77">
        <v>2</v>
      </c>
      <c r="CU16" s="77">
        <v>2</v>
      </c>
      <c r="CV16" s="77">
        <v>2</v>
      </c>
      <c r="CW16" s="77">
        <v>1</v>
      </c>
      <c r="CX16" s="77">
        <v>2</v>
      </c>
      <c r="CY16" s="77">
        <f>COUNTIF(BU16:CX16,"2")</f>
        <v>26</v>
      </c>
      <c r="CZ16" s="77">
        <f>CY16/(CY16+DA16+DC16+DE16)</f>
        <v>0.8666666666666667</v>
      </c>
      <c r="DA16" s="77">
        <f>COUNTIF(BU16:CX16,"1")</f>
        <v>4</v>
      </c>
      <c r="DB16" s="77">
        <f>DA16/(CY16+DA16+DC16+DE16)</f>
        <v>0.13333333333333333</v>
      </c>
      <c r="DC16" s="77">
        <f>COUNTIF(BU16:CX16,"0")</f>
        <v>0</v>
      </c>
      <c r="DD16" s="77">
        <f>DC16/(CY16+DA16+DC16+DE16)</f>
        <v>0</v>
      </c>
      <c r="DE16" s="77">
        <f>COUNTIF(BG16:CX16,"KĐG")</f>
        <v>0</v>
      </c>
      <c r="DF16" s="77">
        <f>DE16/(CY16+DA16+DC16+DE16)</f>
        <v>0</v>
      </c>
      <c r="DG16" s="77">
        <f>(((CY16*2)+(DA16*1)+(DC16*0)))/(CY16+DA16+DC16)</f>
        <v>1.8666666666666667</v>
      </c>
      <c r="DH16" s="77" t="str">
        <f>IF(DF16&gt;=50%,"KĐG",IF(DG16&gt;=1.6,"Đạt mục tiêu",IF(DG16&gt;=1,"Cần cố gắng","Chưa đạt")))</f>
        <v>Đạt mục tiêu</v>
      </c>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132"/>
    </row>
    <row r="17" spans="1:416" ht="125.25" customHeight="1">
      <c r="A17" s="282"/>
      <c r="B17" s="274"/>
      <c r="C17" s="279"/>
      <c r="D17" s="289"/>
      <c r="E17" s="279"/>
      <c r="F17" s="291"/>
      <c r="G17" s="413"/>
      <c r="H17" s="137" t="s">
        <v>1276</v>
      </c>
      <c r="I17" s="137" t="s">
        <v>1198</v>
      </c>
      <c r="J17" s="168" t="s">
        <v>602</v>
      </c>
      <c r="K17" s="206" t="s">
        <v>662</v>
      </c>
      <c r="L17" s="134" t="s">
        <v>499</v>
      </c>
      <c r="M17" s="55" t="s">
        <v>376</v>
      </c>
      <c r="N17" s="61" t="s">
        <v>349</v>
      </c>
      <c r="O17" s="282"/>
      <c r="P17" s="61">
        <v>1</v>
      </c>
      <c r="Q17" s="122"/>
      <c r="R17" s="122" t="s">
        <v>205</v>
      </c>
      <c r="S17" s="122"/>
      <c r="T17" s="122"/>
      <c r="U17" s="122"/>
      <c r="V17" s="122"/>
      <c r="W17" s="122"/>
      <c r="X17" s="122"/>
      <c r="Y17" s="122"/>
      <c r="Z17" s="122"/>
      <c r="AA17" s="122"/>
      <c r="AB17" s="130">
        <f t="shared" ref="AB17:AB21" si="4">COUNTIF($Q17:$AA17,"x")</f>
        <v>1</v>
      </c>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9" t="s">
        <v>551</v>
      </c>
      <c r="BT17" s="79" t="s">
        <v>551</v>
      </c>
      <c r="BU17" s="76"/>
      <c r="BV17" s="76"/>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2"/>
      <c r="DC17" s="203"/>
      <c r="DD17" s="202"/>
      <c r="DE17" s="203"/>
      <c r="DF17" s="202"/>
      <c r="DG17" s="203"/>
      <c r="DH17" s="202"/>
      <c r="DI17" s="203" t="e">
        <f>DH17/(DB17+DD17+DF17+DH17)</f>
        <v>#DIV/0!</v>
      </c>
      <c r="DJ17" s="204" t="e">
        <f>(((DB17*2)+(DD17*1)+(DF17*0)))/(DB17+DD17+DF17)</f>
        <v>#DIV/0!</v>
      </c>
      <c r="DK17" s="207" t="e">
        <f>IF(DI17&gt;=50%,"KĐG",IF(DJ17&gt;=1.6,"Đạt mục tiêu",IF(DJ17&gt;=1,"Cần cố gắng","Chưa đạt")))</f>
        <v>#DIV/0!</v>
      </c>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77"/>
      <c r="OG17" s="77"/>
      <c r="OH17" s="77"/>
      <c r="OI17" s="77"/>
      <c r="OJ17" s="77"/>
      <c r="OK17" s="77"/>
      <c r="OL17" s="77"/>
      <c r="OM17" s="77"/>
      <c r="ON17" s="77"/>
      <c r="OO17" s="77"/>
      <c r="OP17" s="77"/>
      <c r="OQ17" s="77"/>
      <c r="OR17" s="77"/>
      <c r="OS17" s="77"/>
      <c r="OT17" s="77"/>
      <c r="OU17" s="77"/>
      <c r="OV17" s="77"/>
      <c r="OW17" s="77"/>
      <c r="OX17" s="77"/>
      <c r="OY17" s="77"/>
      <c r="OZ17" s="132"/>
    </row>
    <row r="18" spans="1:416" ht="20.25" hidden="1" customHeight="1">
      <c r="A18" s="282"/>
      <c r="B18" s="274"/>
      <c r="C18" s="279"/>
      <c r="D18" s="289"/>
      <c r="E18" s="279"/>
      <c r="F18" s="291"/>
      <c r="G18" s="413"/>
      <c r="H18" s="137" t="s">
        <v>1277</v>
      </c>
      <c r="I18" s="137" t="s">
        <v>1199</v>
      </c>
      <c r="J18" s="168" t="s">
        <v>603</v>
      </c>
      <c r="K18" s="206" t="s">
        <v>662</v>
      </c>
      <c r="L18" s="134" t="s">
        <v>499</v>
      </c>
      <c r="M18" s="55" t="s">
        <v>376</v>
      </c>
      <c r="N18" s="61" t="s">
        <v>349</v>
      </c>
      <c r="O18" s="282"/>
      <c r="P18" s="61">
        <v>1</v>
      </c>
      <c r="Q18" s="122"/>
      <c r="R18" s="122"/>
      <c r="S18" s="122" t="s">
        <v>205</v>
      </c>
      <c r="T18" s="122"/>
      <c r="U18" s="122"/>
      <c r="V18" s="122"/>
      <c r="W18" s="122"/>
      <c r="X18" s="122"/>
      <c r="Y18" s="122"/>
      <c r="Z18" s="122"/>
      <c r="AA18" s="122"/>
      <c r="AB18" s="130">
        <f t="shared" si="4"/>
        <v>1</v>
      </c>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251"/>
      <c r="BT18" s="251"/>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9" t="s">
        <v>551</v>
      </c>
      <c r="DM18" s="79" t="s">
        <v>551</v>
      </c>
      <c r="DN18" s="79" t="s">
        <v>551</v>
      </c>
      <c r="DO18" s="79" t="s">
        <v>551</v>
      </c>
      <c r="DP18" s="201">
        <v>2</v>
      </c>
      <c r="DQ18" s="201">
        <v>2</v>
      </c>
      <c r="DR18" s="201">
        <v>1</v>
      </c>
      <c r="DS18" s="201">
        <v>2</v>
      </c>
      <c r="DT18" s="201">
        <v>2</v>
      </c>
      <c r="DU18" s="201">
        <v>1</v>
      </c>
      <c r="DV18" s="201">
        <v>2</v>
      </c>
      <c r="DW18" s="201">
        <v>2</v>
      </c>
      <c r="DX18" s="201">
        <v>2</v>
      </c>
      <c r="DY18" s="201">
        <v>2</v>
      </c>
      <c r="DZ18" s="201">
        <v>2</v>
      </c>
      <c r="EA18" s="201">
        <v>2</v>
      </c>
      <c r="EB18" s="201">
        <v>2</v>
      </c>
      <c r="EC18" s="201">
        <v>2</v>
      </c>
      <c r="ED18" s="201">
        <v>2</v>
      </c>
      <c r="EE18" s="201">
        <v>2</v>
      </c>
      <c r="EF18" s="201">
        <v>2</v>
      </c>
      <c r="EG18" s="201">
        <v>2</v>
      </c>
      <c r="EH18" s="201">
        <v>2</v>
      </c>
      <c r="EI18" s="201">
        <v>2</v>
      </c>
      <c r="EJ18" s="201">
        <v>2</v>
      </c>
      <c r="EK18" s="201">
        <v>2</v>
      </c>
      <c r="EL18" s="201">
        <v>2</v>
      </c>
      <c r="EM18" s="201">
        <v>2</v>
      </c>
      <c r="EN18" s="201">
        <v>2</v>
      </c>
      <c r="EO18" s="201">
        <v>2</v>
      </c>
      <c r="EP18" s="201">
        <v>2</v>
      </c>
      <c r="EQ18" s="201">
        <v>2</v>
      </c>
      <c r="ER18" s="201">
        <v>2</v>
      </c>
      <c r="ES18" s="201">
        <v>2</v>
      </c>
      <c r="ET18" s="201">
        <v>2</v>
      </c>
      <c r="EU18" s="202">
        <f>COUNTIF(DL18:ET18,"2")</f>
        <v>29</v>
      </c>
      <c r="EV18" s="203">
        <f>EU18/(EU18+EW18+EY18+FA18)</f>
        <v>0.93548387096774188</v>
      </c>
      <c r="EW18" s="202">
        <f>COUNTIF(DL18:ET18,"1")</f>
        <v>2</v>
      </c>
      <c r="EX18" s="203">
        <f>EW18/(EU18+EW18+EY18+FA18)</f>
        <v>6.4516129032258063E-2</v>
      </c>
      <c r="EY18" s="202">
        <f>COUNTIF(DL18:ET18,"0")</f>
        <v>0</v>
      </c>
      <c r="EZ18" s="203">
        <f>EY18/(EU18+EW18+EY18+FA18)</f>
        <v>0</v>
      </c>
      <c r="FA18" s="202">
        <f>COUNTIF(DL18:ET18,"KĐG")</f>
        <v>0</v>
      </c>
      <c r="FB18" s="203">
        <f>FA18/(EU18+EW18+EY18+FA18)</f>
        <v>0</v>
      </c>
      <c r="FC18" s="204">
        <f>(((EU18*2)+(EW18*1)+(EY18*0)))/(EU18+EW18+EY18)</f>
        <v>1.935483870967742</v>
      </c>
      <c r="FD18" s="207" t="str">
        <f>IF(FB18&gt;=50%,"KĐG",IF(FC18&gt;=1.6,"Đạt mục tiêu",IF(FC18&gt;=1,"Cần cố gắng","Chưa đạt")))</f>
        <v>Đạt mục tiêu</v>
      </c>
      <c r="FE18" s="77"/>
      <c r="FF18" s="77"/>
      <c r="FG18" s="77"/>
      <c r="FH18" s="77"/>
      <c r="FI18" s="77"/>
      <c r="FJ18" s="79" t="s">
        <v>555</v>
      </c>
      <c r="FK18" s="79" t="s">
        <v>555</v>
      </c>
      <c r="FL18" s="79" t="s">
        <v>555</v>
      </c>
      <c r="FM18" s="79" t="s">
        <v>555</v>
      </c>
      <c r="FN18" s="79" t="s">
        <v>555</v>
      </c>
      <c r="FO18" s="79" t="s">
        <v>555</v>
      </c>
      <c r="FP18" s="79" t="s">
        <v>555</v>
      </c>
      <c r="FQ18" s="79" t="s">
        <v>555</v>
      </c>
      <c r="FR18" s="79" t="s">
        <v>555</v>
      </c>
      <c r="FS18" s="79" t="s">
        <v>555</v>
      </c>
      <c r="FT18" s="79" t="s">
        <v>555</v>
      </c>
      <c r="FU18" s="79" t="s">
        <v>555</v>
      </c>
      <c r="FV18" s="79" t="s">
        <v>555</v>
      </c>
      <c r="FW18" s="79" t="s">
        <v>555</v>
      </c>
      <c r="FX18" s="79" t="s">
        <v>555</v>
      </c>
      <c r="FY18" s="79" t="s">
        <v>555</v>
      </c>
      <c r="FZ18" s="79" t="s">
        <v>555</v>
      </c>
      <c r="GA18" s="79" t="s">
        <v>555</v>
      </c>
      <c r="GB18" s="79" t="s">
        <v>555</v>
      </c>
      <c r="GC18" s="79" t="s">
        <v>555</v>
      </c>
      <c r="GD18" s="79"/>
      <c r="GE18" s="79"/>
      <c r="GF18" s="79"/>
      <c r="GG18" s="79"/>
      <c r="GH18" s="79"/>
      <c r="GI18" s="79" t="s">
        <v>555</v>
      </c>
      <c r="GJ18" s="79" t="s">
        <v>555</v>
      </c>
      <c r="GK18" s="79" t="s">
        <v>555</v>
      </c>
      <c r="GL18" s="79" t="s">
        <v>555</v>
      </c>
      <c r="GM18" s="79"/>
      <c r="GN18" s="79" t="s">
        <v>555</v>
      </c>
      <c r="GO18" s="79" t="s">
        <v>555</v>
      </c>
      <c r="GP18" s="79" t="s">
        <v>555</v>
      </c>
      <c r="GQ18" s="79" t="s">
        <v>555</v>
      </c>
      <c r="GR18" s="79" t="s">
        <v>555</v>
      </c>
      <c r="GS18" s="79" t="s">
        <v>555</v>
      </c>
      <c r="GT18" s="79" t="s">
        <v>555</v>
      </c>
      <c r="GU18" s="79" t="s">
        <v>555</v>
      </c>
      <c r="GV18" s="79" t="s">
        <v>555</v>
      </c>
      <c r="GW18" s="79" t="s">
        <v>555</v>
      </c>
      <c r="GX18" s="79" t="s">
        <v>555</v>
      </c>
      <c r="GY18" s="77"/>
      <c r="GZ18" s="77"/>
      <c r="HA18" s="77"/>
      <c r="HB18" s="77"/>
      <c r="HC18" s="77"/>
      <c r="HD18" s="79" t="s">
        <v>555</v>
      </c>
      <c r="HE18" s="79" t="s">
        <v>555</v>
      </c>
      <c r="HF18" s="79" t="s">
        <v>555</v>
      </c>
      <c r="HG18" s="79" t="s">
        <v>555</v>
      </c>
      <c r="HH18" s="79" t="s">
        <v>555</v>
      </c>
      <c r="HI18" s="79" t="s">
        <v>555</v>
      </c>
      <c r="HJ18" s="79" t="s">
        <v>555</v>
      </c>
      <c r="HK18" s="79" t="s">
        <v>555</v>
      </c>
      <c r="HL18" s="79" t="s">
        <v>555</v>
      </c>
      <c r="HM18" s="79" t="s">
        <v>555</v>
      </c>
      <c r="HN18" s="79" t="s">
        <v>555</v>
      </c>
      <c r="HO18" s="79" t="s">
        <v>555</v>
      </c>
      <c r="HP18" s="79" t="s">
        <v>555</v>
      </c>
      <c r="HQ18" s="79" t="s">
        <v>555</v>
      </c>
      <c r="HR18" s="79" t="s">
        <v>555</v>
      </c>
      <c r="HS18" s="79" t="s">
        <v>555</v>
      </c>
      <c r="HT18" s="79" t="s">
        <v>555</v>
      </c>
      <c r="HU18" s="79" t="s">
        <v>555</v>
      </c>
      <c r="HV18" s="79" t="s">
        <v>555</v>
      </c>
      <c r="HW18" s="79"/>
      <c r="HX18" s="79"/>
      <c r="HY18" s="79"/>
      <c r="HZ18" s="79"/>
      <c r="IA18" s="79"/>
      <c r="IB18" s="79"/>
      <c r="IC18" s="79" t="s">
        <v>555</v>
      </c>
      <c r="ID18" s="79" t="s">
        <v>555</v>
      </c>
      <c r="IE18" s="79" t="s">
        <v>555</v>
      </c>
      <c r="IF18" s="79" t="s">
        <v>555</v>
      </c>
      <c r="IG18" s="79" t="s">
        <v>555</v>
      </c>
      <c r="IH18" s="79" t="s">
        <v>555</v>
      </c>
      <c r="II18" s="79" t="s">
        <v>555</v>
      </c>
      <c r="IJ18" s="79" t="s">
        <v>555</v>
      </c>
      <c r="IK18" s="79" t="s">
        <v>555</v>
      </c>
      <c r="IL18" s="79" t="s">
        <v>555</v>
      </c>
      <c r="IM18" s="79" t="s">
        <v>555</v>
      </c>
      <c r="IN18" s="79" t="s">
        <v>555</v>
      </c>
      <c r="IO18" s="79" t="s">
        <v>555</v>
      </c>
      <c r="IP18" s="79" t="s">
        <v>555</v>
      </c>
      <c r="IQ18" s="79" t="s">
        <v>555</v>
      </c>
      <c r="IR18" s="79"/>
      <c r="IS18" s="77"/>
      <c r="IT18" s="77"/>
      <c r="IU18" s="77"/>
      <c r="IV18" s="77"/>
      <c r="IW18" s="79" t="s">
        <v>555</v>
      </c>
      <c r="IX18" s="79" t="s">
        <v>555</v>
      </c>
      <c r="IY18" s="79" t="s">
        <v>555</v>
      </c>
      <c r="IZ18" s="79" t="s">
        <v>555</v>
      </c>
      <c r="JA18" s="79" t="s">
        <v>555</v>
      </c>
      <c r="JB18" s="79" t="s">
        <v>555</v>
      </c>
      <c r="JC18" s="79" t="s">
        <v>555</v>
      </c>
      <c r="JD18" s="79" t="s">
        <v>555</v>
      </c>
      <c r="JE18" s="79" t="s">
        <v>555</v>
      </c>
      <c r="JF18" s="79" t="s">
        <v>555</v>
      </c>
      <c r="JG18" s="79" t="s">
        <v>555</v>
      </c>
      <c r="JH18" s="79" t="s">
        <v>555</v>
      </c>
      <c r="JI18" s="79" t="s">
        <v>555</v>
      </c>
      <c r="JJ18" s="79" t="s">
        <v>555</v>
      </c>
      <c r="JK18" s="79" t="s">
        <v>555</v>
      </c>
      <c r="JL18" s="79" t="s">
        <v>555</v>
      </c>
      <c r="JM18" s="79" t="s">
        <v>555</v>
      </c>
      <c r="JN18" s="79" t="s">
        <v>555</v>
      </c>
      <c r="JO18" s="79" t="s">
        <v>555</v>
      </c>
      <c r="JP18" s="79" t="s">
        <v>555</v>
      </c>
      <c r="JQ18" s="79"/>
      <c r="JR18" s="79"/>
      <c r="JS18" s="79"/>
      <c r="JT18" s="79"/>
      <c r="JU18" s="79"/>
      <c r="JV18" s="79" t="s">
        <v>555</v>
      </c>
      <c r="JW18" s="79" t="s">
        <v>555</v>
      </c>
      <c r="JX18" s="79" t="s">
        <v>555</v>
      </c>
      <c r="JY18" s="79" t="s">
        <v>555</v>
      </c>
      <c r="JZ18" s="79" t="s">
        <v>555</v>
      </c>
      <c r="KA18" s="79" t="s">
        <v>555</v>
      </c>
      <c r="KB18" s="79" t="s">
        <v>555</v>
      </c>
      <c r="KC18" s="79" t="s">
        <v>555</v>
      </c>
      <c r="KD18" s="79" t="s">
        <v>555</v>
      </c>
      <c r="KE18" s="79" t="s">
        <v>555</v>
      </c>
      <c r="KF18" s="79" t="s">
        <v>555</v>
      </c>
      <c r="KG18" s="79" t="s">
        <v>555</v>
      </c>
      <c r="KH18" s="79" t="s">
        <v>555</v>
      </c>
      <c r="KI18" s="79" t="s">
        <v>555</v>
      </c>
      <c r="KJ18" s="79" t="s">
        <v>555</v>
      </c>
      <c r="KK18" s="79"/>
      <c r="KL18" s="79"/>
      <c r="KM18" s="79"/>
      <c r="KN18" s="79" t="s">
        <v>555</v>
      </c>
      <c r="KO18" s="79" t="s">
        <v>555</v>
      </c>
      <c r="KP18" s="79" t="s">
        <v>555</v>
      </c>
      <c r="KQ18" s="79" t="s">
        <v>555</v>
      </c>
      <c r="KR18" s="79" t="s">
        <v>555</v>
      </c>
      <c r="KS18" s="79" t="s">
        <v>555</v>
      </c>
      <c r="KT18" s="79" t="s">
        <v>555</v>
      </c>
      <c r="KU18" s="79" t="s">
        <v>555</v>
      </c>
      <c r="KV18" s="79" t="s">
        <v>555</v>
      </c>
      <c r="KW18" s="79" t="s">
        <v>555</v>
      </c>
      <c r="KX18" s="79" t="s">
        <v>555</v>
      </c>
      <c r="KY18" s="79" t="s">
        <v>555</v>
      </c>
      <c r="KZ18" s="79" t="s">
        <v>555</v>
      </c>
      <c r="LA18" s="79" t="s">
        <v>555</v>
      </c>
      <c r="LB18" s="79" t="s">
        <v>555</v>
      </c>
      <c r="LC18" s="79" t="s">
        <v>555</v>
      </c>
      <c r="LD18" s="79" t="s">
        <v>555</v>
      </c>
      <c r="LE18" s="79" t="s">
        <v>555</v>
      </c>
      <c r="LF18" s="79" t="s">
        <v>555</v>
      </c>
      <c r="LG18" s="79" t="s">
        <v>555</v>
      </c>
      <c r="LH18" s="79" t="s">
        <v>555</v>
      </c>
      <c r="LI18" s="79" t="s">
        <v>555</v>
      </c>
      <c r="LJ18" s="79" t="s">
        <v>555</v>
      </c>
      <c r="LK18" s="79"/>
      <c r="LL18" s="79"/>
      <c r="LM18" s="79"/>
      <c r="LN18" s="79"/>
      <c r="LO18" s="79" t="s">
        <v>555</v>
      </c>
      <c r="LP18" s="79" t="s">
        <v>555</v>
      </c>
      <c r="LQ18" s="79" t="s">
        <v>555</v>
      </c>
      <c r="LR18" s="79" t="s">
        <v>555</v>
      </c>
      <c r="LS18" s="79" t="s">
        <v>555</v>
      </c>
      <c r="LT18" s="79" t="s">
        <v>555</v>
      </c>
      <c r="LU18" s="79" t="s">
        <v>555</v>
      </c>
      <c r="LV18" s="79" t="s">
        <v>555</v>
      </c>
      <c r="LW18" s="79" t="s">
        <v>555</v>
      </c>
      <c r="LX18" s="79" t="s">
        <v>555</v>
      </c>
      <c r="LY18" s="79" t="s">
        <v>555</v>
      </c>
      <c r="LZ18" s="79" t="s">
        <v>555</v>
      </c>
      <c r="MA18" s="79" t="s">
        <v>555</v>
      </c>
      <c r="MB18" s="79" t="s">
        <v>555</v>
      </c>
      <c r="MC18" s="79" t="s">
        <v>555</v>
      </c>
      <c r="MD18" s="79" t="s">
        <v>555</v>
      </c>
      <c r="ME18" s="79" t="s">
        <v>555</v>
      </c>
      <c r="MF18" s="79" t="s">
        <v>555</v>
      </c>
      <c r="MG18" s="79" t="s">
        <v>555</v>
      </c>
      <c r="MH18" s="79" t="s">
        <v>555</v>
      </c>
      <c r="MI18" s="79" t="s">
        <v>555</v>
      </c>
      <c r="MJ18" s="79" t="s">
        <v>555</v>
      </c>
      <c r="MK18" s="79" t="s">
        <v>555</v>
      </c>
      <c r="ML18" s="79" t="s">
        <v>555</v>
      </c>
      <c r="MM18" s="79" t="s">
        <v>555</v>
      </c>
      <c r="MN18" s="79" t="s">
        <v>555</v>
      </c>
      <c r="MO18" s="79" t="s">
        <v>555</v>
      </c>
      <c r="MP18" s="79" t="s">
        <v>555</v>
      </c>
      <c r="MQ18" s="79" t="s">
        <v>555</v>
      </c>
      <c r="MR18" s="79" t="s">
        <v>555</v>
      </c>
      <c r="MS18" s="79" t="s">
        <v>555</v>
      </c>
      <c r="MT18" s="79" t="s">
        <v>555</v>
      </c>
      <c r="MU18" s="79" t="s">
        <v>555</v>
      </c>
      <c r="MV18" s="79" t="s">
        <v>555</v>
      </c>
      <c r="MW18" s="79" t="s">
        <v>555</v>
      </c>
      <c r="MX18" s="79" t="s">
        <v>555</v>
      </c>
      <c r="MY18" s="79" t="s">
        <v>555</v>
      </c>
      <c r="MZ18" s="79" t="s">
        <v>555</v>
      </c>
      <c r="NA18" s="79" t="s">
        <v>555</v>
      </c>
      <c r="NB18" s="79" t="s">
        <v>555</v>
      </c>
      <c r="NC18" s="79" t="s">
        <v>555</v>
      </c>
      <c r="ND18" s="79" t="s">
        <v>555</v>
      </c>
      <c r="NE18" s="79" t="s">
        <v>555</v>
      </c>
      <c r="NF18" s="79" t="s">
        <v>555</v>
      </c>
      <c r="NG18" s="79" t="s">
        <v>555</v>
      </c>
      <c r="NH18" s="79" t="s">
        <v>555</v>
      </c>
      <c r="NI18" s="79" t="s">
        <v>555</v>
      </c>
      <c r="NJ18" s="79" t="s">
        <v>555</v>
      </c>
      <c r="NK18" s="79" t="s">
        <v>555</v>
      </c>
      <c r="NL18" s="79" t="s">
        <v>555</v>
      </c>
      <c r="NM18" s="79" t="s">
        <v>555</v>
      </c>
      <c r="NN18" s="79" t="s">
        <v>555</v>
      </c>
      <c r="NO18" s="79" t="s">
        <v>555</v>
      </c>
      <c r="NP18" s="79" t="s">
        <v>555</v>
      </c>
      <c r="NQ18" s="79" t="s">
        <v>555</v>
      </c>
      <c r="NR18" s="79" t="s">
        <v>555</v>
      </c>
      <c r="NS18" s="79" t="s">
        <v>555</v>
      </c>
      <c r="NT18" s="79" t="s">
        <v>555</v>
      </c>
      <c r="NU18" s="79" t="s">
        <v>555</v>
      </c>
      <c r="NV18" s="79" t="s">
        <v>555</v>
      </c>
      <c r="NW18" s="79" t="s">
        <v>555</v>
      </c>
      <c r="NX18" s="79" t="s">
        <v>555</v>
      </c>
      <c r="NY18" s="79" t="s">
        <v>555</v>
      </c>
      <c r="NZ18" s="79" t="s">
        <v>555</v>
      </c>
      <c r="OA18" s="79" t="s">
        <v>555</v>
      </c>
      <c r="OB18" s="79" t="s">
        <v>555</v>
      </c>
      <c r="OC18" s="79" t="s">
        <v>555</v>
      </c>
      <c r="OD18" s="79" t="s">
        <v>555</v>
      </c>
      <c r="OE18" s="79" t="s">
        <v>555</v>
      </c>
      <c r="OF18" s="79" t="s">
        <v>555</v>
      </c>
      <c r="OG18" s="79" t="s">
        <v>555</v>
      </c>
      <c r="OH18" s="79" t="s">
        <v>555</v>
      </c>
      <c r="OI18" s="79" t="s">
        <v>555</v>
      </c>
      <c r="OJ18" s="79" t="s">
        <v>555</v>
      </c>
      <c r="OK18" s="79" t="s">
        <v>555</v>
      </c>
      <c r="OL18" s="79" t="s">
        <v>555</v>
      </c>
      <c r="OM18" s="79" t="s">
        <v>555</v>
      </c>
      <c r="ON18" s="79" t="s">
        <v>555</v>
      </c>
      <c r="OO18" s="79" t="s">
        <v>555</v>
      </c>
      <c r="OP18" s="79" t="s">
        <v>555</v>
      </c>
      <c r="OQ18" s="79" t="s">
        <v>555</v>
      </c>
      <c r="OR18" s="79" t="s">
        <v>555</v>
      </c>
      <c r="OS18" s="79" t="s">
        <v>555</v>
      </c>
      <c r="OT18" s="79" t="s">
        <v>555</v>
      </c>
      <c r="OU18" s="79" t="s">
        <v>555</v>
      </c>
      <c r="OV18" s="79" t="s">
        <v>555</v>
      </c>
      <c r="OW18" s="79" t="s">
        <v>555</v>
      </c>
      <c r="OX18" s="79" t="s">
        <v>555</v>
      </c>
      <c r="OY18" s="79" t="s">
        <v>555</v>
      </c>
      <c r="OZ18" s="79"/>
    </row>
    <row r="19" spans="1:416" ht="21.75" hidden="1" customHeight="1">
      <c r="A19" s="282"/>
      <c r="B19" s="274"/>
      <c r="C19" s="279"/>
      <c r="D19" s="289"/>
      <c r="E19" s="279"/>
      <c r="F19" s="291"/>
      <c r="G19" s="413"/>
      <c r="H19" s="137" t="s">
        <v>1197</v>
      </c>
      <c r="I19" s="137" t="s">
        <v>1201</v>
      </c>
      <c r="J19" s="168" t="s">
        <v>604</v>
      </c>
      <c r="K19" s="206" t="s">
        <v>662</v>
      </c>
      <c r="L19" s="134" t="s">
        <v>499</v>
      </c>
      <c r="M19" s="55" t="s">
        <v>376</v>
      </c>
      <c r="N19" s="61" t="s">
        <v>349</v>
      </c>
      <c r="O19" s="282"/>
      <c r="P19" s="61">
        <v>1</v>
      </c>
      <c r="Q19" s="122"/>
      <c r="R19" s="122"/>
      <c r="S19" s="122"/>
      <c r="T19" s="122" t="s">
        <v>205</v>
      </c>
      <c r="U19" s="122"/>
      <c r="V19" s="122"/>
      <c r="W19" s="122"/>
      <c r="X19" s="122"/>
      <c r="Y19" s="122"/>
      <c r="Z19" s="122"/>
      <c r="AA19" s="122"/>
      <c r="AB19" s="130">
        <f t="shared" si="4"/>
        <v>1</v>
      </c>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251"/>
      <c r="BT19" s="251"/>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9" t="s">
        <v>551</v>
      </c>
      <c r="FF19" s="79" t="s">
        <v>551</v>
      </c>
      <c r="FG19" s="79" t="s">
        <v>551</v>
      </c>
      <c r="FH19" s="79" t="s">
        <v>551</v>
      </c>
      <c r="FI19" s="79" t="s">
        <v>551</v>
      </c>
      <c r="FJ19" s="77" t="s">
        <v>463</v>
      </c>
      <c r="FK19" s="77" t="s">
        <v>463</v>
      </c>
      <c r="FL19" s="77" t="s">
        <v>463</v>
      </c>
      <c r="FM19" s="77" t="s">
        <v>463</v>
      </c>
      <c r="FN19" s="77" t="s">
        <v>463</v>
      </c>
      <c r="FO19" s="77" t="s">
        <v>463</v>
      </c>
      <c r="FP19" s="77" t="s">
        <v>463</v>
      </c>
      <c r="FQ19" s="77" t="s">
        <v>463</v>
      </c>
      <c r="FR19" s="77" t="s">
        <v>463</v>
      </c>
      <c r="FS19" s="77" t="s">
        <v>463</v>
      </c>
      <c r="FT19" s="77" t="s">
        <v>463</v>
      </c>
      <c r="FU19" s="77" t="s">
        <v>463</v>
      </c>
      <c r="FV19" s="77" t="s">
        <v>463</v>
      </c>
      <c r="FW19" s="77" t="s">
        <v>463</v>
      </c>
      <c r="FX19" s="77" t="s">
        <v>463</v>
      </c>
      <c r="FY19" s="77" t="s">
        <v>463</v>
      </c>
      <c r="FZ19" s="77" t="s">
        <v>463</v>
      </c>
      <c r="GA19" s="77" t="s">
        <v>463</v>
      </c>
      <c r="GB19" s="77" t="s">
        <v>463</v>
      </c>
      <c r="GC19" s="77" t="s">
        <v>463</v>
      </c>
      <c r="GD19" s="77" t="s">
        <v>463</v>
      </c>
      <c r="GE19" s="77" t="s">
        <v>463</v>
      </c>
      <c r="GF19" s="77" t="s">
        <v>463</v>
      </c>
      <c r="GG19" s="77" t="s">
        <v>463</v>
      </c>
      <c r="GH19" s="77" t="s">
        <v>463</v>
      </c>
      <c r="GI19" s="77" t="s">
        <v>463</v>
      </c>
      <c r="GJ19" s="77" t="s">
        <v>463</v>
      </c>
      <c r="GK19" s="77" t="s">
        <v>463</v>
      </c>
      <c r="GL19" s="77" t="s">
        <v>463</v>
      </c>
      <c r="GM19" s="77" t="s">
        <v>463</v>
      </c>
      <c r="GN19" s="77" t="s">
        <v>463</v>
      </c>
      <c r="GO19" s="202">
        <f>COUNTIF(EZ19:GN19,"2")</f>
        <v>31</v>
      </c>
      <c r="GP19" s="203">
        <f t="shared" ref="GP19" si="5">GO19/(GO19+GQ19+GS19+GU19)</f>
        <v>1</v>
      </c>
      <c r="GQ19" s="202">
        <f>COUNTIF(EZ19:GN19,"1")</f>
        <v>0</v>
      </c>
      <c r="GR19" s="203">
        <f t="shared" ref="GR19" si="6">GQ19/(GO19+GQ19+GS19+GU19)</f>
        <v>0</v>
      </c>
      <c r="GS19" s="202">
        <f>COUNTIF(EZ19:GN19,"0")</f>
        <v>0</v>
      </c>
      <c r="GT19" s="203">
        <f t="shared" ref="GT19" si="7">GS19/(GO19+GQ19+GS19+GU19)</f>
        <v>0</v>
      </c>
      <c r="GU19" s="202">
        <f>COUNTIF(EZ19:GN19,"KĐG")</f>
        <v>0</v>
      </c>
      <c r="GV19" s="203">
        <f t="shared" ref="GV19" si="8">GU19/(GO19+GQ19+GS19+GU19)</f>
        <v>0</v>
      </c>
      <c r="GW19" s="204">
        <f t="shared" ref="GW19" si="9">(((GO19*2)+(GQ19*1)+(GS19*0)))/(GO19+GQ19+GS19)</f>
        <v>2</v>
      </c>
      <c r="GX19" s="205" t="str">
        <f t="shared" ref="GX19" si="10">IF(GV19&gt;=50%,"KĐG",IF(GW19&gt;=1.6,"Đạt mục tiêu",IF(GW19&gt;=1,"Cần cố gắng","Chưa đạt")))</f>
        <v>Đạt mục tiêu</v>
      </c>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c r="JG19" s="77"/>
      <c r="JH19" s="77"/>
      <c r="JI19" s="77"/>
      <c r="JJ19" s="77"/>
      <c r="JK19" s="77"/>
      <c r="JL19" s="77"/>
      <c r="JM19" s="77"/>
      <c r="JN19" s="77"/>
      <c r="JO19" s="77"/>
      <c r="JP19" s="77"/>
      <c r="JQ19" s="77"/>
      <c r="JR19" s="77"/>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77"/>
      <c r="OE19" s="77"/>
      <c r="OF19" s="77"/>
      <c r="OG19" s="77"/>
      <c r="OH19" s="77"/>
      <c r="OI19" s="77"/>
      <c r="OJ19" s="77"/>
      <c r="OK19" s="77"/>
      <c r="OL19" s="77"/>
      <c r="OM19" s="77"/>
      <c r="ON19" s="77"/>
      <c r="OO19" s="77"/>
      <c r="OP19" s="77"/>
      <c r="OQ19" s="77"/>
      <c r="OR19" s="77"/>
      <c r="OS19" s="77"/>
      <c r="OT19" s="77"/>
      <c r="OU19" s="77"/>
      <c r="OV19" s="77"/>
      <c r="OW19" s="77"/>
      <c r="OX19" s="77"/>
      <c r="OY19" s="77"/>
      <c r="OZ19" s="132"/>
    </row>
    <row r="20" spans="1:416" ht="19.5" hidden="1" customHeight="1">
      <c r="A20" s="282"/>
      <c r="B20" s="274"/>
      <c r="C20" s="279"/>
      <c r="D20" s="289"/>
      <c r="E20" s="279"/>
      <c r="F20" s="291"/>
      <c r="G20" s="413"/>
      <c r="H20" s="137" t="s">
        <v>1200</v>
      </c>
      <c r="I20" s="137" t="s">
        <v>501</v>
      </c>
      <c r="J20" s="168" t="s">
        <v>605</v>
      </c>
      <c r="K20" s="206" t="s">
        <v>662</v>
      </c>
      <c r="L20" s="134" t="s">
        <v>499</v>
      </c>
      <c r="M20" s="55" t="s">
        <v>376</v>
      </c>
      <c r="N20" s="61" t="s">
        <v>349</v>
      </c>
      <c r="O20" s="282"/>
      <c r="P20" s="61">
        <v>1</v>
      </c>
      <c r="Q20" s="122"/>
      <c r="R20" s="122"/>
      <c r="S20" s="122"/>
      <c r="T20" s="122"/>
      <c r="U20" s="122" t="s">
        <v>205</v>
      </c>
      <c r="V20" s="122"/>
      <c r="W20" s="122"/>
      <c r="X20" s="122"/>
      <c r="Y20" s="122"/>
      <c r="Z20" s="122"/>
      <c r="AA20" s="122"/>
      <c r="AB20" s="130">
        <f t="shared" si="4"/>
        <v>1</v>
      </c>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251"/>
      <c r="BT20" s="251"/>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61">
        <v>2</v>
      </c>
      <c r="FK20" s="61">
        <v>2</v>
      </c>
      <c r="FL20" s="61">
        <v>2</v>
      </c>
      <c r="FM20" s="61">
        <v>2</v>
      </c>
      <c r="FN20" s="61">
        <v>2</v>
      </c>
      <c r="FO20" s="61">
        <v>2</v>
      </c>
      <c r="FP20" s="61">
        <v>2</v>
      </c>
      <c r="FQ20" s="61">
        <v>2</v>
      </c>
      <c r="FR20" s="61">
        <v>2</v>
      </c>
      <c r="FS20" s="61">
        <v>2</v>
      </c>
      <c r="FT20" s="61">
        <v>2</v>
      </c>
      <c r="FU20" s="61">
        <v>2</v>
      </c>
      <c r="FV20" s="61">
        <v>2</v>
      </c>
      <c r="FW20" s="61">
        <v>2</v>
      </c>
      <c r="FX20" s="61">
        <v>2</v>
      </c>
      <c r="FY20" s="61">
        <v>2</v>
      </c>
      <c r="FZ20" s="61">
        <v>2</v>
      </c>
      <c r="GA20" s="61">
        <v>2</v>
      </c>
      <c r="GB20" s="61">
        <v>2</v>
      </c>
      <c r="GC20" s="61">
        <v>2</v>
      </c>
      <c r="GD20" s="61"/>
      <c r="GE20" s="61"/>
      <c r="GF20" s="61"/>
      <c r="GG20" s="61"/>
      <c r="GH20" s="61"/>
      <c r="GI20" s="61">
        <v>2</v>
      </c>
      <c r="GJ20" s="61">
        <v>2</v>
      </c>
      <c r="GK20" s="61">
        <v>2</v>
      </c>
      <c r="GL20" s="61">
        <v>2</v>
      </c>
      <c r="GM20" s="61"/>
      <c r="GN20" s="61">
        <v>2</v>
      </c>
      <c r="GO20" s="202">
        <f>COUNTIF(FA20:GN20,"2")</f>
        <v>25</v>
      </c>
      <c r="GP20" s="203">
        <f>GO20/(GO20+GQ20+GS20+GU20)</f>
        <v>1</v>
      </c>
      <c r="GQ20" s="202">
        <f>COUNTIF(FA20:GN20,"1")</f>
        <v>0</v>
      </c>
      <c r="GR20" s="203">
        <f>GQ20/(GO20+GQ20+GS20+GU20)</f>
        <v>0</v>
      </c>
      <c r="GS20" s="202">
        <f>COUNTIF(FA20:GN20,"0")</f>
        <v>0</v>
      </c>
      <c r="GT20" s="203">
        <f>GS20/(GO20+GQ20+GS20+GU20)</f>
        <v>0</v>
      </c>
      <c r="GU20" s="202">
        <f>COUNTIF(EU20:GN20,"KĐG")</f>
        <v>0</v>
      </c>
      <c r="GV20" s="203">
        <f>GU20/(GO20+GQ20+GS20+GU20)</f>
        <v>0</v>
      </c>
      <c r="GW20" s="204">
        <f>(((GO20*2)+(GQ20*1)+(GS20*0)))/(GO20+GQ20+GS20)</f>
        <v>2</v>
      </c>
      <c r="GX20" s="207" t="str">
        <f>IF(GV20&gt;=50%,"KĐG",IF(GW20&gt;=1.6,"Đạt mục tiêu",IF(GW20&gt;=1,"Cần cố gắng","Chưa đạt")))</f>
        <v>Đạt mục tiêu</v>
      </c>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c r="JG20" s="77"/>
      <c r="JH20" s="77"/>
      <c r="JI20" s="77"/>
      <c r="JJ20" s="77"/>
      <c r="JK20" s="77"/>
      <c r="JL20" s="77"/>
      <c r="JM20" s="77"/>
      <c r="JN20" s="77"/>
      <c r="JO20" s="77"/>
      <c r="JP20" s="77"/>
      <c r="JQ20" s="77"/>
      <c r="JR20" s="77"/>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77"/>
      <c r="OG20" s="77"/>
      <c r="OH20" s="77"/>
      <c r="OI20" s="77"/>
      <c r="OJ20" s="77"/>
      <c r="OK20" s="77"/>
      <c r="OL20" s="77"/>
      <c r="OM20" s="77"/>
      <c r="ON20" s="77"/>
      <c r="OO20" s="77"/>
      <c r="OP20" s="77"/>
      <c r="OQ20" s="77"/>
      <c r="OR20" s="77"/>
      <c r="OS20" s="77"/>
      <c r="OT20" s="77"/>
      <c r="OU20" s="77"/>
      <c r="OV20" s="77"/>
      <c r="OW20" s="77"/>
      <c r="OX20" s="77"/>
      <c r="OY20" s="77"/>
      <c r="OZ20" s="132"/>
    </row>
    <row r="21" spans="1:416" ht="22.5" hidden="1" customHeight="1">
      <c r="A21" s="282"/>
      <c r="B21" s="274"/>
      <c r="C21" s="279"/>
      <c r="D21" s="289"/>
      <c r="E21" s="279"/>
      <c r="F21" s="291"/>
      <c r="G21" s="413"/>
      <c r="H21" s="137" t="s">
        <v>1278</v>
      </c>
      <c r="I21" s="137" t="s">
        <v>1203</v>
      </c>
      <c r="J21" s="168" t="s">
        <v>605</v>
      </c>
      <c r="K21" s="206" t="s">
        <v>662</v>
      </c>
      <c r="L21" s="134" t="s">
        <v>499</v>
      </c>
      <c r="M21" s="55" t="s">
        <v>376</v>
      </c>
      <c r="N21" s="61" t="s">
        <v>349</v>
      </c>
      <c r="O21" s="282"/>
      <c r="P21" s="61">
        <v>1</v>
      </c>
      <c r="Q21" s="122"/>
      <c r="R21" s="122"/>
      <c r="S21" s="122"/>
      <c r="T21" s="122"/>
      <c r="U21" s="122"/>
      <c r="V21" s="122" t="s">
        <v>205</v>
      </c>
      <c r="W21" s="122"/>
      <c r="X21" s="122"/>
      <c r="Y21" s="122"/>
      <c r="Z21" s="122"/>
      <c r="AA21" s="122"/>
      <c r="AB21" s="130">
        <f t="shared" si="4"/>
        <v>1</v>
      </c>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251"/>
      <c r="BT21" s="251"/>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9" t="s">
        <v>551</v>
      </c>
      <c r="GZ21" s="79" t="s">
        <v>551</v>
      </c>
      <c r="HA21" s="79" t="s">
        <v>551</v>
      </c>
      <c r="HB21" s="79" t="s">
        <v>551</v>
      </c>
      <c r="HC21" s="79" t="s">
        <v>551</v>
      </c>
      <c r="HD21" s="61">
        <v>2</v>
      </c>
      <c r="HE21" s="61">
        <v>2</v>
      </c>
      <c r="HF21" s="61">
        <v>2</v>
      </c>
      <c r="HG21" s="61">
        <v>2</v>
      </c>
      <c r="HH21" s="61">
        <v>2</v>
      </c>
      <c r="HI21" s="61">
        <v>2</v>
      </c>
      <c r="HJ21" s="61">
        <v>2</v>
      </c>
      <c r="HK21" s="61">
        <v>2</v>
      </c>
      <c r="HL21" s="61">
        <v>2</v>
      </c>
      <c r="HM21" s="61">
        <v>2</v>
      </c>
      <c r="HN21" s="61">
        <v>2</v>
      </c>
      <c r="HO21" s="61">
        <v>2</v>
      </c>
      <c r="HP21" s="61">
        <v>1</v>
      </c>
      <c r="HQ21" s="61">
        <v>2</v>
      </c>
      <c r="HR21" s="61">
        <v>2</v>
      </c>
      <c r="HS21" s="61">
        <v>2</v>
      </c>
      <c r="HT21" s="61">
        <v>2</v>
      </c>
      <c r="HU21" s="61">
        <v>2</v>
      </c>
      <c r="HV21" s="61">
        <v>2</v>
      </c>
      <c r="HW21" s="61">
        <v>2</v>
      </c>
      <c r="HX21" s="61">
        <v>2</v>
      </c>
      <c r="HY21" s="61">
        <v>2</v>
      </c>
      <c r="HZ21" s="61">
        <v>2</v>
      </c>
      <c r="IA21" s="61">
        <v>2</v>
      </c>
      <c r="IB21" s="61">
        <v>2</v>
      </c>
      <c r="IC21" s="61">
        <v>2</v>
      </c>
      <c r="ID21" s="61">
        <v>2</v>
      </c>
      <c r="IE21" s="61">
        <v>2</v>
      </c>
      <c r="IF21" s="61">
        <v>2</v>
      </c>
      <c r="IG21" s="61">
        <v>2</v>
      </c>
      <c r="IH21" s="202">
        <f>COUNTIF(HD21:IG21,"2")</f>
        <v>29</v>
      </c>
      <c r="II21" s="203">
        <f>IH21/(IH21+IJ21+IL21+IN21)</f>
        <v>0.96666666666666667</v>
      </c>
      <c r="IJ21" s="202">
        <f>COUNTIF(HD21:IG21,"1")</f>
        <v>1</v>
      </c>
      <c r="IK21" s="203">
        <f>IJ21/(IH21+IJ21+IL21+IN21)</f>
        <v>3.3333333333333333E-2</v>
      </c>
      <c r="IL21" s="202">
        <f>COUNTIF(HD21:IG21,"0")</f>
        <v>0</v>
      </c>
      <c r="IM21" s="203">
        <f>IL21/(IH21+IJ21+IL21+IN21)</f>
        <v>0</v>
      </c>
      <c r="IN21" s="202">
        <f>COUNTIF(GO21:IG21,"KĐG")</f>
        <v>0</v>
      </c>
      <c r="IO21" s="203">
        <f>IN21/(IH21+IJ21+IL21+IN21)</f>
        <v>0</v>
      </c>
      <c r="IP21" s="204">
        <f>(((IH21*2)+(IJ21*1)+(IL21*0)))/(IH21+IJ21+IL21)</f>
        <v>1.9666666666666666</v>
      </c>
      <c r="IQ21" s="208" t="str">
        <f>IF(IO21&gt;=50%,"KĐG",IF(IP21&gt;=1.6,"Đạt mục tiêu",IF(IP21&gt;=1,"Cần cố gắng","Chưa đạt")))</f>
        <v>Đạt mục tiêu</v>
      </c>
      <c r="IR21" s="208"/>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77"/>
      <c r="OG21" s="77"/>
      <c r="OH21" s="77"/>
      <c r="OI21" s="77"/>
      <c r="OJ21" s="77"/>
      <c r="OK21" s="77"/>
      <c r="OL21" s="77"/>
      <c r="OM21" s="77"/>
      <c r="ON21" s="77"/>
      <c r="OO21" s="77"/>
      <c r="OP21" s="77"/>
      <c r="OQ21" s="77"/>
      <c r="OR21" s="77"/>
      <c r="OS21" s="77"/>
      <c r="OT21" s="77"/>
      <c r="OU21" s="77"/>
      <c r="OV21" s="77"/>
      <c r="OW21" s="77"/>
      <c r="OX21" s="77"/>
      <c r="OY21" s="77"/>
      <c r="OZ21" s="132"/>
    </row>
    <row r="22" spans="1:416" ht="21" hidden="1" customHeight="1">
      <c r="A22" s="282"/>
      <c r="B22" s="274"/>
      <c r="C22" s="279"/>
      <c r="D22" s="289"/>
      <c r="E22" s="279"/>
      <c r="F22" s="291"/>
      <c r="G22" s="413"/>
      <c r="H22" s="137" t="s">
        <v>1202</v>
      </c>
      <c r="I22" s="129" t="s">
        <v>1204</v>
      </c>
      <c r="J22" s="168" t="s">
        <v>606</v>
      </c>
      <c r="K22" s="206" t="s">
        <v>662</v>
      </c>
      <c r="L22" s="134" t="s">
        <v>499</v>
      </c>
      <c r="M22" s="55" t="s">
        <v>376</v>
      </c>
      <c r="N22" s="61" t="s">
        <v>349</v>
      </c>
      <c r="O22" s="282"/>
      <c r="P22" s="61">
        <v>1</v>
      </c>
      <c r="Q22" s="122"/>
      <c r="R22" s="122"/>
      <c r="S22" s="122"/>
      <c r="T22" s="122"/>
      <c r="U22" s="122"/>
      <c r="V22" s="122"/>
      <c r="W22" s="122" t="s">
        <v>205</v>
      </c>
      <c r="X22" s="122"/>
      <c r="Y22" s="122"/>
      <c r="Z22" s="122"/>
      <c r="AA22" s="122"/>
      <c r="AB22" s="130">
        <f t="shared" ref="AB22:AB26" si="11">COUNTIF($Q22:$AA22,"x")</f>
        <v>1</v>
      </c>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251"/>
      <c r="BT22" s="251"/>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8" t="s">
        <v>551</v>
      </c>
      <c r="IS22" s="78" t="s">
        <v>551</v>
      </c>
      <c r="IT22" s="78" t="s">
        <v>551</v>
      </c>
      <c r="IU22" s="78" t="s">
        <v>551</v>
      </c>
      <c r="IV22" s="78" t="s">
        <v>551</v>
      </c>
      <c r="IW22" s="61">
        <v>2</v>
      </c>
      <c r="IX22" s="61">
        <v>2</v>
      </c>
      <c r="IY22" s="61">
        <v>2</v>
      </c>
      <c r="IZ22" s="61">
        <v>1</v>
      </c>
      <c r="JA22" s="61">
        <v>2</v>
      </c>
      <c r="JB22" s="61">
        <v>2</v>
      </c>
      <c r="JC22" s="61">
        <v>2</v>
      </c>
      <c r="JD22" s="61">
        <v>2</v>
      </c>
      <c r="JE22" s="61">
        <v>2</v>
      </c>
      <c r="JF22" s="61">
        <v>2</v>
      </c>
      <c r="JG22" s="61">
        <v>2</v>
      </c>
      <c r="JH22" s="61">
        <v>2</v>
      </c>
      <c r="JI22" s="61">
        <v>2</v>
      </c>
      <c r="JJ22" s="61">
        <v>2</v>
      </c>
      <c r="JK22" s="61">
        <v>2</v>
      </c>
      <c r="JL22" s="61">
        <v>2</v>
      </c>
      <c r="JM22" s="61">
        <v>2</v>
      </c>
      <c r="JN22" s="61">
        <v>2</v>
      </c>
      <c r="JO22" s="61">
        <v>2</v>
      </c>
      <c r="JP22" s="61">
        <v>2</v>
      </c>
      <c r="JQ22" s="61">
        <v>2</v>
      </c>
      <c r="JR22" s="61">
        <v>2</v>
      </c>
      <c r="JS22" s="61">
        <v>2</v>
      </c>
      <c r="JT22" s="61">
        <v>2</v>
      </c>
      <c r="JU22" s="61">
        <v>2</v>
      </c>
      <c r="JV22" s="61">
        <v>2</v>
      </c>
      <c r="JW22" s="61">
        <v>2</v>
      </c>
      <c r="JX22" s="61">
        <v>2</v>
      </c>
      <c r="JY22" s="61">
        <v>2</v>
      </c>
      <c r="JZ22" s="61">
        <v>2</v>
      </c>
      <c r="KA22" s="202">
        <f>COUNTIF(IW22:JZ22,"2")</f>
        <v>29</v>
      </c>
      <c r="KB22" s="203">
        <f>KA22/(KA22+KC22+KE22+KG22)</f>
        <v>0.96666666666666667</v>
      </c>
      <c r="KC22" s="202">
        <f>COUNTIF(IW22:JZ22,"1")</f>
        <v>1</v>
      </c>
      <c r="KD22" s="203">
        <f>KC22/(KA22+KC22+KE22+KG22)</f>
        <v>3.3333333333333333E-2</v>
      </c>
      <c r="KE22" s="202">
        <f>COUNTIF(IW22:JZ22,"0")</f>
        <v>0</v>
      </c>
      <c r="KF22" s="203">
        <f>KE22/(KA22+KC22+KE22+KG22)</f>
        <v>0</v>
      </c>
      <c r="KG22" s="202">
        <f>COUNTIF(II22:JZ22,"KĐG")</f>
        <v>0</v>
      </c>
      <c r="KH22" s="203">
        <f>KG22/(KA22+KC22+KE22+KG22)</f>
        <v>0</v>
      </c>
      <c r="KI22" s="204">
        <f>(((KA22*2)+(KC22*1)+(KE22*0)))/(KA22+KC22+KE22)</f>
        <v>1.9666666666666666</v>
      </c>
      <c r="KJ22" s="205" t="str">
        <f>IF(KH22&gt;=50%,"KĐG",IF(KI22&gt;=1.6,"Đạt mục tiêu",IF(KI22&gt;=1,"Cần cố gắng","Chưa đạt")))</f>
        <v>Đạt mục tiêu</v>
      </c>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77"/>
      <c r="OG22" s="77"/>
      <c r="OH22" s="77"/>
      <c r="OI22" s="77"/>
      <c r="OJ22" s="77"/>
      <c r="OK22" s="77"/>
      <c r="OL22" s="77"/>
      <c r="OM22" s="77"/>
      <c r="ON22" s="77"/>
      <c r="OO22" s="77"/>
      <c r="OP22" s="77"/>
      <c r="OQ22" s="77"/>
      <c r="OR22" s="77"/>
      <c r="OS22" s="77"/>
      <c r="OT22" s="77"/>
      <c r="OU22" s="77"/>
      <c r="OV22" s="77"/>
      <c r="OW22" s="77"/>
      <c r="OX22" s="77"/>
      <c r="OY22" s="77"/>
      <c r="OZ22" s="132"/>
    </row>
    <row r="23" spans="1:416" ht="21" hidden="1" customHeight="1">
      <c r="A23" s="282"/>
      <c r="B23" s="274"/>
      <c r="C23" s="279"/>
      <c r="D23" s="289"/>
      <c r="E23" s="279"/>
      <c r="F23" s="291"/>
      <c r="G23" s="413"/>
      <c r="H23" s="137" t="s">
        <v>1279</v>
      </c>
      <c r="I23" s="137" t="s">
        <v>1205</v>
      </c>
      <c r="J23" s="168" t="s">
        <v>607</v>
      </c>
      <c r="K23" s="206" t="s">
        <v>662</v>
      </c>
      <c r="L23" s="134" t="s">
        <v>499</v>
      </c>
      <c r="M23" s="55" t="s">
        <v>376</v>
      </c>
      <c r="N23" s="61" t="s">
        <v>349</v>
      </c>
      <c r="O23" s="282"/>
      <c r="P23" s="61">
        <v>1</v>
      </c>
      <c r="Q23" s="122"/>
      <c r="R23" s="122"/>
      <c r="S23" s="122"/>
      <c r="T23" s="122"/>
      <c r="U23" s="122"/>
      <c r="V23" s="122"/>
      <c r="W23" s="122"/>
      <c r="X23" s="122" t="s">
        <v>205</v>
      </c>
      <c r="Y23" s="122"/>
      <c r="Z23" s="122"/>
      <c r="AA23" s="122"/>
      <c r="AB23" s="130">
        <f t="shared" si="11"/>
        <v>1</v>
      </c>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251"/>
      <c r="BT23" s="251"/>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c r="JG23" s="77"/>
      <c r="JH23" s="77"/>
      <c r="JI23" s="77"/>
      <c r="JJ23" s="77"/>
      <c r="JK23" s="77"/>
      <c r="JL23" s="77"/>
      <c r="JM23" s="77"/>
      <c r="JN23" s="77"/>
      <c r="JO23" s="77"/>
      <c r="JP23" s="77"/>
      <c r="JQ23" s="77"/>
      <c r="JR23" s="77"/>
      <c r="JS23" s="77"/>
      <c r="JT23" s="77"/>
      <c r="JU23" s="77"/>
      <c r="JV23" s="77"/>
      <c r="JW23" s="77"/>
      <c r="JX23" s="77"/>
      <c r="JY23" s="77"/>
      <c r="JZ23" s="77"/>
      <c r="KA23" s="77"/>
      <c r="KB23" s="77"/>
      <c r="KC23" s="77"/>
      <c r="KD23" s="77"/>
      <c r="KE23" s="77"/>
      <c r="KF23" s="77"/>
      <c r="KG23" s="77"/>
      <c r="KH23" s="77"/>
      <c r="KI23" s="77"/>
      <c r="KJ23" s="77"/>
      <c r="KK23" s="78" t="s">
        <v>551</v>
      </c>
      <c r="KL23" s="79" t="s">
        <v>551</v>
      </c>
      <c r="KM23" s="78" t="s">
        <v>551</v>
      </c>
      <c r="KN23" s="61">
        <v>2</v>
      </c>
      <c r="KO23" s="61">
        <v>2</v>
      </c>
      <c r="KP23" s="61">
        <v>2</v>
      </c>
      <c r="KQ23" s="61">
        <v>2</v>
      </c>
      <c r="KR23" s="61">
        <v>2</v>
      </c>
      <c r="KS23" s="61">
        <v>2</v>
      </c>
      <c r="KT23" s="61">
        <v>2</v>
      </c>
      <c r="KU23" s="61">
        <v>2</v>
      </c>
      <c r="KV23" s="61">
        <v>2</v>
      </c>
      <c r="KW23" s="61">
        <v>2</v>
      </c>
      <c r="KX23" s="61">
        <v>2</v>
      </c>
      <c r="KY23" s="61">
        <v>2</v>
      </c>
      <c r="KZ23" s="61">
        <v>2</v>
      </c>
      <c r="LA23" s="61">
        <v>2</v>
      </c>
      <c r="LB23" s="61">
        <v>2</v>
      </c>
      <c r="LC23" s="61">
        <v>2</v>
      </c>
      <c r="LD23" s="61">
        <v>2</v>
      </c>
      <c r="LE23" s="61">
        <v>2</v>
      </c>
      <c r="LF23" s="61">
        <v>2</v>
      </c>
      <c r="LG23" s="61">
        <v>2</v>
      </c>
      <c r="LH23" s="61">
        <v>2</v>
      </c>
      <c r="LI23" s="61">
        <v>2</v>
      </c>
      <c r="LJ23" s="61">
        <v>2</v>
      </c>
      <c r="LK23" s="61">
        <v>2</v>
      </c>
      <c r="LL23" s="61">
        <v>2</v>
      </c>
      <c r="LM23" s="61">
        <v>2</v>
      </c>
      <c r="LN23" s="61">
        <v>2</v>
      </c>
      <c r="LO23" s="61">
        <v>2</v>
      </c>
      <c r="LP23" s="61">
        <v>2</v>
      </c>
      <c r="LQ23" s="61">
        <v>2</v>
      </c>
      <c r="LR23" s="202">
        <f>COUNTIF(KN23:LQ23,"2")</f>
        <v>30</v>
      </c>
      <c r="LS23" s="203">
        <f>LR23/(LR23+LT23+LV23+LX23)</f>
        <v>1</v>
      </c>
      <c r="LT23" s="202">
        <f>COUNTIF(KN23:LQ23,"1")</f>
        <v>0</v>
      </c>
      <c r="LU23" s="203">
        <f>LT23/(LR23+LT23+LV23+LX23)</f>
        <v>0</v>
      </c>
      <c r="LV23" s="202">
        <f>COUNTIF(KN23:LQ23,"0")</f>
        <v>0</v>
      </c>
      <c r="LW23" s="203">
        <f>LV23/(LR23+LT23+LV23+LX23)</f>
        <v>0</v>
      </c>
      <c r="LX23" s="202">
        <f>COUNTIF(KA23:LQ23,"KĐG")</f>
        <v>0</v>
      </c>
      <c r="LY23" s="203">
        <f>LX23/(LR23+LT23+LV23+LX23)</f>
        <v>0</v>
      </c>
      <c r="LZ23" s="204">
        <f>(((LR23*2)+(LT23*1)+(LV23*0)))/(LR23+LT23+LV23)</f>
        <v>2</v>
      </c>
      <c r="MA23" s="208" t="str">
        <f>IF(LY23&gt;=50%,"KĐG",IF(LZ23&gt;=1.6,"Đạt mục tiêu",IF(LZ23&gt;=1,"Cần cố gắng","Chưa đạt")))</f>
        <v>Đạt mục tiêu</v>
      </c>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77"/>
      <c r="OK23" s="77"/>
      <c r="OL23" s="77"/>
      <c r="OM23" s="77"/>
      <c r="ON23" s="77"/>
      <c r="OO23" s="77"/>
      <c r="OP23" s="77"/>
      <c r="OQ23" s="77"/>
      <c r="OR23" s="77"/>
      <c r="OS23" s="77"/>
      <c r="OT23" s="77"/>
      <c r="OU23" s="77"/>
      <c r="OV23" s="77"/>
      <c r="OW23" s="77"/>
      <c r="OX23" s="77"/>
      <c r="OY23" s="77"/>
      <c r="OZ23" s="132"/>
    </row>
    <row r="24" spans="1:416" ht="18" hidden="1" customHeight="1">
      <c r="A24" s="282"/>
      <c r="B24" s="274"/>
      <c r="C24" s="279"/>
      <c r="D24" s="289"/>
      <c r="E24" s="279"/>
      <c r="F24" s="291"/>
      <c r="G24" s="413"/>
      <c r="H24" s="137" t="s">
        <v>1280</v>
      </c>
      <c r="I24" s="137" t="s">
        <v>502</v>
      </c>
      <c r="J24" s="168" t="s">
        <v>608</v>
      </c>
      <c r="K24" s="206" t="s">
        <v>662</v>
      </c>
      <c r="L24" s="134" t="s">
        <v>499</v>
      </c>
      <c r="M24" s="55" t="s">
        <v>376</v>
      </c>
      <c r="N24" s="61" t="s">
        <v>349</v>
      </c>
      <c r="O24" s="282"/>
      <c r="P24" s="61">
        <v>1</v>
      </c>
      <c r="Q24" s="122"/>
      <c r="R24" s="122"/>
      <c r="S24" s="122"/>
      <c r="T24" s="122"/>
      <c r="U24" s="122"/>
      <c r="V24" s="122"/>
      <c r="W24" s="122"/>
      <c r="X24" s="122"/>
      <c r="Y24" s="122" t="s">
        <v>205</v>
      </c>
      <c r="Z24" s="122"/>
      <c r="AA24" s="122"/>
      <c r="AB24" s="130">
        <f t="shared" si="11"/>
        <v>1</v>
      </c>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251"/>
      <c r="BT24" s="251"/>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c r="JG24" s="77"/>
      <c r="JH24" s="77"/>
      <c r="JI24" s="77"/>
      <c r="JJ24" s="77"/>
      <c r="JK24" s="77"/>
      <c r="JL24" s="77"/>
      <c r="JM24" s="77"/>
      <c r="JN24" s="77"/>
      <c r="JO24" s="77"/>
      <c r="JP24" s="77"/>
      <c r="JQ24" s="77"/>
      <c r="JR24" s="77"/>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7"/>
      <c r="LG24" s="77"/>
      <c r="LH24" s="77"/>
      <c r="LI24" s="77"/>
      <c r="LJ24" s="77"/>
      <c r="LK24" s="77"/>
      <c r="LL24" s="77"/>
      <c r="LM24" s="77"/>
      <c r="LN24" s="77"/>
      <c r="LO24" s="77"/>
      <c r="LP24" s="77"/>
      <c r="LQ24" s="77"/>
      <c r="LR24" s="77"/>
      <c r="LS24" s="77"/>
      <c r="LT24" s="77"/>
      <c r="LU24" s="77"/>
      <c r="LV24" s="77"/>
      <c r="LW24" s="77"/>
      <c r="LX24" s="77"/>
      <c r="LY24" s="77"/>
      <c r="LZ24" s="77"/>
      <c r="MA24" s="77"/>
      <c r="MB24" s="78" t="s">
        <v>551</v>
      </c>
      <c r="MC24" s="78" t="s">
        <v>551</v>
      </c>
      <c r="MD24" s="61">
        <v>2</v>
      </c>
      <c r="ME24" s="61">
        <v>2</v>
      </c>
      <c r="MF24" s="61">
        <v>2</v>
      </c>
      <c r="MG24" s="61">
        <v>2</v>
      </c>
      <c r="MH24" s="61">
        <v>2</v>
      </c>
      <c r="MI24" s="61">
        <v>2</v>
      </c>
      <c r="MJ24" s="61">
        <v>2</v>
      </c>
      <c r="MK24" s="61">
        <v>2</v>
      </c>
      <c r="ML24" s="61">
        <v>2</v>
      </c>
      <c r="MM24" s="61">
        <v>2</v>
      </c>
      <c r="MN24" s="61">
        <v>2</v>
      </c>
      <c r="MO24" s="61">
        <v>2</v>
      </c>
      <c r="MP24" s="61">
        <v>2</v>
      </c>
      <c r="MQ24" s="61">
        <v>2</v>
      </c>
      <c r="MR24" s="61">
        <v>2</v>
      </c>
      <c r="MS24" s="61">
        <v>2</v>
      </c>
      <c r="MT24" s="61">
        <v>2</v>
      </c>
      <c r="MU24" s="61">
        <v>2</v>
      </c>
      <c r="MV24" s="61">
        <v>2</v>
      </c>
      <c r="MW24" s="61">
        <v>2</v>
      </c>
      <c r="MX24" s="61">
        <v>2</v>
      </c>
      <c r="MY24" s="61">
        <v>2</v>
      </c>
      <c r="MZ24" s="61">
        <v>2</v>
      </c>
      <c r="NA24" s="61">
        <v>2</v>
      </c>
      <c r="NB24" s="61">
        <v>2</v>
      </c>
      <c r="NC24" s="61">
        <v>2</v>
      </c>
      <c r="ND24" s="202">
        <f>COUNTIF(MD24:NC24,"2")</f>
        <v>26</v>
      </c>
      <c r="NE24" s="203">
        <f>ND24/(ND24+NF24+NH24+NJ24)</f>
        <v>1</v>
      </c>
      <c r="NF24" s="202">
        <f>COUNTIF(MD24:NC24,"1")</f>
        <v>0</v>
      </c>
      <c r="NG24" s="203">
        <f>NF24/(ND24+NF24+NH24+NJ24)</f>
        <v>0</v>
      </c>
      <c r="NH24" s="202">
        <f>COUNTIF(MD24:NC24,"0")</f>
        <v>0</v>
      </c>
      <c r="NI24" s="203">
        <f>NH24/(ND24+NF24+NH24+NJ24)</f>
        <v>0</v>
      </c>
      <c r="NJ24" s="202">
        <f>COUNTIF(LQ24:NC24,"KĐG")</f>
        <v>0</v>
      </c>
      <c r="NK24" s="203">
        <f>NJ24/(ND24+NF24+NH24+NJ24)</f>
        <v>0</v>
      </c>
      <c r="NL24" s="204">
        <f>(((ND24*2)+(NF24*1)+(NH24*0)))/(ND24+NF24+NH24)</f>
        <v>2</v>
      </c>
      <c r="NM24" s="207" t="str">
        <f>IF(NK24&gt;=50%,"KĐG",IF(NL24&gt;=1.6,"Đạt mục tiêu",IF(NL24&gt;=1,"Cần cố gắng","Chưa đạt")))</f>
        <v>Đạt mục tiêu</v>
      </c>
      <c r="NN24" s="77"/>
      <c r="NO24" s="77"/>
      <c r="NP24" s="77"/>
      <c r="NQ24" s="77"/>
      <c r="NR24" s="77"/>
      <c r="NS24" s="77"/>
      <c r="NT24" s="77"/>
      <c r="NU24" s="77"/>
      <c r="NV24" s="77"/>
      <c r="NW24" s="77"/>
      <c r="NX24" s="77"/>
      <c r="NY24" s="77"/>
      <c r="NZ24" s="77"/>
      <c r="OA24" s="77"/>
      <c r="OB24" s="77"/>
      <c r="OC24" s="77"/>
      <c r="OD24" s="77"/>
      <c r="OE24" s="77"/>
      <c r="OF24" s="77"/>
      <c r="OG24" s="77"/>
      <c r="OH24" s="77"/>
      <c r="OI24" s="77"/>
      <c r="OJ24" s="77"/>
      <c r="OK24" s="77"/>
      <c r="OL24" s="77"/>
      <c r="OM24" s="77"/>
      <c r="ON24" s="77"/>
      <c r="OO24" s="77"/>
      <c r="OP24" s="77"/>
      <c r="OQ24" s="77"/>
      <c r="OR24" s="77"/>
      <c r="OS24" s="77"/>
      <c r="OT24" s="77"/>
      <c r="OU24" s="77"/>
      <c r="OV24" s="77"/>
      <c r="OW24" s="77"/>
      <c r="OX24" s="77"/>
      <c r="OY24" s="77"/>
      <c r="OZ24" s="132"/>
    </row>
    <row r="25" spans="1:416" ht="22.5" hidden="1" customHeight="1">
      <c r="A25" s="282"/>
      <c r="B25" s="274"/>
      <c r="C25" s="279"/>
      <c r="D25" s="289"/>
      <c r="E25" s="279"/>
      <c r="F25" s="291"/>
      <c r="G25" s="413"/>
      <c r="H25" s="137" t="s">
        <v>1274</v>
      </c>
      <c r="I25" s="137" t="s">
        <v>503</v>
      </c>
      <c r="J25" s="168"/>
      <c r="K25" s="206"/>
      <c r="L25" s="134"/>
      <c r="M25" s="55" t="s">
        <v>376</v>
      </c>
      <c r="N25" s="61" t="s">
        <v>349</v>
      </c>
      <c r="O25" s="282"/>
      <c r="P25" s="61">
        <v>1</v>
      </c>
      <c r="Q25" s="122"/>
      <c r="R25" s="122"/>
      <c r="S25" s="122"/>
      <c r="T25" s="122"/>
      <c r="U25" s="122"/>
      <c r="V25" s="122"/>
      <c r="W25" s="122"/>
      <c r="X25" s="122"/>
      <c r="Y25" s="122"/>
      <c r="Z25" s="122" t="s">
        <v>205</v>
      </c>
      <c r="AA25" s="122"/>
      <c r="AB25" s="130">
        <f t="shared" si="11"/>
        <v>1</v>
      </c>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251"/>
      <c r="BT25" s="251"/>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7"/>
      <c r="LG25" s="77"/>
      <c r="LH25" s="77"/>
      <c r="LI25" s="77"/>
      <c r="LJ25" s="77"/>
      <c r="LK25" s="77"/>
      <c r="LL25" s="77"/>
      <c r="LM25" s="77"/>
      <c r="LN25" s="77"/>
      <c r="LO25" s="77"/>
      <c r="LP25" s="77"/>
      <c r="LQ25" s="77"/>
      <c r="LR25" s="77"/>
      <c r="LS25" s="77"/>
      <c r="LT25" s="77"/>
      <c r="LU25" s="77"/>
      <c r="LV25" s="77"/>
      <c r="LW25" s="77"/>
      <c r="LX25" s="77"/>
      <c r="LY25" s="77"/>
      <c r="LZ25" s="77"/>
      <c r="MA25" s="77"/>
      <c r="MB25" s="78"/>
      <c r="MC25" s="78"/>
      <c r="MD25" s="61"/>
      <c r="ME25" s="61"/>
      <c r="MF25" s="61"/>
      <c r="MG25" s="61"/>
      <c r="MH25" s="61"/>
      <c r="MI25" s="61"/>
      <c r="MJ25" s="61"/>
      <c r="MK25" s="61"/>
      <c r="ML25" s="61"/>
      <c r="MM25" s="61"/>
      <c r="MN25" s="61"/>
      <c r="MO25" s="61"/>
      <c r="MP25" s="61"/>
      <c r="MQ25" s="61"/>
      <c r="MR25" s="61"/>
      <c r="MS25" s="61"/>
      <c r="MT25" s="61"/>
      <c r="MU25" s="61"/>
      <c r="MV25" s="61"/>
      <c r="MW25" s="61"/>
      <c r="MX25" s="61"/>
      <c r="MY25" s="61"/>
      <c r="MZ25" s="61"/>
      <c r="NA25" s="61"/>
      <c r="NB25" s="61"/>
      <c r="NC25" s="61"/>
      <c r="ND25" s="202"/>
      <c r="NE25" s="203"/>
      <c r="NF25" s="202"/>
      <c r="NG25" s="203"/>
      <c r="NH25" s="202"/>
      <c r="NI25" s="203"/>
      <c r="NJ25" s="202"/>
      <c r="NK25" s="203"/>
      <c r="NL25" s="204"/>
      <c r="NM25" s="207"/>
      <c r="NN25" s="77"/>
      <c r="NO25" s="77"/>
      <c r="NP25" s="77"/>
      <c r="NQ25" s="77"/>
      <c r="NR25" s="77"/>
      <c r="NS25" s="77"/>
      <c r="NT25" s="77"/>
      <c r="NU25" s="77"/>
      <c r="NV25" s="77"/>
      <c r="NW25" s="77"/>
      <c r="NX25" s="77"/>
      <c r="NY25" s="77"/>
      <c r="NZ25" s="77"/>
      <c r="OA25" s="77"/>
      <c r="OB25" s="77"/>
      <c r="OC25" s="77"/>
      <c r="OD25" s="77"/>
      <c r="OE25" s="77"/>
      <c r="OF25" s="77"/>
      <c r="OG25" s="77"/>
      <c r="OH25" s="77"/>
      <c r="OI25" s="77"/>
      <c r="OJ25" s="77"/>
      <c r="OK25" s="77"/>
      <c r="OL25" s="77"/>
      <c r="OM25" s="77"/>
      <c r="ON25" s="77"/>
      <c r="OO25" s="77"/>
      <c r="OP25" s="77"/>
      <c r="OQ25" s="77"/>
      <c r="OR25" s="77"/>
      <c r="OS25" s="77"/>
      <c r="OT25" s="77"/>
      <c r="OU25" s="77"/>
      <c r="OV25" s="77"/>
      <c r="OW25" s="77"/>
      <c r="OX25" s="77"/>
      <c r="OY25" s="77"/>
      <c r="OZ25" s="132"/>
    </row>
    <row r="26" spans="1:416" ht="21.75" hidden="1" customHeight="1">
      <c r="A26" s="282"/>
      <c r="B26" s="274"/>
      <c r="C26" s="279"/>
      <c r="D26" s="289"/>
      <c r="E26" s="279"/>
      <c r="F26" s="291"/>
      <c r="G26" s="413"/>
      <c r="H26" s="137" t="s">
        <v>1275</v>
      </c>
      <c r="I26" s="137" t="s">
        <v>1204</v>
      </c>
      <c r="J26" s="168"/>
      <c r="K26" s="206"/>
      <c r="L26" s="134"/>
      <c r="M26" s="55" t="s">
        <v>376</v>
      </c>
      <c r="N26" s="61" t="s">
        <v>349</v>
      </c>
      <c r="O26" s="282"/>
      <c r="P26" s="61">
        <v>1</v>
      </c>
      <c r="Q26" s="122"/>
      <c r="R26" s="122"/>
      <c r="S26" s="122"/>
      <c r="T26" s="122"/>
      <c r="U26" s="122"/>
      <c r="V26" s="122"/>
      <c r="W26" s="122"/>
      <c r="X26" s="122"/>
      <c r="Y26" s="122"/>
      <c r="Z26" s="122"/>
      <c r="AA26" s="122" t="s">
        <v>205</v>
      </c>
      <c r="AB26" s="130">
        <f t="shared" si="11"/>
        <v>1</v>
      </c>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251"/>
      <c r="BT26" s="251"/>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8"/>
      <c r="MC26" s="78"/>
      <c r="MD26" s="61"/>
      <c r="ME26" s="61"/>
      <c r="MF26" s="61"/>
      <c r="MG26" s="61"/>
      <c r="MH26" s="61"/>
      <c r="MI26" s="61"/>
      <c r="MJ26" s="61"/>
      <c r="MK26" s="61"/>
      <c r="ML26" s="61"/>
      <c r="MM26" s="61"/>
      <c r="MN26" s="61"/>
      <c r="MO26" s="61"/>
      <c r="MP26" s="61"/>
      <c r="MQ26" s="61"/>
      <c r="MR26" s="61"/>
      <c r="MS26" s="61"/>
      <c r="MT26" s="61"/>
      <c r="MU26" s="61"/>
      <c r="MV26" s="61"/>
      <c r="MW26" s="61"/>
      <c r="MX26" s="61"/>
      <c r="MY26" s="61"/>
      <c r="MZ26" s="61"/>
      <c r="NA26" s="61"/>
      <c r="NB26" s="61"/>
      <c r="NC26" s="61"/>
      <c r="ND26" s="202"/>
      <c r="NE26" s="203"/>
      <c r="NF26" s="202"/>
      <c r="NG26" s="203"/>
      <c r="NH26" s="202"/>
      <c r="NI26" s="203"/>
      <c r="NJ26" s="202"/>
      <c r="NK26" s="203"/>
      <c r="NL26" s="204"/>
      <c r="NM26" s="20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132"/>
    </row>
    <row r="27" spans="1:416" s="25" customFormat="1" ht="28.5" customHeight="1">
      <c r="A27" s="61"/>
      <c r="B27" s="61"/>
      <c r="C27" s="280" t="s">
        <v>314</v>
      </c>
      <c r="D27" s="280"/>
      <c r="E27" s="280"/>
      <c r="F27" s="198"/>
      <c r="G27" s="122">
        <f>G28+G39+G47+G54+G65+G73</f>
        <v>5</v>
      </c>
      <c r="H27" s="198"/>
      <c r="I27" s="198"/>
      <c r="J27" s="148"/>
      <c r="K27" s="199"/>
      <c r="L27" s="148"/>
      <c r="M27" s="198"/>
      <c r="N27" s="198"/>
      <c r="O27" s="125">
        <f t="shared" ref="O27:AA27" si="12">O28+O39+O47+O54+O65+O73</f>
        <v>37</v>
      </c>
      <c r="P27" s="61">
        <f t="shared" si="12"/>
        <v>14</v>
      </c>
      <c r="Q27" s="125">
        <f t="shared" si="12"/>
        <v>3</v>
      </c>
      <c r="R27" s="125">
        <f t="shared" ref="R27:S27" si="13">R28+R39+R47+R54+R65+R73</f>
        <v>2</v>
      </c>
      <c r="S27" s="125">
        <f t="shared" si="13"/>
        <v>2</v>
      </c>
      <c r="T27" s="125">
        <f t="shared" ref="T27" si="14">T28+T39+T47+T54+T65+T73</f>
        <v>5</v>
      </c>
      <c r="U27" s="125">
        <f t="shared" si="12"/>
        <v>7</v>
      </c>
      <c r="V27" s="125">
        <f t="shared" si="12"/>
        <v>5</v>
      </c>
      <c r="W27" s="125">
        <f t="shared" si="12"/>
        <v>4</v>
      </c>
      <c r="X27" s="125">
        <f t="shared" si="12"/>
        <v>7</v>
      </c>
      <c r="Y27" s="125">
        <f t="shared" si="12"/>
        <v>5</v>
      </c>
      <c r="Z27" s="125">
        <f t="shared" si="12"/>
        <v>4</v>
      </c>
      <c r="AA27" s="125">
        <f t="shared" si="12"/>
        <v>4</v>
      </c>
      <c r="AB27" s="244">
        <f t="shared" ref="AB27" si="15">AB28+AB39+AB47+AB54+AB65+AB73</f>
        <v>50</v>
      </c>
      <c r="AC27" s="77"/>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205"/>
      <c r="BJ27" s="205"/>
      <c r="BK27" s="205"/>
      <c r="BL27" s="205"/>
      <c r="BM27" s="205"/>
      <c r="BN27" s="205"/>
      <c r="BO27" s="205"/>
      <c r="BP27" s="205"/>
      <c r="BQ27" s="205"/>
      <c r="BR27" s="208"/>
      <c r="BS27" s="77"/>
      <c r="BT27" s="77"/>
      <c r="BU27" s="77"/>
      <c r="BV27" s="77"/>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77"/>
      <c r="GZ27" s="77"/>
      <c r="HA27" s="77"/>
      <c r="HB27" s="77"/>
      <c r="HC27" s="77"/>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61"/>
      <c r="IF27" s="61"/>
      <c r="IG27" s="61"/>
      <c r="IH27" s="202"/>
      <c r="II27" s="203"/>
      <c r="IJ27" s="202"/>
      <c r="IK27" s="203"/>
      <c r="IL27" s="202"/>
      <c r="IM27" s="203"/>
      <c r="IN27" s="202"/>
      <c r="IO27" s="203"/>
      <c r="IP27" s="204"/>
      <c r="IQ27" s="208"/>
      <c r="IR27" s="61"/>
      <c r="IS27" s="61"/>
      <c r="IT27" s="61"/>
      <c r="IU27" s="61"/>
      <c r="IV27" s="61"/>
      <c r="IW27" s="61"/>
      <c r="IX27" s="61"/>
      <c r="IY27" s="61"/>
      <c r="IZ27" s="61"/>
      <c r="JA27" s="61"/>
      <c r="JB27" s="61"/>
      <c r="JC27" s="61"/>
      <c r="JD27" s="61"/>
      <c r="JE27" s="61"/>
      <c r="JF27" s="61"/>
      <c r="JG27" s="61"/>
      <c r="JH27" s="61"/>
      <c r="JI27" s="61"/>
      <c r="JJ27" s="61"/>
      <c r="JK27" s="61"/>
      <c r="JL27" s="61"/>
      <c r="JM27" s="61"/>
      <c r="JN27" s="61"/>
      <c r="JO27" s="61"/>
      <c r="JP27" s="61"/>
      <c r="JQ27" s="61"/>
      <c r="JR27" s="61"/>
      <c r="JS27" s="61"/>
      <c r="JT27" s="61"/>
      <c r="JU27" s="61"/>
      <c r="JV27" s="61"/>
      <c r="JW27" s="61"/>
      <c r="JX27" s="61"/>
      <c r="JY27" s="61"/>
      <c r="JZ27" s="61"/>
      <c r="KA27" s="202"/>
      <c r="KB27" s="203"/>
      <c r="KC27" s="202"/>
      <c r="KD27" s="203"/>
      <c r="KE27" s="202"/>
      <c r="KF27" s="203"/>
      <c r="KG27" s="202"/>
      <c r="KH27" s="203"/>
      <c r="KI27" s="204"/>
      <c r="KJ27" s="208"/>
      <c r="KK27" s="61"/>
      <c r="KL27" s="61"/>
      <c r="KM27" s="61"/>
      <c r="KN27" s="61"/>
      <c r="KO27" s="61"/>
      <c r="KP27" s="61"/>
      <c r="KQ27" s="61"/>
      <c r="KR27" s="61"/>
      <c r="KS27" s="61"/>
      <c r="KT27" s="61"/>
      <c r="KU27" s="61"/>
      <c r="KV27" s="61"/>
      <c r="KW27" s="61"/>
      <c r="KX27" s="61"/>
      <c r="KY27" s="61"/>
      <c r="KZ27" s="61"/>
      <c r="LA27" s="61"/>
      <c r="LB27" s="61"/>
      <c r="LC27" s="61"/>
      <c r="LD27" s="61"/>
      <c r="LE27" s="61"/>
      <c r="LF27" s="61"/>
      <c r="LG27" s="61"/>
      <c r="LH27" s="61"/>
      <c r="LI27" s="61"/>
      <c r="LJ27" s="61"/>
      <c r="LK27" s="61"/>
      <c r="LL27" s="61"/>
      <c r="LM27" s="61"/>
      <c r="LN27" s="61"/>
      <c r="LO27" s="61"/>
      <c r="LP27" s="61"/>
      <c r="LQ27" s="61"/>
      <c r="LR27" s="202"/>
      <c r="LS27" s="203"/>
      <c r="LT27" s="202"/>
      <c r="LU27" s="203"/>
      <c r="LV27" s="202"/>
      <c r="LW27" s="203"/>
      <c r="LX27" s="202"/>
      <c r="LY27" s="203"/>
      <c r="LZ27" s="204"/>
      <c r="MA27" s="208"/>
      <c r="MB27" s="61"/>
      <c r="MC27" s="61"/>
      <c r="MD27" s="61"/>
      <c r="ME27" s="61"/>
      <c r="MF27" s="61"/>
      <c r="MG27" s="61"/>
      <c r="MH27" s="61"/>
      <c r="MI27" s="61"/>
      <c r="MJ27" s="61"/>
      <c r="MK27" s="61"/>
      <c r="ML27" s="61"/>
      <c r="MM27" s="61"/>
      <c r="MN27" s="61"/>
      <c r="MO27" s="61"/>
      <c r="MP27" s="61"/>
      <c r="MQ27" s="61"/>
      <c r="MR27" s="61"/>
      <c r="MS27" s="61"/>
      <c r="MT27" s="61"/>
      <c r="MU27" s="61"/>
      <c r="MV27" s="61"/>
      <c r="MW27" s="61"/>
      <c r="MX27" s="61"/>
      <c r="MY27" s="61"/>
      <c r="MZ27" s="61"/>
      <c r="NA27" s="61"/>
      <c r="NB27" s="61"/>
      <c r="NC27" s="61"/>
      <c r="ND27" s="202"/>
      <c r="NE27" s="203"/>
      <c r="NF27" s="202"/>
      <c r="NG27" s="203"/>
      <c r="NH27" s="202"/>
      <c r="NI27" s="203"/>
      <c r="NJ27" s="202"/>
      <c r="NK27" s="203"/>
      <c r="NL27" s="204"/>
      <c r="NM27" s="207"/>
      <c r="NN27" s="77"/>
      <c r="NO27" s="77"/>
      <c r="NP27" s="61"/>
      <c r="NQ27" s="61"/>
      <c r="NR27" s="61"/>
      <c r="NS27" s="61"/>
      <c r="NT27" s="61"/>
      <c r="NU27" s="61"/>
      <c r="NV27" s="61"/>
      <c r="NW27" s="61"/>
      <c r="NX27" s="61"/>
      <c r="NY27" s="61"/>
      <c r="NZ27" s="61"/>
      <c r="OA27" s="61"/>
      <c r="OB27" s="61"/>
      <c r="OC27" s="61"/>
      <c r="OD27" s="61"/>
      <c r="OE27" s="61"/>
      <c r="OF27" s="61"/>
      <c r="OG27" s="61"/>
      <c r="OH27" s="61"/>
      <c r="OI27" s="61"/>
      <c r="OJ27" s="61"/>
      <c r="OK27" s="61"/>
      <c r="OL27" s="61"/>
      <c r="OM27" s="61"/>
      <c r="ON27" s="61"/>
      <c r="OO27" s="61"/>
      <c r="OP27" s="202"/>
      <c r="OQ27" s="203"/>
      <c r="OR27" s="202"/>
      <c r="OS27" s="203"/>
      <c r="OT27" s="202"/>
      <c r="OU27" s="203"/>
      <c r="OV27" s="202"/>
      <c r="OW27" s="203"/>
      <c r="OX27" s="204"/>
      <c r="OY27" s="207"/>
      <c r="OZ27" s="61"/>
    </row>
    <row r="28" spans="1:416" s="25" customFormat="1" ht="14.25" customHeight="1">
      <c r="A28" s="61"/>
      <c r="B28" s="61"/>
      <c r="C28" s="280" t="s">
        <v>351</v>
      </c>
      <c r="D28" s="280"/>
      <c r="E28" s="280"/>
      <c r="F28" s="198"/>
      <c r="G28" s="122">
        <f>COUNTIF(G29:G38,"x")</f>
        <v>1</v>
      </c>
      <c r="H28" s="198"/>
      <c r="I28" s="198"/>
      <c r="J28" s="148"/>
      <c r="K28" s="199"/>
      <c r="L28" s="148"/>
      <c r="M28" s="198"/>
      <c r="N28" s="198"/>
      <c r="O28" s="125">
        <f>COUNTIF(O29:O38,"x")</f>
        <v>9</v>
      </c>
      <c r="P28" s="61">
        <f>SUM(P29:P38)</f>
        <v>3</v>
      </c>
      <c r="Q28" s="125">
        <f t="shared" ref="Q28:AA28" si="16">COUNTIF(Q29:Q38,"x")</f>
        <v>2</v>
      </c>
      <c r="R28" s="125">
        <f t="shared" ref="R28:S28" si="17">COUNTIF(R29:R38,"x")</f>
        <v>2</v>
      </c>
      <c r="S28" s="125">
        <f t="shared" si="17"/>
        <v>2</v>
      </c>
      <c r="T28" s="125">
        <f t="shared" ref="T28" si="18">COUNTIF(T29:T38,"x")</f>
        <v>3</v>
      </c>
      <c r="U28" s="125">
        <f t="shared" si="16"/>
        <v>0</v>
      </c>
      <c r="V28" s="125">
        <f t="shared" si="16"/>
        <v>1</v>
      </c>
      <c r="W28" s="125">
        <f t="shared" si="16"/>
        <v>0</v>
      </c>
      <c r="X28" s="125">
        <f t="shared" si="16"/>
        <v>0</v>
      </c>
      <c r="Y28" s="125">
        <f t="shared" si="16"/>
        <v>0</v>
      </c>
      <c r="Z28" s="125">
        <f t="shared" si="16"/>
        <v>0</v>
      </c>
      <c r="AA28" s="125">
        <f t="shared" si="16"/>
        <v>0</v>
      </c>
      <c r="AB28" s="244">
        <f>SUM(AB29:AB38)</f>
        <v>10</v>
      </c>
      <c r="AC28" s="77"/>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205"/>
      <c r="BJ28" s="205"/>
      <c r="BK28" s="205"/>
      <c r="BL28" s="205"/>
      <c r="BM28" s="205"/>
      <c r="BN28" s="205"/>
      <c r="BO28" s="205"/>
      <c r="BP28" s="205"/>
      <c r="BQ28" s="205"/>
      <c r="BR28" s="208"/>
      <c r="BS28" s="77"/>
      <c r="BT28" s="77"/>
      <c r="BU28" s="77"/>
      <c r="BV28" s="77"/>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77"/>
      <c r="GZ28" s="77"/>
      <c r="HA28" s="77"/>
      <c r="HB28" s="77"/>
      <c r="HC28" s="77"/>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77"/>
      <c r="NO28" s="77"/>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row>
    <row r="29" spans="1:416" ht="63" hidden="1">
      <c r="A29" s="61"/>
      <c r="B29" s="61">
        <v>2</v>
      </c>
      <c r="C29" s="137" t="s">
        <v>9</v>
      </c>
      <c r="D29" s="133" t="s">
        <v>4</v>
      </c>
      <c r="E29" s="137" t="s">
        <v>78</v>
      </c>
      <c r="F29" s="134" t="s">
        <v>4</v>
      </c>
      <c r="G29" s="133"/>
      <c r="H29" s="137" t="s">
        <v>78</v>
      </c>
      <c r="I29" s="137" t="s">
        <v>1542</v>
      </c>
      <c r="J29" s="134"/>
      <c r="K29" s="206" t="s">
        <v>662</v>
      </c>
      <c r="L29" s="134" t="s">
        <v>499</v>
      </c>
      <c r="M29" s="55" t="s">
        <v>376</v>
      </c>
      <c r="N29" s="61" t="s">
        <v>349</v>
      </c>
      <c r="O29" s="61" t="s">
        <v>205</v>
      </c>
      <c r="P29" s="61"/>
      <c r="Q29" s="131" t="s">
        <v>205</v>
      </c>
      <c r="R29" s="131"/>
      <c r="S29" s="131"/>
      <c r="T29" s="131"/>
      <c r="U29" s="131"/>
      <c r="V29" s="131"/>
      <c r="W29" s="131"/>
      <c r="X29" s="131"/>
      <c r="Y29" s="131"/>
      <c r="Z29" s="131"/>
      <c r="AA29" s="131"/>
      <c r="AB29" s="130">
        <f t="shared" ref="AB29:AB38" si="19">COUNTIF($Q29:$AA29,"x")</f>
        <v>1</v>
      </c>
      <c r="AC29" s="77"/>
      <c r="AD29" s="77"/>
      <c r="AE29" s="201">
        <v>2</v>
      </c>
      <c r="AF29" s="201">
        <v>2</v>
      </c>
      <c r="AG29" s="201">
        <v>2</v>
      </c>
      <c r="AH29" s="201">
        <v>2</v>
      </c>
      <c r="AI29" s="201">
        <v>1</v>
      </c>
      <c r="AJ29" s="201">
        <v>2</v>
      </c>
      <c r="AK29" s="201">
        <v>2</v>
      </c>
      <c r="AL29" s="201">
        <v>1</v>
      </c>
      <c r="AM29" s="201">
        <v>2</v>
      </c>
      <c r="AN29" s="201">
        <v>2</v>
      </c>
      <c r="AO29" s="201">
        <v>1</v>
      </c>
      <c r="AP29" s="201">
        <v>2</v>
      </c>
      <c r="AQ29" s="201">
        <v>2</v>
      </c>
      <c r="AR29" s="201">
        <v>2</v>
      </c>
      <c r="AS29" s="201">
        <v>2</v>
      </c>
      <c r="AT29" s="201">
        <v>2</v>
      </c>
      <c r="AU29" s="201">
        <v>2</v>
      </c>
      <c r="AV29" s="201">
        <v>2</v>
      </c>
      <c r="AW29" s="201">
        <v>1</v>
      </c>
      <c r="AX29" s="201">
        <v>2</v>
      </c>
      <c r="AY29" s="201">
        <v>2</v>
      </c>
      <c r="AZ29" s="201">
        <v>2</v>
      </c>
      <c r="BA29" s="201">
        <v>2</v>
      </c>
      <c r="BB29" s="201">
        <v>1</v>
      </c>
      <c r="BC29" s="201">
        <v>2</v>
      </c>
      <c r="BD29" s="201">
        <v>1</v>
      </c>
      <c r="BE29" s="201">
        <v>2</v>
      </c>
      <c r="BF29" s="201">
        <v>2</v>
      </c>
      <c r="BG29" s="201">
        <v>2</v>
      </c>
      <c r="BH29" s="201">
        <v>2</v>
      </c>
      <c r="BI29" s="202">
        <f>COUNTIF(AE29:BH29,"2")</f>
        <v>24</v>
      </c>
      <c r="BJ29" s="203">
        <f>BI29/(BI29+BK29+BM29+BO29)</f>
        <v>0.8</v>
      </c>
      <c r="BK29" s="202">
        <f>COUNTIF(AE29:BH29,"1")</f>
        <v>6</v>
      </c>
      <c r="BL29" s="203">
        <f>BK29/(BI29+BK29+BM29+BO29)</f>
        <v>0.2</v>
      </c>
      <c r="BM29" s="202">
        <f>COUNTIF(AE29:BH29,"0")</f>
        <v>0</v>
      </c>
      <c r="BN29" s="203">
        <f>BM29/(BI29+BK29+BM29+BO29)</f>
        <v>0</v>
      </c>
      <c r="BO29" s="202">
        <f>COUNTIF(P29:BH29,"KĐG")</f>
        <v>0</v>
      </c>
      <c r="BP29" s="203">
        <f>BO29/(BI29+BK29+BM29+BO29)</f>
        <v>0</v>
      </c>
      <c r="BQ29" s="204">
        <f>(((BI29*2)+(BK29*1)+(BM29*0)))/(BI29+BK29+BM29)</f>
        <v>1.8</v>
      </c>
      <c r="BR29" s="205" t="str">
        <f>IF(BP29&gt;=50%,"KĐG",IF(BQ29&gt;=1.6,"Đạt mục tiêu",IF(BQ29&gt;=1,"Cần cố gắng","Chưa đạt")))</f>
        <v>Đạt mục tiêu</v>
      </c>
      <c r="BS29" s="251"/>
      <c r="BT29" s="251"/>
      <c r="BU29" s="77">
        <v>2</v>
      </c>
      <c r="BV29" s="77">
        <v>2</v>
      </c>
      <c r="BW29" s="61">
        <v>2</v>
      </c>
      <c r="BX29" s="61">
        <v>2</v>
      </c>
      <c r="BY29" s="61">
        <v>1</v>
      </c>
      <c r="BZ29" s="61">
        <v>2</v>
      </c>
      <c r="CA29" s="61">
        <v>2</v>
      </c>
      <c r="CB29" s="61">
        <v>1</v>
      </c>
      <c r="CC29" s="61">
        <v>2</v>
      </c>
      <c r="CD29" s="61">
        <v>2</v>
      </c>
      <c r="CE29" s="61">
        <v>1</v>
      </c>
      <c r="CF29" s="61">
        <v>2</v>
      </c>
      <c r="CG29" s="61">
        <v>2</v>
      </c>
      <c r="CH29" s="61">
        <v>2</v>
      </c>
      <c r="CI29" s="61">
        <v>2</v>
      </c>
      <c r="CJ29" s="61">
        <v>2</v>
      </c>
      <c r="CK29" s="61">
        <v>2</v>
      </c>
      <c r="CL29" s="61">
        <v>2</v>
      </c>
      <c r="CM29" s="61">
        <v>1</v>
      </c>
      <c r="CN29" s="61">
        <v>2</v>
      </c>
      <c r="CO29" s="61">
        <v>2</v>
      </c>
      <c r="CP29" s="61">
        <v>2</v>
      </c>
      <c r="CQ29" s="61">
        <v>2</v>
      </c>
      <c r="CR29" s="61">
        <v>1</v>
      </c>
      <c r="CS29" s="61">
        <v>2</v>
      </c>
      <c r="CT29" s="61">
        <v>1</v>
      </c>
      <c r="CU29" s="61">
        <v>2</v>
      </c>
      <c r="CV29" s="61">
        <v>2</v>
      </c>
      <c r="CW29" s="61">
        <v>2</v>
      </c>
      <c r="CX29" s="61">
        <v>2</v>
      </c>
      <c r="CY29" s="61">
        <f>COUNTIF(BU29:CX29,"2")</f>
        <v>24</v>
      </c>
      <c r="CZ29" s="61">
        <f>CY29/(CY29+DA29+DC29+DE29)</f>
        <v>0.8</v>
      </c>
      <c r="DA29" s="61">
        <f>COUNTIF(BU29:CX29,"1")</f>
        <v>6</v>
      </c>
      <c r="DB29" s="61">
        <f>DA29/(CY29+DA29+DC29+DE29)</f>
        <v>0.2</v>
      </c>
      <c r="DC29" s="61">
        <f>COUNTIF(BU29:CX29,"0")</f>
        <v>0</v>
      </c>
      <c r="DD29" s="61">
        <f>DC29/(CY29+DA29+DC29+DE29)</f>
        <v>0</v>
      </c>
      <c r="DE29" s="61">
        <f>COUNTIF(BG29:CX29,"KĐG")</f>
        <v>0</v>
      </c>
      <c r="DF29" s="61">
        <f>DE29/(CY29+DA29+DC29+DE29)</f>
        <v>0</v>
      </c>
      <c r="DG29" s="61">
        <f>(((CY29*2)+(DA29*1)+(DC29*0)))/(CY29+DA29+DC29)</f>
        <v>1.8</v>
      </c>
      <c r="DH29" s="61" t="str">
        <f>IF(DF29&gt;=50%,"KĐG",IF(DG29&gt;=1.6,"Đạt mục tiêu",IF(DG29&gt;=1,"Cần cố gắng","Chưa đạt")))</f>
        <v>Đạt mục tiêu</v>
      </c>
      <c r="DI29" s="61"/>
      <c r="DJ29" s="61"/>
      <c r="DK29" s="61"/>
      <c r="DL29" s="77"/>
      <c r="DM29" s="77"/>
      <c r="DN29" s="77"/>
      <c r="DO29" s="77"/>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77"/>
      <c r="FF29" s="77"/>
      <c r="FG29" s="77"/>
      <c r="FH29" s="77"/>
      <c r="FI29" s="77"/>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77"/>
      <c r="GZ29" s="77"/>
      <c r="HA29" s="77"/>
      <c r="HB29" s="77"/>
      <c r="HC29" s="77"/>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61"/>
      <c r="IF29" s="61"/>
      <c r="IG29" s="61"/>
      <c r="IH29" s="61"/>
      <c r="II29" s="61"/>
      <c r="IJ29" s="61"/>
      <c r="IK29" s="61"/>
      <c r="IL29" s="61"/>
      <c r="IM29" s="61"/>
      <c r="IN29" s="61"/>
      <c r="IO29" s="61"/>
      <c r="IP29" s="61"/>
      <c r="IQ29" s="61"/>
      <c r="IR29" s="61"/>
      <c r="IS29" s="77"/>
      <c r="IT29" s="77"/>
      <c r="IU29" s="77"/>
      <c r="IV29" s="77"/>
      <c r="IW29" s="61"/>
      <c r="IX29" s="61"/>
      <c r="IY29" s="61"/>
      <c r="IZ29" s="61"/>
      <c r="JA29" s="61"/>
      <c r="JB29" s="61"/>
      <c r="JC29" s="61"/>
      <c r="JD29" s="61"/>
      <c r="JE29" s="61"/>
      <c r="JF29" s="61"/>
      <c r="JG29" s="61"/>
      <c r="JH29" s="61"/>
      <c r="JI29" s="61"/>
      <c r="JJ29" s="61"/>
      <c r="JK29" s="61"/>
      <c r="JL29" s="61"/>
      <c r="JM29" s="61"/>
      <c r="JN29" s="61"/>
      <c r="JO29" s="61"/>
      <c r="JP29" s="61"/>
      <c r="JQ29" s="61"/>
      <c r="JR29" s="61"/>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61"/>
      <c r="LG29" s="61"/>
      <c r="LH29" s="61"/>
      <c r="LI29" s="61"/>
      <c r="LJ29" s="61"/>
      <c r="LK29" s="61"/>
      <c r="LL29" s="61"/>
      <c r="LM29" s="61"/>
      <c r="LN29" s="61"/>
      <c r="LO29" s="61"/>
      <c r="LP29" s="61"/>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61"/>
      <c r="NE29" s="61"/>
      <c r="NF29" s="61"/>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61"/>
      <c r="OE29" s="61"/>
      <c r="OF29" s="61"/>
      <c r="OG29" s="61"/>
      <c r="OH29" s="61"/>
      <c r="OI29" s="61"/>
      <c r="OJ29" s="61"/>
      <c r="OK29" s="61"/>
      <c r="OL29" s="61"/>
      <c r="OM29" s="61"/>
      <c r="ON29" s="61"/>
      <c r="OO29" s="61"/>
      <c r="OP29" s="61"/>
      <c r="OQ29" s="61"/>
      <c r="OR29" s="61"/>
      <c r="OS29" s="61"/>
      <c r="OT29" s="61"/>
      <c r="OU29" s="61"/>
      <c r="OV29" s="61"/>
      <c r="OW29" s="61"/>
      <c r="OX29" s="61"/>
      <c r="OY29" s="61"/>
      <c r="OZ29" s="61"/>
    </row>
    <row r="30" spans="1:416" ht="6.75" hidden="1" customHeight="1">
      <c r="A30" s="61"/>
      <c r="B30" s="61">
        <v>3</v>
      </c>
      <c r="C30" s="137" t="s">
        <v>79</v>
      </c>
      <c r="D30" s="133" t="s">
        <v>6</v>
      </c>
      <c r="E30" s="137" t="s">
        <v>80</v>
      </c>
      <c r="F30" s="134" t="s">
        <v>6</v>
      </c>
      <c r="G30" s="133"/>
      <c r="H30" s="137" t="s">
        <v>80</v>
      </c>
      <c r="I30" s="137" t="s">
        <v>808</v>
      </c>
      <c r="J30" s="134"/>
      <c r="K30" s="206" t="s">
        <v>662</v>
      </c>
      <c r="L30" s="200" t="s">
        <v>500</v>
      </c>
      <c r="M30" s="55" t="s">
        <v>376</v>
      </c>
      <c r="N30" s="61" t="s">
        <v>349</v>
      </c>
      <c r="O30" s="61" t="s">
        <v>205</v>
      </c>
      <c r="P30" s="61"/>
      <c r="Q30" s="131" t="s">
        <v>205</v>
      </c>
      <c r="R30" s="131"/>
      <c r="S30" s="131"/>
      <c r="T30" s="131"/>
      <c r="U30" s="131"/>
      <c r="V30" s="131"/>
      <c r="W30" s="131"/>
      <c r="X30" s="131"/>
      <c r="Y30" s="131"/>
      <c r="Z30" s="131"/>
      <c r="AA30" s="131"/>
      <c r="AB30" s="130">
        <f t="shared" si="19"/>
        <v>1</v>
      </c>
      <c r="AC30" s="77" t="s">
        <v>552</v>
      </c>
      <c r="AD30" s="77"/>
      <c r="AE30" s="201">
        <v>2</v>
      </c>
      <c r="AF30" s="201">
        <v>2</v>
      </c>
      <c r="AG30" s="201">
        <v>2</v>
      </c>
      <c r="AH30" s="201">
        <v>2</v>
      </c>
      <c r="AI30" s="201">
        <v>2</v>
      </c>
      <c r="AJ30" s="201">
        <v>2</v>
      </c>
      <c r="AK30" s="201">
        <v>2</v>
      </c>
      <c r="AL30" s="201">
        <v>2</v>
      </c>
      <c r="AM30" s="201">
        <v>2</v>
      </c>
      <c r="AN30" s="201">
        <v>2</v>
      </c>
      <c r="AO30" s="201">
        <v>2</v>
      </c>
      <c r="AP30" s="201">
        <v>2</v>
      </c>
      <c r="AQ30" s="201">
        <v>1</v>
      </c>
      <c r="AR30" s="201">
        <v>2</v>
      </c>
      <c r="AS30" s="201">
        <v>2</v>
      </c>
      <c r="AT30" s="201">
        <v>2</v>
      </c>
      <c r="AU30" s="201">
        <v>2</v>
      </c>
      <c r="AV30" s="201">
        <v>2</v>
      </c>
      <c r="AW30" s="201">
        <v>1</v>
      </c>
      <c r="AX30" s="201">
        <v>2</v>
      </c>
      <c r="AY30" s="201">
        <v>2</v>
      </c>
      <c r="AZ30" s="201">
        <v>2</v>
      </c>
      <c r="BA30" s="201">
        <v>2</v>
      </c>
      <c r="BB30" s="201">
        <v>2</v>
      </c>
      <c r="BC30" s="201">
        <v>2</v>
      </c>
      <c r="BD30" s="201">
        <v>2</v>
      </c>
      <c r="BE30" s="201">
        <v>2</v>
      </c>
      <c r="BF30" s="201">
        <v>2</v>
      </c>
      <c r="BG30" s="201">
        <v>2</v>
      </c>
      <c r="BH30" s="201">
        <v>2</v>
      </c>
      <c r="BI30" s="202">
        <f>COUNTIF(AE30:BH30,"2")</f>
        <v>28</v>
      </c>
      <c r="BJ30" s="203">
        <f>BI30/(BI30+BK30+BM30+BO30)</f>
        <v>0.93333333333333335</v>
      </c>
      <c r="BK30" s="202">
        <f>COUNTIF(AE30:BH30,"1")</f>
        <v>2</v>
      </c>
      <c r="BL30" s="203">
        <f>BK30/(BI30+BK30+BM30+BO30)</f>
        <v>6.6666666666666666E-2</v>
      </c>
      <c r="BM30" s="202">
        <f>COUNTIF(AE30:BH30,"0")</f>
        <v>0</v>
      </c>
      <c r="BN30" s="203">
        <f>BM30/(BI30+BK30+BM30+BO30)</f>
        <v>0</v>
      </c>
      <c r="BO30" s="202">
        <f>COUNTIF(P30:BH30,"KĐG")</f>
        <v>0</v>
      </c>
      <c r="BP30" s="203">
        <f>BO30/(BI30+BK30+BM30+BO30)</f>
        <v>0</v>
      </c>
      <c r="BQ30" s="204">
        <f>(((BI30*2)+(BK30*1)+(BM30*0)))/(BI30+BK30+BM30)</f>
        <v>1.9333333333333333</v>
      </c>
      <c r="BR30" s="205" t="str">
        <f>IF(BP30&gt;=50%,"KĐG",IF(BQ30&gt;=1.6,"Đạt mục tiêu",IF(BQ30&gt;=1,"Cần cố gắng","Chưa đạt")))</f>
        <v>Đạt mục tiêu</v>
      </c>
      <c r="BS30" s="251"/>
      <c r="BT30" s="251"/>
      <c r="BU30" s="77">
        <v>2</v>
      </c>
      <c r="BV30" s="77">
        <v>2</v>
      </c>
      <c r="BW30" s="61">
        <v>2</v>
      </c>
      <c r="BX30" s="61">
        <v>2</v>
      </c>
      <c r="BY30" s="61">
        <v>2</v>
      </c>
      <c r="BZ30" s="61">
        <v>2</v>
      </c>
      <c r="CA30" s="61">
        <v>2</v>
      </c>
      <c r="CB30" s="61">
        <v>2</v>
      </c>
      <c r="CC30" s="61">
        <v>2</v>
      </c>
      <c r="CD30" s="61">
        <v>2</v>
      </c>
      <c r="CE30" s="61">
        <v>2</v>
      </c>
      <c r="CF30" s="61">
        <v>2</v>
      </c>
      <c r="CG30" s="61">
        <v>1</v>
      </c>
      <c r="CH30" s="61">
        <v>2</v>
      </c>
      <c r="CI30" s="61">
        <v>2</v>
      </c>
      <c r="CJ30" s="61">
        <v>2</v>
      </c>
      <c r="CK30" s="61">
        <v>2</v>
      </c>
      <c r="CL30" s="61">
        <v>2</v>
      </c>
      <c r="CM30" s="61">
        <v>1</v>
      </c>
      <c r="CN30" s="61">
        <v>2</v>
      </c>
      <c r="CO30" s="61">
        <v>2</v>
      </c>
      <c r="CP30" s="61">
        <v>2</v>
      </c>
      <c r="CQ30" s="61">
        <v>2</v>
      </c>
      <c r="CR30" s="61">
        <v>2</v>
      </c>
      <c r="CS30" s="61">
        <v>2</v>
      </c>
      <c r="CT30" s="61">
        <v>2</v>
      </c>
      <c r="CU30" s="61">
        <v>2</v>
      </c>
      <c r="CV30" s="61">
        <v>2</v>
      </c>
      <c r="CW30" s="61">
        <v>2</v>
      </c>
      <c r="CX30" s="61">
        <v>2</v>
      </c>
      <c r="CY30" s="61">
        <f>COUNTIF(BU30:CX30,"2")</f>
        <v>28</v>
      </c>
      <c r="CZ30" s="61">
        <f>CY30/(CY30+DA30+DC30+DE30)</f>
        <v>0.93333333333333335</v>
      </c>
      <c r="DA30" s="61">
        <f>COUNTIF(BU30:CX30,"1")</f>
        <v>2</v>
      </c>
      <c r="DB30" s="61">
        <f>DA30/(CY30+DA30+DC30+DE30)</f>
        <v>6.6666666666666666E-2</v>
      </c>
      <c r="DC30" s="61">
        <f>COUNTIF(BU30:CX30,"0")</f>
        <v>0</v>
      </c>
      <c r="DD30" s="61">
        <f>DC30/(CY30+DA30+DC30+DE30)</f>
        <v>0</v>
      </c>
      <c r="DE30" s="61">
        <f>COUNTIF(BG30:CX30,"KĐG")</f>
        <v>0</v>
      </c>
      <c r="DF30" s="61">
        <f>DE30/(CY30+DA30+DC30+DE30)</f>
        <v>0</v>
      </c>
      <c r="DG30" s="61">
        <f>(((CY30*2)+(DA30*1)+(DC30*0)))/(CY30+DA30+DC30)</f>
        <v>1.9333333333333333</v>
      </c>
      <c r="DH30" s="61" t="str">
        <f>IF(DF30&gt;=50%,"KĐG",IF(DG30&gt;=1.6,"Đạt mục tiêu",IF(DG30&gt;=1,"Cần cố gắng","Chưa đạt")))</f>
        <v>Đạt mục tiêu</v>
      </c>
      <c r="DI30" s="61"/>
      <c r="DJ30" s="61"/>
      <c r="DK30" s="61"/>
      <c r="DL30" s="77"/>
      <c r="DM30" s="77"/>
      <c r="DN30" s="77"/>
      <c r="DO30" s="77"/>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77"/>
      <c r="FF30" s="77"/>
      <c r="FG30" s="77"/>
      <c r="FH30" s="77"/>
      <c r="FI30" s="77"/>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77"/>
      <c r="GZ30" s="77"/>
      <c r="HA30" s="77"/>
      <c r="HB30" s="77"/>
      <c r="HC30" s="77"/>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61"/>
      <c r="IF30" s="61"/>
      <c r="IG30" s="61"/>
      <c r="IH30" s="61"/>
      <c r="II30" s="61"/>
      <c r="IJ30" s="61"/>
      <c r="IK30" s="61"/>
      <c r="IL30" s="61"/>
      <c r="IM30" s="61"/>
      <c r="IN30" s="61"/>
      <c r="IO30" s="61"/>
      <c r="IP30" s="61"/>
      <c r="IQ30" s="61"/>
      <c r="IR30" s="61"/>
      <c r="IS30" s="77"/>
      <c r="IT30" s="77"/>
      <c r="IU30" s="77"/>
      <c r="IV30" s="77"/>
      <c r="IW30" s="61"/>
      <c r="IX30" s="61"/>
      <c r="IY30" s="61"/>
      <c r="IZ30" s="61"/>
      <c r="JA30" s="61"/>
      <c r="JB30" s="61"/>
      <c r="JC30" s="61"/>
      <c r="JD30" s="61"/>
      <c r="JE30" s="61"/>
      <c r="JF30" s="61"/>
      <c r="JG30" s="61"/>
      <c r="JH30" s="61"/>
      <c r="JI30" s="61"/>
      <c r="JJ30" s="61"/>
      <c r="JK30" s="61"/>
      <c r="JL30" s="61"/>
      <c r="JM30" s="61"/>
      <c r="JN30" s="61"/>
      <c r="JO30" s="61"/>
      <c r="JP30" s="61"/>
      <c r="JQ30" s="61"/>
      <c r="JR30" s="61"/>
      <c r="JS30" s="61"/>
      <c r="JT30" s="61"/>
      <c r="JU30" s="61"/>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61"/>
      <c r="LG30" s="61"/>
      <c r="LH30" s="61"/>
      <c r="LI30" s="61"/>
      <c r="LJ30" s="61"/>
      <c r="LK30" s="61"/>
      <c r="LL30" s="61"/>
      <c r="LM30" s="61"/>
      <c r="LN30" s="61"/>
      <c r="LO30" s="61"/>
      <c r="LP30" s="61"/>
      <c r="LQ30" s="61"/>
      <c r="LR30" s="61"/>
      <c r="LS30" s="61"/>
      <c r="LT30" s="61"/>
      <c r="LU30" s="61"/>
      <c r="LV30" s="61"/>
      <c r="LW30" s="61"/>
      <c r="LX30" s="61"/>
      <c r="LY30" s="61"/>
      <c r="LZ30" s="61"/>
      <c r="MA30" s="61"/>
      <c r="MB30" s="61"/>
      <c r="MC30" s="61"/>
      <c r="MD30" s="61"/>
      <c r="ME30" s="61"/>
      <c r="MF30" s="61"/>
      <c r="MG30" s="61"/>
      <c r="MH30" s="61"/>
      <c r="MI30" s="61"/>
      <c r="MJ30" s="61"/>
      <c r="MK30" s="61"/>
      <c r="ML30" s="61"/>
      <c r="MM30" s="61"/>
      <c r="MN30" s="61"/>
      <c r="MO30" s="61"/>
      <c r="MP30" s="61"/>
      <c r="MQ30" s="61"/>
      <c r="MR30" s="61"/>
      <c r="MS30" s="61"/>
      <c r="MT30" s="61"/>
      <c r="MU30" s="61"/>
      <c r="MV30" s="61"/>
      <c r="MW30" s="61"/>
      <c r="MX30" s="61"/>
      <c r="MY30" s="61"/>
      <c r="MZ30" s="61"/>
      <c r="NA30" s="61"/>
      <c r="NB30" s="61"/>
      <c r="NC30" s="61"/>
      <c r="ND30" s="61"/>
      <c r="NE30" s="61"/>
      <c r="NF30" s="61"/>
      <c r="NG30" s="61"/>
      <c r="NH30" s="61"/>
      <c r="NI30" s="61"/>
      <c r="NJ30" s="61"/>
      <c r="NK30" s="61"/>
      <c r="NL30" s="61"/>
      <c r="NM30" s="61"/>
      <c r="NN30" s="61"/>
      <c r="NO30" s="61"/>
      <c r="NP30" s="61"/>
      <c r="NQ30" s="61"/>
      <c r="NR30" s="61"/>
      <c r="NS30" s="61"/>
      <c r="NT30" s="61"/>
      <c r="NU30" s="61"/>
      <c r="NV30" s="61"/>
      <c r="NW30" s="61"/>
      <c r="NX30" s="61"/>
      <c r="NY30" s="61"/>
      <c r="NZ30" s="61"/>
      <c r="OA30" s="61"/>
      <c r="OB30" s="61"/>
      <c r="OC30" s="61"/>
      <c r="OD30" s="61"/>
      <c r="OE30" s="61"/>
      <c r="OF30" s="61"/>
      <c r="OG30" s="61"/>
      <c r="OH30" s="61"/>
      <c r="OI30" s="61"/>
      <c r="OJ30" s="61"/>
      <c r="OK30" s="61"/>
      <c r="OL30" s="61"/>
      <c r="OM30" s="61"/>
      <c r="ON30" s="61"/>
      <c r="OO30" s="61"/>
      <c r="OP30" s="61"/>
      <c r="OQ30" s="61"/>
      <c r="OR30" s="61"/>
      <c r="OS30" s="61"/>
      <c r="OT30" s="61"/>
      <c r="OU30" s="61"/>
      <c r="OV30" s="61"/>
      <c r="OW30" s="61"/>
      <c r="OX30" s="61"/>
      <c r="OY30" s="61"/>
      <c r="OZ30" s="61"/>
    </row>
    <row r="31" spans="1:416" ht="55.5" customHeight="1">
      <c r="A31" s="61"/>
      <c r="B31" s="61">
        <v>4</v>
      </c>
      <c r="C31" s="253" t="s">
        <v>81</v>
      </c>
      <c r="D31" s="133" t="s">
        <v>4</v>
      </c>
      <c r="E31" s="137" t="s">
        <v>82</v>
      </c>
      <c r="F31" s="134" t="s">
        <v>6</v>
      </c>
      <c r="G31" s="133"/>
      <c r="H31" s="137" t="s">
        <v>82</v>
      </c>
      <c r="I31" s="137" t="s">
        <v>845</v>
      </c>
      <c r="J31" s="135" t="s">
        <v>544</v>
      </c>
      <c r="K31" s="206" t="s">
        <v>662</v>
      </c>
      <c r="L31" s="200" t="s">
        <v>500</v>
      </c>
      <c r="M31" s="55" t="s">
        <v>376</v>
      </c>
      <c r="N31" s="61" t="s">
        <v>349</v>
      </c>
      <c r="O31" s="61" t="s">
        <v>205</v>
      </c>
      <c r="P31" s="61">
        <v>1</v>
      </c>
      <c r="Q31" s="136"/>
      <c r="R31" s="136" t="s">
        <v>205</v>
      </c>
      <c r="S31" s="136"/>
      <c r="T31" s="131"/>
      <c r="U31" s="131"/>
      <c r="V31" s="131"/>
      <c r="W31" s="131"/>
      <c r="X31" s="131"/>
      <c r="Y31" s="131"/>
      <c r="Z31" s="131"/>
      <c r="AA31" s="131"/>
      <c r="AB31" s="130">
        <f t="shared" si="19"/>
        <v>1</v>
      </c>
      <c r="AC31" s="77"/>
      <c r="AD31" s="77" t="s">
        <v>552</v>
      </c>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79" t="s">
        <v>552</v>
      </c>
      <c r="BT31" s="77"/>
      <c r="BU31" s="76"/>
      <c r="BV31" s="76"/>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2"/>
      <c r="DC31" s="203"/>
      <c r="DD31" s="202"/>
      <c r="DE31" s="203"/>
      <c r="DF31" s="202"/>
      <c r="DG31" s="203"/>
      <c r="DH31" s="202"/>
      <c r="DI31" s="203" t="e">
        <f>DH31/(DB31+DD31+DF31+DH31)</f>
        <v>#DIV/0!</v>
      </c>
      <c r="DJ31" s="204" t="e">
        <f>(((DB31*2)+(DD31*1)+(DF31*0)))/(DB31+DD31+DF31)</f>
        <v>#DIV/0!</v>
      </c>
      <c r="DK31" s="207" t="e">
        <f>IF(DI31&gt;=50%,"KĐG",IF(DJ31&gt;=1.6,"Đạt mục tiêu",IF(DJ31&gt;=1,"Cần cố gắng","Chưa đạt")))</f>
        <v>#DIV/0!</v>
      </c>
      <c r="DL31" s="77"/>
      <c r="DM31" s="77"/>
      <c r="DN31" s="77"/>
      <c r="DO31" s="77"/>
      <c r="DP31" s="201">
        <v>2</v>
      </c>
      <c r="DQ31" s="201">
        <v>2</v>
      </c>
      <c r="DR31" s="201">
        <v>2</v>
      </c>
      <c r="DS31" s="201">
        <v>2</v>
      </c>
      <c r="DT31" s="201">
        <v>2</v>
      </c>
      <c r="DU31" s="201">
        <v>2</v>
      </c>
      <c r="DV31" s="201">
        <v>2</v>
      </c>
      <c r="DW31" s="201">
        <v>2</v>
      </c>
      <c r="DX31" s="201">
        <v>2</v>
      </c>
      <c r="DY31" s="201">
        <v>2</v>
      </c>
      <c r="DZ31" s="201">
        <v>2</v>
      </c>
      <c r="EA31" s="201">
        <v>2</v>
      </c>
      <c r="EB31" s="201">
        <v>2</v>
      </c>
      <c r="EC31" s="201">
        <v>2</v>
      </c>
      <c r="ED31" s="201">
        <v>2</v>
      </c>
      <c r="EE31" s="201">
        <v>2</v>
      </c>
      <c r="EF31" s="201">
        <v>2</v>
      </c>
      <c r="EG31" s="201">
        <v>2</v>
      </c>
      <c r="EH31" s="201">
        <v>2</v>
      </c>
      <c r="EI31" s="201">
        <v>2</v>
      </c>
      <c r="EJ31" s="201">
        <v>2</v>
      </c>
      <c r="EK31" s="201">
        <v>2</v>
      </c>
      <c r="EL31" s="201">
        <v>2</v>
      </c>
      <c r="EM31" s="201">
        <v>2</v>
      </c>
      <c r="EN31" s="201">
        <v>2</v>
      </c>
      <c r="EO31" s="201">
        <v>2</v>
      </c>
      <c r="EP31" s="201">
        <v>2</v>
      </c>
      <c r="EQ31" s="201">
        <v>2</v>
      </c>
      <c r="ER31" s="201">
        <v>2</v>
      </c>
      <c r="ES31" s="201">
        <v>2</v>
      </c>
      <c r="ET31" s="201">
        <v>2</v>
      </c>
      <c r="EU31" s="202">
        <f t="shared" ref="EU31:EU36" si="20">COUNTIF(DL31:ET31,"2")</f>
        <v>31</v>
      </c>
      <c r="EV31" s="203">
        <f t="shared" ref="EV31:EV38" si="21">EU31/(EU31+EW31+EY31+FA31)</f>
        <v>1</v>
      </c>
      <c r="EW31" s="202">
        <f t="shared" ref="EW31:EW36" si="22">COUNTIF(DL31:ET31,"1")</f>
        <v>0</v>
      </c>
      <c r="EX31" s="203">
        <f t="shared" ref="EX31:EX38" si="23">EW31/(EU31+EW31+EY31+FA31)</f>
        <v>0</v>
      </c>
      <c r="EY31" s="202">
        <f t="shared" ref="EY31:EY36" si="24">COUNTIF(DL31:ET31,"0")</f>
        <v>0</v>
      </c>
      <c r="EZ31" s="203">
        <f t="shared" ref="EZ31:EZ38" si="25">EY31/(EU31+EW31+EY31+FA31)</f>
        <v>0</v>
      </c>
      <c r="FA31" s="202">
        <f t="shared" ref="FA31:FA36" si="26">COUNTIF(DL31:ET31,"KĐG")</f>
        <v>0</v>
      </c>
      <c r="FB31" s="203">
        <f t="shared" ref="FB31:FB38" si="27">FA31/(EU31+EW31+EY31+FA31)</f>
        <v>0</v>
      </c>
      <c r="FC31" s="204">
        <f t="shared" ref="FC31:FC38" si="28">(((EU31*2)+(EW31*1)+(EY31*0)))/(EU31+EW31+EY31)</f>
        <v>2</v>
      </c>
      <c r="FD31" s="207" t="str">
        <f t="shared" ref="FD31:FD38" si="29">IF(FB31&gt;=50%,"KĐG",IF(FC31&gt;=1.6,"Đạt mục tiêu",IF(FC31&gt;=1,"Cần cố gắng","Chưa đạt")))</f>
        <v>Đạt mục tiêu</v>
      </c>
      <c r="FE31" s="77"/>
      <c r="FF31" s="77"/>
      <c r="FG31" s="77"/>
      <c r="FH31" s="77"/>
      <c r="FI31" s="77"/>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77"/>
      <c r="GZ31" s="77"/>
      <c r="HA31" s="77"/>
      <c r="HB31" s="77"/>
      <c r="HC31" s="77"/>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61"/>
      <c r="IK31" s="61"/>
      <c r="IL31" s="61"/>
      <c r="IM31" s="61"/>
      <c r="IN31" s="61"/>
      <c r="IO31" s="61"/>
      <c r="IP31" s="61"/>
      <c r="IQ31" s="61"/>
      <c r="IR31" s="61"/>
      <c r="IS31" s="77"/>
      <c r="IT31" s="77"/>
      <c r="IU31" s="77"/>
      <c r="IV31" s="77"/>
      <c r="IW31" s="61"/>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c r="OE31" s="61"/>
      <c r="OF31" s="61"/>
      <c r="OG31" s="61"/>
      <c r="OH31" s="61"/>
      <c r="OI31" s="61"/>
      <c r="OJ31" s="61"/>
      <c r="OK31" s="61"/>
      <c r="OL31" s="61"/>
      <c r="OM31" s="61"/>
      <c r="ON31" s="61"/>
      <c r="OO31" s="61"/>
      <c r="OP31" s="61"/>
      <c r="OQ31" s="61"/>
      <c r="OR31" s="61"/>
      <c r="OS31" s="61"/>
      <c r="OT31" s="61"/>
      <c r="OU31" s="61"/>
      <c r="OV31" s="61"/>
      <c r="OW31" s="61"/>
      <c r="OX31" s="61"/>
      <c r="OY31" s="61"/>
      <c r="OZ31" s="61"/>
    </row>
    <row r="32" spans="1:416" ht="75.75" customHeight="1">
      <c r="A32" s="61"/>
      <c r="B32" s="61">
        <v>5</v>
      </c>
      <c r="C32" s="253" t="s">
        <v>83</v>
      </c>
      <c r="D32" s="133" t="s">
        <v>4</v>
      </c>
      <c r="E32" s="137" t="s">
        <v>84</v>
      </c>
      <c r="F32" s="134" t="s">
        <v>6</v>
      </c>
      <c r="G32" s="133"/>
      <c r="H32" s="137" t="s">
        <v>84</v>
      </c>
      <c r="I32" s="137" t="s">
        <v>846</v>
      </c>
      <c r="J32" s="134"/>
      <c r="K32" s="206" t="s">
        <v>662</v>
      </c>
      <c r="L32" s="200" t="s">
        <v>500</v>
      </c>
      <c r="M32" s="55" t="s">
        <v>376</v>
      </c>
      <c r="N32" s="61" t="s">
        <v>349</v>
      </c>
      <c r="O32" s="61" t="s">
        <v>205</v>
      </c>
      <c r="P32" s="61"/>
      <c r="Q32" s="131"/>
      <c r="R32" s="131" t="s">
        <v>205</v>
      </c>
      <c r="S32" s="131"/>
      <c r="T32" s="131"/>
      <c r="U32" s="131"/>
      <c r="V32" s="131"/>
      <c r="W32" s="131"/>
      <c r="X32" s="131"/>
      <c r="Y32" s="131"/>
      <c r="Z32" s="131"/>
      <c r="AA32" s="131"/>
      <c r="AB32" s="130">
        <f t="shared" si="19"/>
        <v>1</v>
      </c>
      <c r="AC32" s="77"/>
      <c r="AD32" s="77"/>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77"/>
      <c r="BT32" s="79" t="s">
        <v>552</v>
      </c>
      <c r="BU32" s="76"/>
      <c r="BV32" s="79"/>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2"/>
      <c r="DC32" s="203"/>
      <c r="DD32" s="202"/>
      <c r="DE32" s="203"/>
      <c r="DF32" s="202"/>
      <c r="DG32" s="203"/>
      <c r="DH32" s="202"/>
      <c r="DI32" s="203" t="e">
        <f>DH32/(DB32+DD32+DF32+DH32)</f>
        <v>#DIV/0!</v>
      </c>
      <c r="DJ32" s="204" t="e">
        <f>(((DB32*2)+(DD32*1)+(DF32*0)))/(DB32+DD32+DF32)</f>
        <v>#DIV/0!</v>
      </c>
      <c r="DK32" s="207" t="e">
        <f>IF(DI32&gt;=50%,"KĐG",IF(DJ32&gt;=1.6,"Đạt mục tiêu",IF(DJ32&gt;=1,"Cần cố gắng","Chưa đạt")))</f>
        <v>#DIV/0!</v>
      </c>
      <c r="DL32" s="77"/>
      <c r="DM32" s="77"/>
      <c r="DN32" s="77"/>
      <c r="DO32" s="77"/>
      <c r="DP32" s="201">
        <v>2</v>
      </c>
      <c r="DQ32" s="201">
        <v>2</v>
      </c>
      <c r="DR32" s="201">
        <v>2</v>
      </c>
      <c r="DS32" s="201">
        <v>2</v>
      </c>
      <c r="DT32" s="201">
        <v>2</v>
      </c>
      <c r="DU32" s="201">
        <v>2</v>
      </c>
      <c r="DV32" s="201">
        <v>2</v>
      </c>
      <c r="DW32" s="201">
        <v>2</v>
      </c>
      <c r="DX32" s="201">
        <v>2</v>
      </c>
      <c r="DY32" s="201">
        <v>2</v>
      </c>
      <c r="DZ32" s="201">
        <v>2</v>
      </c>
      <c r="EA32" s="201">
        <v>2</v>
      </c>
      <c r="EB32" s="201">
        <v>2</v>
      </c>
      <c r="EC32" s="201">
        <v>2</v>
      </c>
      <c r="ED32" s="201">
        <v>2</v>
      </c>
      <c r="EE32" s="201">
        <v>2</v>
      </c>
      <c r="EF32" s="201">
        <v>2</v>
      </c>
      <c r="EG32" s="201">
        <v>2</v>
      </c>
      <c r="EH32" s="201">
        <v>2</v>
      </c>
      <c r="EI32" s="201">
        <v>2</v>
      </c>
      <c r="EJ32" s="201">
        <v>2</v>
      </c>
      <c r="EK32" s="201">
        <v>2</v>
      </c>
      <c r="EL32" s="201">
        <v>2</v>
      </c>
      <c r="EM32" s="201">
        <v>2</v>
      </c>
      <c r="EN32" s="201">
        <v>2</v>
      </c>
      <c r="EO32" s="201">
        <v>2</v>
      </c>
      <c r="EP32" s="201">
        <v>2</v>
      </c>
      <c r="EQ32" s="201">
        <v>2</v>
      </c>
      <c r="ER32" s="201">
        <v>2</v>
      </c>
      <c r="ES32" s="201">
        <v>2</v>
      </c>
      <c r="ET32" s="201">
        <v>2</v>
      </c>
      <c r="EU32" s="202">
        <f t="shared" si="20"/>
        <v>31</v>
      </c>
      <c r="EV32" s="203">
        <f t="shared" si="21"/>
        <v>1</v>
      </c>
      <c r="EW32" s="202">
        <f t="shared" si="22"/>
        <v>0</v>
      </c>
      <c r="EX32" s="203">
        <f t="shared" si="23"/>
        <v>0</v>
      </c>
      <c r="EY32" s="202">
        <f t="shared" si="24"/>
        <v>0</v>
      </c>
      <c r="EZ32" s="203">
        <f t="shared" si="25"/>
        <v>0</v>
      </c>
      <c r="FA32" s="202">
        <f t="shared" si="26"/>
        <v>0</v>
      </c>
      <c r="FB32" s="203">
        <f t="shared" si="27"/>
        <v>0</v>
      </c>
      <c r="FC32" s="204">
        <f t="shared" si="28"/>
        <v>2</v>
      </c>
      <c r="FD32" s="207" t="str">
        <f t="shared" si="29"/>
        <v>Đạt mục tiêu</v>
      </c>
      <c r="FE32" s="77"/>
      <c r="FF32" s="77"/>
      <c r="FG32" s="77"/>
      <c r="FH32" s="77"/>
      <c r="FI32" s="77"/>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77"/>
      <c r="GZ32" s="77"/>
      <c r="HA32" s="77"/>
      <c r="HB32" s="77"/>
      <c r="HC32" s="77"/>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61"/>
      <c r="IF32" s="61"/>
      <c r="IG32" s="61"/>
      <c r="IH32" s="61"/>
      <c r="II32" s="61"/>
      <c r="IJ32" s="61"/>
      <c r="IK32" s="61"/>
      <c r="IL32" s="61"/>
      <c r="IM32" s="61"/>
      <c r="IN32" s="61"/>
      <c r="IO32" s="61"/>
      <c r="IP32" s="61"/>
      <c r="IQ32" s="61"/>
      <c r="IR32" s="61"/>
      <c r="IS32" s="77"/>
      <c r="IT32" s="77"/>
      <c r="IU32" s="77"/>
      <c r="IV32" s="77"/>
      <c r="IW32" s="61"/>
      <c r="IX32" s="61"/>
      <c r="IY32" s="61"/>
      <c r="IZ32" s="61"/>
      <c r="JA32" s="61"/>
      <c r="JB32" s="61"/>
      <c r="JC32" s="61"/>
      <c r="JD32" s="61"/>
      <c r="JE32" s="61"/>
      <c r="JF32" s="61"/>
      <c r="JG32" s="61"/>
      <c r="JH32" s="61"/>
      <c r="JI32" s="61"/>
      <c r="JJ32" s="61"/>
      <c r="JK32" s="61"/>
      <c r="JL32" s="61"/>
      <c r="JM32" s="61"/>
      <c r="JN32" s="61"/>
      <c r="JO32" s="61"/>
      <c r="JP32" s="61"/>
      <c r="JQ32" s="61"/>
      <c r="JR32" s="61"/>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61"/>
      <c r="LG32" s="61"/>
      <c r="LH32" s="61"/>
      <c r="LI32" s="61"/>
      <c r="LJ32" s="61"/>
      <c r="LK32" s="61"/>
      <c r="LL32" s="61"/>
      <c r="LM32" s="61"/>
      <c r="LN32" s="61"/>
      <c r="LO32" s="61"/>
      <c r="LP32" s="61"/>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61"/>
      <c r="NE32" s="61"/>
      <c r="NF32" s="61"/>
      <c r="NG32" s="61"/>
      <c r="NH32" s="61"/>
      <c r="NI32" s="61"/>
      <c r="NJ32" s="61"/>
      <c r="NK32" s="61"/>
      <c r="NL32" s="61"/>
      <c r="NM32" s="61"/>
      <c r="NN32" s="61"/>
      <c r="NO32" s="61"/>
      <c r="NP32" s="61"/>
      <c r="NQ32" s="61"/>
      <c r="NR32" s="61"/>
      <c r="NS32" s="61"/>
      <c r="NT32" s="61"/>
      <c r="NU32" s="61"/>
      <c r="NV32" s="61"/>
      <c r="NW32" s="61"/>
      <c r="NX32" s="61"/>
      <c r="NY32" s="61"/>
      <c r="NZ32" s="61"/>
      <c r="OA32" s="61"/>
      <c r="OB32" s="61"/>
      <c r="OC32" s="61"/>
      <c r="OD32" s="61"/>
      <c r="OE32" s="61"/>
      <c r="OF32" s="61"/>
      <c r="OG32" s="61"/>
      <c r="OH32" s="61"/>
      <c r="OI32" s="61"/>
      <c r="OJ32" s="61"/>
      <c r="OK32" s="61"/>
      <c r="OL32" s="61"/>
      <c r="OM32" s="61"/>
      <c r="ON32" s="61"/>
      <c r="OO32" s="61"/>
      <c r="OP32" s="61"/>
      <c r="OQ32" s="61"/>
      <c r="OR32" s="61"/>
      <c r="OS32" s="61"/>
      <c r="OT32" s="61"/>
      <c r="OU32" s="61"/>
      <c r="OV32" s="61"/>
      <c r="OW32" s="61"/>
      <c r="OX32" s="61"/>
      <c r="OY32" s="61"/>
      <c r="OZ32" s="61"/>
    </row>
    <row r="33" spans="1:416" ht="51" hidden="1" customHeight="1">
      <c r="A33" s="61"/>
      <c r="B33" s="61">
        <v>6</v>
      </c>
      <c r="C33" s="137" t="s">
        <v>85</v>
      </c>
      <c r="D33" s="133" t="s">
        <v>6</v>
      </c>
      <c r="E33" s="137" t="s">
        <v>86</v>
      </c>
      <c r="F33" s="134" t="s">
        <v>6</v>
      </c>
      <c r="G33" s="133"/>
      <c r="H33" s="137" t="s">
        <v>86</v>
      </c>
      <c r="I33" s="137" t="s">
        <v>847</v>
      </c>
      <c r="J33" s="134"/>
      <c r="K33" s="206" t="s">
        <v>662</v>
      </c>
      <c r="L33" s="200" t="s">
        <v>500</v>
      </c>
      <c r="M33" s="55" t="s">
        <v>376</v>
      </c>
      <c r="N33" s="61" t="s">
        <v>349</v>
      </c>
      <c r="O33" s="61" t="s">
        <v>205</v>
      </c>
      <c r="P33" s="61">
        <v>1</v>
      </c>
      <c r="Q33" s="131"/>
      <c r="R33" s="131"/>
      <c r="S33" s="131" t="s">
        <v>205</v>
      </c>
      <c r="T33" s="131"/>
      <c r="U33" s="131"/>
      <c r="V33" s="131"/>
      <c r="W33" s="131"/>
      <c r="X33" s="131"/>
      <c r="Y33" s="131"/>
      <c r="Z33" s="131"/>
      <c r="AA33" s="131"/>
      <c r="AB33" s="130">
        <f t="shared" si="19"/>
        <v>1</v>
      </c>
      <c r="AC33" s="77"/>
      <c r="AD33" s="77"/>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251"/>
      <c r="BT33" s="251"/>
      <c r="BU33" s="79"/>
      <c r="BV33" s="79"/>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2"/>
      <c r="DC33" s="203"/>
      <c r="DD33" s="202"/>
      <c r="DE33" s="203"/>
      <c r="DF33" s="202"/>
      <c r="DG33" s="203"/>
      <c r="DH33" s="202"/>
      <c r="DI33" s="203" t="e">
        <f>DH33/(DB33+DD33+DF33+DH33)</f>
        <v>#DIV/0!</v>
      </c>
      <c r="DJ33" s="204" t="e">
        <f>(((DB33*2)+(DD33*1)+(DF33*0)))/(DB33+DD33+DF33)</f>
        <v>#DIV/0!</v>
      </c>
      <c r="DK33" s="207" t="e">
        <f>IF(DI33&gt;=50%,"KĐG",IF(DJ33&gt;=1.6,"Đạt mục tiêu",IF(DJ33&gt;=1,"Cần cố gắng","Chưa đạt")))</f>
        <v>#DIV/0!</v>
      </c>
      <c r="DL33" s="77"/>
      <c r="DM33" s="77"/>
      <c r="DN33" s="77"/>
      <c r="DO33" s="77"/>
      <c r="DP33" s="201">
        <v>2</v>
      </c>
      <c r="DQ33" s="201">
        <v>2</v>
      </c>
      <c r="DR33" s="201">
        <v>2</v>
      </c>
      <c r="DS33" s="201">
        <v>2</v>
      </c>
      <c r="DT33" s="201">
        <v>2</v>
      </c>
      <c r="DU33" s="201">
        <v>2</v>
      </c>
      <c r="DV33" s="201">
        <v>2</v>
      </c>
      <c r="DW33" s="201">
        <v>2</v>
      </c>
      <c r="DX33" s="201">
        <v>2</v>
      </c>
      <c r="DY33" s="201">
        <v>2</v>
      </c>
      <c r="DZ33" s="201">
        <v>2</v>
      </c>
      <c r="EA33" s="201">
        <v>2</v>
      </c>
      <c r="EB33" s="201">
        <v>2</v>
      </c>
      <c r="EC33" s="201">
        <v>2</v>
      </c>
      <c r="ED33" s="201">
        <v>2</v>
      </c>
      <c r="EE33" s="201">
        <v>2</v>
      </c>
      <c r="EF33" s="201">
        <v>2</v>
      </c>
      <c r="EG33" s="201">
        <v>2</v>
      </c>
      <c r="EH33" s="201">
        <v>2</v>
      </c>
      <c r="EI33" s="201">
        <v>2</v>
      </c>
      <c r="EJ33" s="201">
        <v>2</v>
      </c>
      <c r="EK33" s="201">
        <v>2</v>
      </c>
      <c r="EL33" s="201">
        <v>2</v>
      </c>
      <c r="EM33" s="201">
        <v>2</v>
      </c>
      <c r="EN33" s="201">
        <v>2</v>
      </c>
      <c r="EO33" s="201">
        <v>2</v>
      </c>
      <c r="EP33" s="201">
        <v>2</v>
      </c>
      <c r="EQ33" s="201">
        <v>2</v>
      </c>
      <c r="ER33" s="201">
        <v>2</v>
      </c>
      <c r="ES33" s="201">
        <v>2</v>
      </c>
      <c r="ET33" s="201">
        <v>2</v>
      </c>
      <c r="EU33" s="202">
        <f t="shared" si="20"/>
        <v>31</v>
      </c>
      <c r="EV33" s="203">
        <f t="shared" si="21"/>
        <v>1</v>
      </c>
      <c r="EW33" s="202">
        <f t="shared" si="22"/>
        <v>0</v>
      </c>
      <c r="EX33" s="203">
        <f t="shared" si="23"/>
        <v>0</v>
      </c>
      <c r="EY33" s="202">
        <f t="shared" si="24"/>
        <v>0</v>
      </c>
      <c r="EZ33" s="203">
        <f t="shared" si="25"/>
        <v>0</v>
      </c>
      <c r="FA33" s="202">
        <f t="shared" si="26"/>
        <v>0</v>
      </c>
      <c r="FB33" s="203">
        <f t="shared" si="27"/>
        <v>0</v>
      </c>
      <c r="FC33" s="204">
        <f t="shared" si="28"/>
        <v>2</v>
      </c>
      <c r="FD33" s="207" t="str">
        <f t="shared" si="29"/>
        <v>Đạt mục tiêu</v>
      </c>
      <c r="FE33" s="77"/>
      <c r="FF33" s="77"/>
      <c r="FG33" s="77"/>
      <c r="FH33" s="77"/>
      <c r="FI33" s="77"/>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77"/>
      <c r="GZ33" s="77"/>
      <c r="HA33" s="77"/>
      <c r="HB33" s="77"/>
      <c r="HC33" s="77"/>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77"/>
      <c r="IT33" s="77"/>
      <c r="IU33" s="77"/>
      <c r="IV33" s="77"/>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c r="NY33" s="61"/>
      <c r="NZ33" s="61"/>
      <c r="OA33" s="61"/>
      <c r="OB33" s="61"/>
      <c r="OC33" s="61"/>
      <c r="OD33" s="61"/>
      <c r="OE33" s="61"/>
      <c r="OF33" s="61"/>
      <c r="OG33" s="61"/>
      <c r="OH33" s="61"/>
      <c r="OI33" s="61"/>
      <c r="OJ33" s="61"/>
      <c r="OK33" s="61"/>
      <c r="OL33" s="61"/>
      <c r="OM33" s="61"/>
      <c r="ON33" s="61"/>
      <c r="OO33" s="61"/>
      <c r="OP33" s="61"/>
      <c r="OQ33" s="61"/>
      <c r="OR33" s="61"/>
      <c r="OS33" s="61"/>
      <c r="OT33" s="61"/>
      <c r="OU33" s="61"/>
      <c r="OV33" s="61"/>
      <c r="OW33" s="61"/>
      <c r="OX33" s="61"/>
      <c r="OY33" s="61"/>
      <c r="OZ33" s="61"/>
    </row>
    <row r="34" spans="1:416" ht="63" hidden="1">
      <c r="A34" s="61"/>
      <c r="B34" s="61">
        <v>7</v>
      </c>
      <c r="C34" s="137" t="s">
        <v>87</v>
      </c>
      <c r="D34" s="133" t="s">
        <v>6</v>
      </c>
      <c r="E34" s="137" t="s">
        <v>10</v>
      </c>
      <c r="F34" s="134" t="s">
        <v>6</v>
      </c>
      <c r="G34" s="133"/>
      <c r="H34" s="137" t="s">
        <v>10</v>
      </c>
      <c r="I34" s="137" t="s">
        <v>848</v>
      </c>
      <c r="J34" s="134"/>
      <c r="K34" s="206" t="s">
        <v>662</v>
      </c>
      <c r="L34" s="200" t="s">
        <v>500</v>
      </c>
      <c r="M34" s="55" t="s">
        <v>376</v>
      </c>
      <c r="N34" s="61" t="s">
        <v>349</v>
      </c>
      <c r="O34" s="61" t="s">
        <v>205</v>
      </c>
      <c r="P34" s="61"/>
      <c r="Q34" s="131"/>
      <c r="R34" s="131"/>
      <c r="S34" s="131" t="s">
        <v>205</v>
      </c>
      <c r="T34" s="131"/>
      <c r="U34" s="131"/>
      <c r="V34" s="131"/>
      <c r="W34" s="131"/>
      <c r="X34" s="131"/>
      <c r="Y34" s="131"/>
      <c r="Z34" s="131"/>
      <c r="AA34" s="131"/>
      <c r="AB34" s="130">
        <f t="shared" si="19"/>
        <v>1</v>
      </c>
      <c r="AC34" s="77"/>
      <c r="AD34" s="77"/>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251"/>
      <c r="BT34" s="251"/>
      <c r="BU34" s="76"/>
      <c r="BV34" s="79"/>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2"/>
      <c r="DC34" s="203"/>
      <c r="DD34" s="202"/>
      <c r="DE34" s="203"/>
      <c r="DF34" s="202"/>
      <c r="DG34" s="203"/>
      <c r="DH34" s="202"/>
      <c r="DI34" s="203" t="e">
        <f>DH34/(DB34+DD34+DF34+DH34)</f>
        <v>#DIV/0!</v>
      </c>
      <c r="DJ34" s="204" t="e">
        <f>(((DB34*2)+(DD34*1)+(DF34*0)))/(DB34+DD34+DF34)</f>
        <v>#DIV/0!</v>
      </c>
      <c r="DK34" s="207" t="e">
        <f>IF(DI34&gt;=50%,"KĐG",IF(DJ34&gt;=1.6,"Đạt mục tiêu",IF(DJ34&gt;=1,"Cần cố gắng","Chưa đạt")))</f>
        <v>#DIV/0!</v>
      </c>
      <c r="DL34" s="77"/>
      <c r="DM34" s="77"/>
      <c r="DN34" s="77"/>
      <c r="DO34" s="77"/>
      <c r="DP34" s="201">
        <v>2</v>
      </c>
      <c r="DQ34" s="201">
        <v>2</v>
      </c>
      <c r="DR34" s="201">
        <v>2</v>
      </c>
      <c r="DS34" s="201">
        <v>2</v>
      </c>
      <c r="DT34" s="201">
        <v>2</v>
      </c>
      <c r="DU34" s="201">
        <v>2</v>
      </c>
      <c r="DV34" s="201">
        <v>2</v>
      </c>
      <c r="DW34" s="201">
        <v>2</v>
      </c>
      <c r="DX34" s="201">
        <v>2</v>
      </c>
      <c r="DY34" s="201">
        <v>2</v>
      </c>
      <c r="DZ34" s="201">
        <v>2</v>
      </c>
      <c r="EA34" s="201">
        <v>2</v>
      </c>
      <c r="EB34" s="201">
        <v>2</v>
      </c>
      <c r="EC34" s="201">
        <v>2</v>
      </c>
      <c r="ED34" s="201">
        <v>2</v>
      </c>
      <c r="EE34" s="201">
        <v>2</v>
      </c>
      <c r="EF34" s="201">
        <v>2</v>
      </c>
      <c r="EG34" s="201">
        <v>2</v>
      </c>
      <c r="EH34" s="201">
        <v>2</v>
      </c>
      <c r="EI34" s="201">
        <v>2</v>
      </c>
      <c r="EJ34" s="201">
        <v>2</v>
      </c>
      <c r="EK34" s="201">
        <v>2</v>
      </c>
      <c r="EL34" s="201">
        <v>2</v>
      </c>
      <c r="EM34" s="201">
        <v>2</v>
      </c>
      <c r="EN34" s="201">
        <v>2</v>
      </c>
      <c r="EO34" s="201">
        <v>2</v>
      </c>
      <c r="EP34" s="201">
        <v>2</v>
      </c>
      <c r="EQ34" s="201">
        <v>2</v>
      </c>
      <c r="ER34" s="201">
        <v>2</v>
      </c>
      <c r="ES34" s="201">
        <v>2</v>
      </c>
      <c r="ET34" s="201">
        <v>2</v>
      </c>
      <c r="EU34" s="202">
        <f t="shared" si="20"/>
        <v>31</v>
      </c>
      <c r="EV34" s="203">
        <f t="shared" si="21"/>
        <v>1</v>
      </c>
      <c r="EW34" s="202">
        <f t="shared" si="22"/>
        <v>0</v>
      </c>
      <c r="EX34" s="203">
        <f t="shared" si="23"/>
        <v>0</v>
      </c>
      <c r="EY34" s="202">
        <f t="shared" si="24"/>
        <v>0</v>
      </c>
      <c r="EZ34" s="203">
        <f t="shared" si="25"/>
        <v>0</v>
      </c>
      <c r="FA34" s="202">
        <f t="shared" si="26"/>
        <v>0</v>
      </c>
      <c r="FB34" s="203">
        <f t="shared" si="27"/>
        <v>0</v>
      </c>
      <c r="FC34" s="204">
        <f t="shared" si="28"/>
        <v>2</v>
      </c>
      <c r="FD34" s="207" t="str">
        <f t="shared" si="29"/>
        <v>Đạt mục tiêu</v>
      </c>
      <c r="FE34" s="77"/>
      <c r="FF34" s="77"/>
      <c r="FG34" s="77"/>
      <c r="FH34" s="77"/>
      <c r="FI34" s="77"/>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77"/>
      <c r="GZ34" s="77"/>
      <c r="HA34" s="77"/>
      <c r="HB34" s="77"/>
      <c r="HC34" s="77"/>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77"/>
      <c r="IT34" s="77"/>
      <c r="IU34" s="77"/>
      <c r="IV34" s="77"/>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61"/>
      <c r="OE34" s="61"/>
      <c r="OF34" s="61"/>
      <c r="OG34" s="61"/>
      <c r="OH34" s="61"/>
      <c r="OI34" s="61"/>
      <c r="OJ34" s="61"/>
      <c r="OK34" s="61"/>
      <c r="OL34" s="61"/>
      <c r="OM34" s="61"/>
      <c r="ON34" s="61"/>
      <c r="OO34" s="61"/>
      <c r="OP34" s="61"/>
      <c r="OQ34" s="61"/>
      <c r="OR34" s="61"/>
      <c r="OS34" s="61"/>
      <c r="OT34" s="61"/>
      <c r="OU34" s="61"/>
      <c r="OV34" s="61"/>
      <c r="OW34" s="61"/>
      <c r="OX34" s="61"/>
      <c r="OY34" s="61"/>
      <c r="OZ34" s="61"/>
    </row>
    <row r="35" spans="1:416" ht="63" hidden="1">
      <c r="A35" s="61"/>
      <c r="B35" s="61">
        <v>8</v>
      </c>
      <c r="C35" s="137" t="s">
        <v>88</v>
      </c>
      <c r="D35" s="133" t="s">
        <v>4</v>
      </c>
      <c r="E35" s="137" t="s">
        <v>89</v>
      </c>
      <c r="F35" s="134" t="s">
        <v>6</v>
      </c>
      <c r="G35" s="133"/>
      <c r="H35" s="137" t="s">
        <v>89</v>
      </c>
      <c r="I35" s="137" t="s">
        <v>849</v>
      </c>
      <c r="J35" s="134"/>
      <c r="K35" s="206" t="s">
        <v>662</v>
      </c>
      <c r="L35" s="200" t="s">
        <v>500</v>
      </c>
      <c r="M35" s="55" t="s">
        <v>376</v>
      </c>
      <c r="N35" s="61" t="s">
        <v>349</v>
      </c>
      <c r="O35" s="61" t="s">
        <v>205</v>
      </c>
      <c r="P35" s="61">
        <v>1</v>
      </c>
      <c r="Q35" s="131"/>
      <c r="R35" s="131"/>
      <c r="S35" s="131"/>
      <c r="T35" s="131" t="s">
        <v>205</v>
      </c>
      <c r="U35" s="131"/>
      <c r="V35" s="131"/>
      <c r="W35" s="131"/>
      <c r="X35" s="131"/>
      <c r="Y35" s="131"/>
      <c r="Z35" s="131"/>
      <c r="AA35" s="131"/>
      <c r="AB35" s="130">
        <f t="shared" si="19"/>
        <v>1</v>
      </c>
      <c r="AC35" s="77"/>
      <c r="AD35" s="77"/>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251"/>
      <c r="BT35" s="251"/>
      <c r="BU35" s="77"/>
      <c r="BV35" s="77"/>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79" t="s">
        <v>552</v>
      </c>
      <c r="DM35" s="61"/>
      <c r="DN35" s="61"/>
      <c r="DO35" s="61"/>
      <c r="DP35" s="201">
        <v>2</v>
      </c>
      <c r="DQ35" s="201">
        <v>2</v>
      </c>
      <c r="DR35" s="201">
        <v>2</v>
      </c>
      <c r="DS35" s="201">
        <v>2</v>
      </c>
      <c r="DT35" s="201">
        <v>2</v>
      </c>
      <c r="DU35" s="201">
        <v>2</v>
      </c>
      <c r="DV35" s="201">
        <v>2</v>
      </c>
      <c r="DW35" s="201">
        <v>2</v>
      </c>
      <c r="DX35" s="201">
        <v>2</v>
      </c>
      <c r="DY35" s="201">
        <v>2</v>
      </c>
      <c r="DZ35" s="201">
        <v>2</v>
      </c>
      <c r="EA35" s="201">
        <v>2</v>
      </c>
      <c r="EB35" s="201">
        <v>2</v>
      </c>
      <c r="EC35" s="201">
        <v>2</v>
      </c>
      <c r="ED35" s="201">
        <v>2</v>
      </c>
      <c r="EE35" s="201">
        <v>2</v>
      </c>
      <c r="EF35" s="201">
        <v>2</v>
      </c>
      <c r="EG35" s="201">
        <v>2</v>
      </c>
      <c r="EH35" s="201">
        <v>2</v>
      </c>
      <c r="EI35" s="201">
        <v>2</v>
      </c>
      <c r="EJ35" s="201">
        <v>2</v>
      </c>
      <c r="EK35" s="201">
        <v>2</v>
      </c>
      <c r="EL35" s="201">
        <v>2</v>
      </c>
      <c r="EM35" s="201">
        <v>1</v>
      </c>
      <c r="EN35" s="201">
        <v>2</v>
      </c>
      <c r="EO35" s="201">
        <v>2</v>
      </c>
      <c r="EP35" s="201">
        <v>2</v>
      </c>
      <c r="EQ35" s="201">
        <v>2</v>
      </c>
      <c r="ER35" s="201">
        <v>2</v>
      </c>
      <c r="ES35" s="201">
        <v>2</v>
      </c>
      <c r="ET35" s="201">
        <v>1</v>
      </c>
      <c r="EU35" s="202">
        <f t="shared" si="20"/>
        <v>29</v>
      </c>
      <c r="EV35" s="203">
        <f t="shared" si="21"/>
        <v>0.93548387096774188</v>
      </c>
      <c r="EW35" s="202">
        <f t="shared" si="22"/>
        <v>2</v>
      </c>
      <c r="EX35" s="203">
        <f t="shared" si="23"/>
        <v>6.4516129032258063E-2</v>
      </c>
      <c r="EY35" s="202">
        <f t="shared" si="24"/>
        <v>0</v>
      </c>
      <c r="EZ35" s="203">
        <f t="shared" si="25"/>
        <v>0</v>
      </c>
      <c r="FA35" s="202">
        <f t="shared" si="26"/>
        <v>0</v>
      </c>
      <c r="FB35" s="203">
        <f t="shared" si="27"/>
        <v>0</v>
      </c>
      <c r="FC35" s="204">
        <f t="shared" si="28"/>
        <v>1.935483870967742</v>
      </c>
      <c r="FD35" s="207" t="str">
        <f t="shared" si="29"/>
        <v>Đạt mục tiêu</v>
      </c>
      <c r="FE35" s="77"/>
      <c r="FF35" s="77"/>
      <c r="FG35" s="77"/>
      <c r="FH35" s="77"/>
      <c r="FI35" s="77"/>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77"/>
      <c r="GZ35" s="77"/>
      <c r="HA35" s="77"/>
      <c r="HB35" s="77"/>
      <c r="HC35" s="77"/>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77"/>
      <c r="IT35" s="77"/>
      <c r="IU35" s="77"/>
      <c r="IV35" s="77"/>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c r="OE35" s="61"/>
      <c r="OF35" s="61"/>
      <c r="OG35" s="61"/>
      <c r="OH35" s="61"/>
      <c r="OI35" s="61"/>
      <c r="OJ35" s="61"/>
      <c r="OK35" s="61"/>
      <c r="OL35" s="61"/>
      <c r="OM35" s="61"/>
      <c r="ON35" s="61"/>
      <c r="OO35" s="61"/>
      <c r="OP35" s="61"/>
      <c r="OQ35" s="61"/>
      <c r="OR35" s="61"/>
      <c r="OS35" s="61"/>
      <c r="OT35" s="61"/>
      <c r="OU35" s="61"/>
      <c r="OV35" s="61"/>
      <c r="OW35" s="61"/>
      <c r="OX35" s="61"/>
      <c r="OY35" s="61"/>
      <c r="OZ35" s="61"/>
    </row>
    <row r="36" spans="1:416" ht="36" hidden="1" customHeight="1">
      <c r="A36" s="61"/>
      <c r="B36" s="272">
        <v>9</v>
      </c>
      <c r="C36" s="275" t="s">
        <v>1</v>
      </c>
      <c r="D36" s="288" t="s">
        <v>4</v>
      </c>
      <c r="E36" s="275" t="s">
        <v>200</v>
      </c>
      <c r="F36" s="290" t="s">
        <v>12</v>
      </c>
      <c r="G36" s="288"/>
      <c r="H36" s="275" t="s">
        <v>200</v>
      </c>
      <c r="I36" s="137" t="s">
        <v>851</v>
      </c>
      <c r="J36" s="134"/>
      <c r="K36" s="206" t="s">
        <v>662</v>
      </c>
      <c r="L36" s="200" t="s">
        <v>500</v>
      </c>
      <c r="M36" s="55" t="s">
        <v>376</v>
      </c>
      <c r="N36" s="61" t="s">
        <v>349</v>
      </c>
      <c r="O36" s="272" t="s">
        <v>205</v>
      </c>
      <c r="P36" s="272"/>
      <c r="Q36" s="131"/>
      <c r="R36" s="131"/>
      <c r="S36" s="131"/>
      <c r="T36" s="131" t="s">
        <v>205</v>
      </c>
      <c r="U36" s="131"/>
      <c r="V36" s="131"/>
      <c r="W36" s="131"/>
      <c r="X36" s="131"/>
      <c r="Y36" s="131"/>
      <c r="Z36" s="131"/>
      <c r="AA36" s="131"/>
      <c r="AB36" s="130">
        <f t="shared" si="19"/>
        <v>1</v>
      </c>
      <c r="AC36" s="77"/>
      <c r="AD36" s="77"/>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251"/>
      <c r="BT36" s="251"/>
      <c r="BU36" s="77"/>
      <c r="BV36" s="77"/>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79" t="s">
        <v>552</v>
      </c>
      <c r="DN36" s="61"/>
      <c r="DO36" s="61"/>
      <c r="DP36" s="201">
        <v>2</v>
      </c>
      <c r="DQ36" s="201">
        <v>2</v>
      </c>
      <c r="DR36" s="201">
        <v>2</v>
      </c>
      <c r="DS36" s="201">
        <v>2</v>
      </c>
      <c r="DT36" s="201">
        <v>2</v>
      </c>
      <c r="DU36" s="201">
        <v>2</v>
      </c>
      <c r="DV36" s="201">
        <v>2</v>
      </c>
      <c r="DW36" s="201">
        <v>2</v>
      </c>
      <c r="DX36" s="201">
        <v>2</v>
      </c>
      <c r="DY36" s="201">
        <v>2</v>
      </c>
      <c r="DZ36" s="201">
        <v>1</v>
      </c>
      <c r="EA36" s="201">
        <v>2</v>
      </c>
      <c r="EB36" s="201">
        <v>2</v>
      </c>
      <c r="EC36" s="201">
        <v>2</v>
      </c>
      <c r="ED36" s="201">
        <v>2</v>
      </c>
      <c r="EE36" s="201">
        <v>2</v>
      </c>
      <c r="EF36" s="201">
        <v>2</v>
      </c>
      <c r="EG36" s="201">
        <v>2</v>
      </c>
      <c r="EH36" s="201">
        <v>2</v>
      </c>
      <c r="EI36" s="201">
        <v>2</v>
      </c>
      <c r="EJ36" s="201">
        <v>2</v>
      </c>
      <c r="EK36" s="201">
        <v>2</v>
      </c>
      <c r="EL36" s="201">
        <v>2</v>
      </c>
      <c r="EM36" s="201">
        <v>2</v>
      </c>
      <c r="EN36" s="201">
        <v>2</v>
      </c>
      <c r="EO36" s="201">
        <v>2</v>
      </c>
      <c r="EP36" s="201">
        <v>2</v>
      </c>
      <c r="EQ36" s="201">
        <v>2</v>
      </c>
      <c r="ER36" s="201">
        <v>2</v>
      </c>
      <c r="ES36" s="201">
        <v>2</v>
      </c>
      <c r="ET36" s="201">
        <v>2</v>
      </c>
      <c r="EU36" s="202">
        <f t="shared" si="20"/>
        <v>30</v>
      </c>
      <c r="EV36" s="203">
        <f t="shared" si="21"/>
        <v>0.967741935483871</v>
      </c>
      <c r="EW36" s="202">
        <f t="shared" si="22"/>
        <v>1</v>
      </c>
      <c r="EX36" s="203">
        <f t="shared" si="23"/>
        <v>3.2258064516129031E-2</v>
      </c>
      <c r="EY36" s="202">
        <f t="shared" si="24"/>
        <v>0</v>
      </c>
      <c r="EZ36" s="203">
        <f t="shared" si="25"/>
        <v>0</v>
      </c>
      <c r="FA36" s="202">
        <f t="shared" si="26"/>
        <v>0</v>
      </c>
      <c r="FB36" s="203">
        <f t="shared" si="27"/>
        <v>0</v>
      </c>
      <c r="FC36" s="204">
        <f t="shared" si="28"/>
        <v>1.967741935483871</v>
      </c>
      <c r="FD36" s="207" t="str">
        <f t="shared" si="29"/>
        <v>Đạt mục tiêu</v>
      </c>
      <c r="FE36" s="77"/>
      <c r="FF36" s="77"/>
      <c r="FG36" s="77"/>
      <c r="FH36" s="77"/>
      <c r="FI36" s="77"/>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77"/>
      <c r="GZ36" s="77"/>
      <c r="HA36" s="77"/>
      <c r="HB36" s="77"/>
      <c r="HC36" s="77"/>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77"/>
      <c r="IT36" s="77"/>
      <c r="IU36" s="77"/>
      <c r="IV36" s="77"/>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61"/>
      <c r="OE36" s="61"/>
      <c r="OF36" s="61"/>
      <c r="OG36" s="61"/>
      <c r="OH36" s="61"/>
      <c r="OI36" s="61"/>
      <c r="OJ36" s="61"/>
      <c r="OK36" s="61"/>
      <c r="OL36" s="61"/>
      <c r="OM36" s="61"/>
      <c r="ON36" s="61"/>
      <c r="OO36" s="61"/>
      <c r="OP36" s="61"/>
      <c r="OQ36" s="61"/>
      <c r="OR36" s="61"/>
      <c r="OS36" s="61"/>
      <c r="OT36" s="61"/>
      <c r="OU36" s="61"/>
      <c r="OV36" s="61"/>
      <c r="OW36" s="61"/>
      <c r="OX36" s="61"/>
      <c r="OY36" s="61"/>
      <c r="OZ36" s="272"/>
    </row>
    <row r="37" spans="1:416" ht="28.5" hidden="1" customHeight="1">
      <c r="A37" s="61"/>
      <c r="B37" s="273"/>
      <c r="C37" s="276"/>
      <c r="D37" s="309"/>
      <c r="E37" s="276"/>
      <c r="F37" s="295"/>
      <c r="G37" s="309"/>
      <c r="H37" s="276"/>
      <c r="I37" s="137" t="s">
        <v>850</v>
      </c>
      <c r="J37" s="134"/>
      <c r="K37" s="206" t="s">
        <v>662</v>
      </c>
      <c r="L37" s="200" t="s">
        <v>500</v>
      </c>
      <c r="M37" s="55" t="s">
        <v>376</v>
      </c>
      <c r="N37" s="61"/>
      <c r="O37" s="273"/>
      <c r="P37" s="273"/>
      <c r="Q37" s="131"/>
      <c r="R37" s="131"/>
      <c r="S37" s="131"/>
      <c r="T37" s="131" t="s">
        <v>205</v>
      </c>
      <c r="U37" s="131"/>
      <c r="V37" s="131"/>
      <c r="W37" s="131"/>
      <c r="X37" s="131"/>
      <c r="Y37" s="131"/>
      <c r="Z37" s="131"/>
      <c r="AA37" s="131"/>
      <c r="AB37" s="130">
        <f t="shared" si="19"/>
        <v>1</v>
      </c>
      <c r="AC37" s="77"/>
      <c r="AD37" s="77"/>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251"/>
      <c r="BT37" s="251"/>
      <c r="BU37" s="77"/>
      <c r="BV37" s="77"/>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79" t="s">
        <v>552</v>
      </c>
      <c r="DO37" s="6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77"/>
      <c r="FF37" s="77"/>
      <c r="FG37" s="77"/>
      <c r="FH37" s="77"/>
      <c r="FI37" s="77"/>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77"/>
      <c r="GZ37" s="77"/>
      <c r="HA37" s="77"/>
      <c r="HB37" s="77"/>
      <c r="HC37" s="77"/>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61"/>
      <c r="IK37" s="61"/>
      <c r="IL37" s="61"/>
      <c r="IM37" s="61"/>
      <c r="IN37" s="61"/>
      <c r="IO37" s="61"/>
      <c r="IP37" s="61"/>
      <c r="IQ37" s="61"/>
      <c r="IR37" s="61"/>
      <c r="IS37" s="77"/>
      <c r="IT37" s="77"/>
      <c r="IU37" s="77"/>
      <c r="IV37" s="77"/>
      <c r="IW37" s="61"/>
      <c r="IX37" s="61"/>
      <c r="IY37" s="61"/>
      <c r="IZ37" s="61"/>
      <c r="JA37" s="61"/>
      <c r="JB37" s="61"/>
      <c r="JC37" s="61"/>
      <c r="JD37" s="61"/>
      <c r="JE37" s="61"/>
      <c r="JF37" s="61"/>
      <c r="JG37" s="61"/>
      <c r="JH37" s="61"/>
      <c r="JI37" s="61"/>
      <c r="JJ37" s="61"/>
      <c r="JK37" s="61"/>
      <c r="JL37" s="61"/>
      <c r="JM37" s="61"/>
      <c r="JN37" s="61"/>
      <c r="JO37" s="61"/>
      <c r="JP37" s="61"/>
      <c r="JQ37" s="61"/>
      <c r="JR37" s="61"/>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c r="NY37" s="61"/>
      <c r="NZ37" s="61"/>
      <c r="OA37" s="61"/>
      <c r="OB37" s="61"/>
      <c r="OC37" s="61"/>
      <c r="OD37" s="61"/>
      <c r="OE37" s="61"/>
      <c r="OF37" s="61"/>
      <c r="OG37" s="61"/>
      <c r="OH37" s="61"/>
      <c r="OI37" s="61"/>
      <c r="OJ37" s="61"/>
      <c r="OK37" s="61"/>
      <c r="OL37" s="61"/>
      <c r="OM37" s="61"/>
      <c r="ON37" s="61"/>
      <c r="OO37" s="61"/>
      <c r="OP37" s="61"/>
      <c r="OQ37" s="61"/>
      <c r="OR37" s="61"/>
      <c r="OS37" s="61"/>
      <c r="OT37" s="61"/>
      <c r="OU37" s="61"/>
      <c r="OV37" s="61"/>
      <c r="OW37" s="61"/>
      <c r="OX37" s="61"/>
      <c r="OY37" s="61"/>
      <c r="OZ37" s="273"/>
    </row>
    <row r="38" spans="1:416" ht="78" hidden="1" customHeight="1">
      <c r="A38" s="61"/>
      <c r="B38" s="61">
        <v>10</v>
      </c>
      <c r="C38" s="137" t="s">
        <v>1173</v>
      </c>
      <c r="D38" s="133" t="s">
        <v>7</v>
      </c>
      <c r="E38" s="214" t="s">
        <v>1174</v>
      </c>
      <c r="F38" s="215" t="s">
        <v>7</v>
      </c>
      <c r="G38" s="216" t="s">
        <v>205</v>
      </c>
      <c r="H38" s="137" t="s">
        <v>1206</v>
      </c>
      <c r="I38" s="137" t="s">
        <v>1207</v>
      </c>
      <c r="J38" s="134"/>
      <c r="K38" s="206" t="s">
        <v>662</v>
      </c>
      <c r="L38" s="200" t="s">
        <v>500</v>
      </c>
      <c r="M38" s="55" t="s">
        <v>376</v>
      </c>
      <c r="N38" s="61" t="s">
        <v>349</v>
      </c>
      <c r="O38" s="61" t="s">
        <v>205</v>
      </c>
      <c r="P38" s="61"/>
      <c r="Q38" s="131"/>
      <c r="R38" s="131"/>
      <c r="S38" s="131"/>
      <c r="T38" s="131"/>
      <c r="U38" s="131"/>
      <c r="V38" s="131" t="s">
        <v>205</v>
      </c>
      <c r="W38" s="131"/>
      <c r="X38" s="131"/>
      <c r="Y38" s="131"/>
      <c r="Z38" s="131"/>
      <c r="AA38" s="131"/>
      <c r="AB38" s="130">
        <f t="shared" si="19"/>
        <v>1</v>
      </c>
      <c r="AC38" s="77"/>
      <c r="AD38" s="77"/>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251"/>
      <c r="BT38" s="251"/>
      <c r="BU38" s="77"/>
      <c r="BV38" s="77"/>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79" t="s">
        <v>551</v>
      </c>
      <c r="DM38" s="79" t="s">
        <v>551</v>
      </c>
      <c r="DN38" s="79" t="s">
        <v>551</v>
      </c>
      <c r="DO38" s="79" t="s">
        <v>551</v>
      </c>
      <c r="DP38" s="201">
        <v>2</v>
      </c>
      <c r="DQ38" s="201">
        <v>2</v>
      </c>
      <c r="DR38" s="201">
        <v>1</v>
      </c>
      <c r="DS38" s="201">
        <v>1</v>
      </c>
      <c r="DT38" s="201">
        <v>2</v>
      </c>
      <c r="DU38" s="201">
        <v>2</v>
      </c>
      <c r="DV38" s="201">
        <v>2</v>
      </c>
      <c r="DW38" s="201">
        <v>2</v>
      </c>
      <c r="DX38" s="201">
        <v>2</v>
      </c>
      <c r="DY38" s="201">
        <v>2</v>
      </c>
      <c r="DZ38" s="201">
        <v>1</v>
      </c>
      <c r="EA38" s="201">
        <v>2</v>
      </c>
      <c r="EB38" s="201">
        <v>2</v>
      </c>
      <c r="EC38" s="201">
        <v>2</v>
      </c>
      <c r="ED38" s="201">
        <v>2</v>
      </c>
      <c r="EE38" s="201">
        <v>2</v>
      </c>
      <c r="EF38" s="201">
        <v>2</v>
      </c>
      <c r="EG38" s="201">
        <v>2</v>
      </c>
      <c r="EH38" s="201">
        <v>2</v>
      </c>
      <c r="EI38" s="201">
        <v>2</v>
      </c>
      <c r="EJ38" s="201">
        <v>2</v>
      </c>
      <c r="EK38" s="201">
        <v>2</v>
      </c>
      <c r="EL38" s="201">
        <v>2</v>
      </c>
      <c r="EM38" s="201">
        <v>2</v>
      </c>
      <c r="EN38" s="201">
        <v>2</v>
      </c>
      <c r="EO38" s="201">
        <v>2</v>
      </c>
      <c r="EP38" s="201">
        <v>2</v>
      </c>
      <c r="EQ38" s="201">
        <v>2</v>
      </c>
      <c r="ER38" s="201">
        <v>2</v>
      </c>
      <c r="ES38" s="201">
        <v>2</v>
      </c>
      <c r="ET38" s="201">
        <v>2</v>
      </c>
      <c r="EU38" s="202">
        <f>COUNTIF(DL38:ET38,"2")</f>
        <v>28</v>
      </c>
      <c r="EV38" s="203">
        <f t="shared" si="21"/>
        <v>0.90322580645161288</v>
      </c>
      <c r="EW38" s="202">
        <f>COUNTIF(DL38:ET38,"1")</f>
        <v>3</v>
      </c>
      <c r="EX38" s="203">
        <f t="shared" si="23"/>
        <v>9.6774193548387094E-2</v>
      </c>
      <c r="EY38" s="202">
        <f>COUNTIF(DL38:ET38,"0")</f>
        <v>0</v>
      </c>
      <c r="EZ38" s="203">
        <f t="shared" si="25"/>
        <v>0</v>
      </c>
      <c r="FA38" s="202">
        <f>COUNTIF(DL38:ET38,"KĐG")</f>
        <v>0</v>
      </c>
      <c r="FB38" s="203">
        <f t="shared" si="27"/>
        <v>0</v>
      </c>
      <c r="FC38" s="204">
        <f t="shared" si="28"/>
        <v>1.903225806451613</v>
      </c>
      <c r="FD38" s="207" t="str">
        <f t="shared" si="29"/>
        <v>Đạt mục tiêu</v>
      </c>
      <c r="FE38" s="77"/>
      <c r="FF38" s="77"/>
      <c r="FG38" s="77"/>
      <c r="FH38" s="77"/>
      <c r="FI38" s="77"/>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77"/>
      <c r="GZ38" s="77"/>
      <c r="HA38" s="77"/>
      <c r="HB38" s="77"/>
      <c r="HC38" s="77"/>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77"/>
      <c r="IT38" s="77"/>
      <c r="IU38" s="77"/>
      <c r="IV38" s="77"/>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c r="OE38" s="61"/>
      <c r="OF38" s="61"/>
      <c r="OG38" s="61"/>
      <c r="OH38" s="61"/>
      <c r="OI38" s="61"/>
      <c r="OJ38" s="61"/>
      <c r="OK38" s="61"/>
      <c r="OL38" s="61"/>
      <c r="OM38" s="61"/>
      <c r="ON38" s="61"/>
      <c r="OO38" s="61"/>
      <c r="OP38" s="61"/>
      <c r="OQ38" s="61"/>
      <c r="OR38" s="61"/>
      <c r="OS38" s="61"/>
      <c r="OT38" s="61"/>
      <c r="OU38" s="61"/>
      <c r="OV38" s="61"/>
      <c r="OW38" s="61"/>
      <c r="OX38" s="61"/>
      <c r="OY38" s="61"/>
      <c r="OZ38" s="61"/>
    </row>
    <row r="39" spans="1:416" s="25" customFormat="1" ht="28.5" hidden="1" customHeight="1">
      <c r="A39" s="61"/>
      <c r="B39" s="61"/>
      <c r="C39" s="280" t="s">
        <v>352</v>
      </c>
      <c r="D39" s="280"/>
      <c r="E39" s="280"/>
      <c r="F39" s="198"/>
      <c r="G39" s="122">
        <f>COUNTIF(G40:G46,"x")</f>
        <v>2</v>
      </c>
      <c r="H39" s="198"/>
      <c r="I39" s="198"/>
      <c r="J39" s="148"/>
      <c r="K39" s="199"/>
      <c r="L39" s="148"/>
      <c r="M39" s="198"/>
      <c r="N39" s="198"/>
      <c r="O39" s="125">
        <f t="shared" ref="O39:AA39" si="30">COUNTIF(O40:O46,"x")</f>
        <v>7</v>
      </c>
      <c r="P39" s="61">
        <f>SUM(P40:P46)</f>
        <v>2</v>
      </c>
      <c r="Q39" s="125">
        <f t="shared" si="30"/>
        <v>0</v>
      </c>
      <c r="R39" s="125">
        <f t="shared" si="30"/>
        <v>0</v>
      </c>
      <c r="S39" s="125">
        <f t="shared" si="30"/>
        <v>0</v>
      </c>
      <c r="T39" s="125">
        <f t="shared" ref="T39" si="31">COUNTIF(T40:T46,"x")</f>
        <v>1</v>
      </c>
      <c r="U39" s="125">
        <f t="shared" si="30"/>
        <v>5</v>
      </c>
      <c r="V39" s="125">
        <f t="shared" si="30"/>
        <v>0</v>
      </c>
      <c r="W39" s="125">
        <f t="shared" si="30"/>
        <v>0</v>
      </c>
      <c r="X39" s="125">
        <f t="shared" si="30"/>
        <v>1</v>
      </c>
      <c r="Y39" s="125">
        <f t="shared" si="30"/>
        <v>0</v>
      </c>
      <c r="Z39" s="125">
        <f t="shared" si="30"/>
        <v>0</v>
      </c>
      <c r="AA39" s="125">
        <f t="shared" si="30"/>
        <v>0</v>
      </c>
      <c r="AB39" s="244">
        <f>SUM(AB40:AB46)</f>
        <v>7</v>
      </c>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205"/>
      <c r="BJ39" s="205"/>
      <c r="BK39" s="205"/>
      <c r="BL39" s="205"/>
      <c r="BM39" s="205"/>
      <c r="BN39" s="205"/>
      <c r="BO39" s="205"/>
      <c r="BP39" s="205"/>
      <c r="BQ39" s="205"/>
      <c r="BR39" s="208"/>
      <c r="BS39" s="77"/>
      <c r="BT39" s="77"/>
      <c r="BU39" s="77"/>
      <c r="BV39" s="77"/>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77"/>
      <c r="GZ39" s="77"/>
      <c r="HA39" s="77"/>
      <c r="HB39" s="77"/>
      <c r="HC39" s="77"/>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61"/>
      <c r="MU39" s="61"/>
      <c r="MV39" s="61"/>
      <c r="MW39" s="61"/>
      <c r="MX39" s="61"/>
      <c r="MY39" s="61"/>
      <c r="MZ39" s="61"/>
      <c r="NA39" s="61"/>
      <c r="NB39" s="61"/>
      <c r="NC39" s="61"/>
      <c r="ND39" s="61"/>
      <c r="NE39" s="61"/>
      <c r="NF39" s="61"/>
      <c r="NG39" s="61"/>
      <c r="NH39" s="61"/>
      <c r="NI39" s="61"/>
      <c r="NJ39" s="61"/>
      <c r="NK39" s="61"/>
      <c r="NL39" s="61"/>
      <c r="NM39" s="61"/>
      <c r="NN39" s="77"/>
      <c r="NO39" s="77"/>
      <c r="NP39" s="61"/>
      <c r="NQ39" s="61"/>
      <c r="NR39" s="61"/>
      <c r="NS39" s="61"/>
      <c r="NT39" s="61"/>
      <c r="NU39" s="61"/>
      <c r="NV39" s="61"/>
      <c r="NW39" s="61"/>
      <c r="NX39" s="61"/>
      <c r="NY39" s="61"/>
      <c r="NZ39" s="61"/>
      <c r="OA39" s="61"/>
      <c r="OB39" s="61"/>
      <c r="OC39" s="61"/>
      <c r="OD39" s="61"/>
      <c r="OE39" s="61"/>
      <c r="OF39" s="61"/>
      <c r="OG39" s="61"/>
      <c r="OH39" s="61"/>
      <c r="OI39" s="61"/>
      <c r="OJ39" s="61"/>
      <c r="OK39" s="61"/>
      <c r="OL39" s="61"/>
      <c r="OM39" s="61"/>
      <c r="ON39" s="61"/>
      <c r="OO39" s="61"/>
      <c r="OP39" s="61"/>
      <c r="OQ39" s="61"/>
      <c r="OR39" s="61"/>
      <c r="OS39" s="61"/>
      <c r="OT39" s="61"/>
      <c r="OU39" s="61"/>
      <c r="OV39" s="61"/>
      <c r="OW39" s="61"/>
      <c r="OX39" s="61"/>
      <c r="OY39" s="61"/>
      <c r="OZ39" s="61"/>
    </row>
    <row r="40" spans="1:416" ht="55.5" hidden="1">
      <c r="A40" s="61"/>
      <c r="B40" s="61">
        <v>11</v>
      </c>
      <c r="C40" s="137" t="s">
        <v>90</v>
      </c>
      <c r="D40" s="133" t="s">
        <v>6</v>
      </c>
      <c r="E40" s="137" t="s">
        <v>436</v>
      </c>
      <c r="F40" s="134" t="s">
        <v>6</v>
      </c>
      <c r="G40" s="133"/>
      <c r="H40" s="137" t="s">
        <v>436</v>
      </c>
      <c r="I40" s="137" t="s">
        <v>852</v>
      </c>
      <c r="J40" s="134"/>
      <c r="K40" s="206" t="s">
        <v>662</v>
      </c>
      <c r="L40" s="200" t="s">
        <v>500</v>
      </c>
      <c r="M40" s="55" t="s">
        <v>376</v>
      </c>
      <c r="N40" s="61" t="s">
        <v>349</v>
      </c>
      <c r="O40" s="61" t="s">
        <v>205</v>
      </c>
      <c r="P40" s="61"/>
      <c r="Q40" s="131"/>
      <c r="R40" s="131"/>
      <c r="S40" s="131"/>
      <c r="T40" s="131" t="s">
        <v>205</v>
      </c>
      <c r="U40" s="131"/>
      <c r="V40" s="131"/>
      <c r="W40" s="131"/>
      <c r="X40" s="131"/>
      <c r="Y40" s="131"/>
      <c r="Z40" s="131"/>
      <c r="AA40" s="131"/>
      <c r="AB40" s="130">
        <f t="shared" ref="AB40:AB46" si="32">COUNTIF($Q40:$AA40,"x")</f>
        <v>1</v>
      </c>
      <c r="AC40" s="77"/>
      <c r="AD40" s="77"/>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251"/>
      <c r="BT40" s="251"/>
      <c r="BU40" s="77"/>
      <c r="BV40" s="77"/>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79" t="s">
        <v>552</v>
      </c>
      <c r="DP40" s="201">
        <v>2</v>
      </c>
      <c r="DQ40" s="201">
        <v>2</v>
      </c>
      <c r="DR40" s="201">
        <v>2</v>
      </c>
      <c r="DS40" s="201">
        <v>2</v>
      </c>
      <c r="DT40" s="201">
        <v>2</v>
      </c>
      <c r="DU40" s="201">
        <v>2</v>
      </c>
      <c r="DV40" s="201">
        <v>2</v>
      </c>
      <c r="DW40" s="201">
        <v>2</v>
      </c>
      <c r="DX40" s="201">
        <v>2</v>
      </c>
      <c r="DY40" s="201">
        <v>2</v>
      </c>
      <c r="DZ40" s="201">
        <v>1</v>
      </c>
      <c r="EA40" s="201">
        <v>1</v>
      </c>
      <c r="EB40" s="201">
        <v>2</v>
      </c>
      <c r="EC40" s="201">
        <v>2</v>
      </c>
      <c r="ED40" s="201">
        <v>2</v>
      </c>
      <c r="EE40" s="201">
        <v>2</v>
      </c>
      <c r="EF40" s="201">
        <v>2</v>
      </c>
      <c r="EG40" s="201">
        <v>2</v>
      </c>
      <c r="EH40" s="201">
        <v>2</v>
      </c>
      <c r="EI40" s="201">
        <v>2</v>
      </c>
      <c r="EJ40" s="201">
        <v>2</v>
      </c>
      <c r="EK40" s="201">
        <v>2</v>
      </c>
      <c r="EL40" s="201">
        <v>2</v>
      </c>
      <c r="EM40" s="201">
        <v>1</v>
      </c>
      <c r="EN40" s="201">
        <v>2</v>
      </c>
      <c r="EO40" s="201">
        <v>2</v>
      </c>
      <c r="EP40" s="201">
        <v>2</v>
      </c>
      <c r="EQ40" s="201">
        <v>2</v>
      </c>
      <c r="ER40" s="201">
        <v>2</v>
      </c>
      <c r="ES40" s="201">
        <v>2</v>
      </c>
      <c r="ET40" s="201">
        <v>2</v>
      </c>
      <c r="EU40" s="202">
        <f>COUNTIF(DL40:ET40,"2")</f>
        <v>28</v>
      </c>
      <c r="EV40" s="203">
        <f>EU40/(EU40+EW40+EY40+FA40)</f>
        <v>0.90322580645161288</v>
      </c>
      <c r="EW40" s="202">
        <f>COUNTIF(DL40:ET40,"1")</f>
        <v>3</v>
      </c>
      <c r="EX40" s="203">
        <f>EW40/(EU40+EW40+EY40+FA40)</f>
        <v>9.6774193548387094E-2</v>
      </c>
      <c r="EY40" s="202">
        <f>COUNTIF(DL40:ET40,"0")</f>
        <v>0</v>
      </c>
      <c r="EZ40" s="203">
        <f>EY40/(EU40+EW40+EY40+FA40)</f>
        <v>0</v>
      </c>
      <c r="FA40" s="202">
        <f>COUNTIF(DL40:ET40,"KĐG")</f>
        <v>0</v>
      </c>
      <c r="FB40" s="203">
        <f>FA40/(EU40+EW40+EY40+FA40)</f>
        <v>0</v>
      </c>
      <c r="FC40" s="204">
        <f>(((EU40*2)+(EW40*1)+(EY40*0)))/(EU40+EW40+EY40)</f>
        <v>1.903225806451613</v>
      </c>
      <c r="FD40" s="207" t="str">
        <f>IF(FB40&gt;=50%,"KĐG",IF(FC40&gt;=1.6,"Đạt mục tiêu",IF(FC40&gt;=1,"Cần cố gắng","Chưa đạt")))</f>
        <v>Đạt mục tiêu</v>
      </c>
      <c r="FE40" s="77"/>
      <c r="FF40" s="77"/>
      <c r="FG40" s="77"/>
      <c r="FH40" s="77"/>
      <c r="FI40" s="77"/>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77"/>
      <c r="GZ40" s="77"/>
      <c r="HA40" s="77"/>
      <c r="HB40" s="77"/>
      <c r="HC40" s="77"/>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77"/>
      <c r="IT40" s="77"/>
      <c r="IU40" s="77"/>
      <c r="IV40" s="77"/>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row>
    <row r="41" spans="1:416" ht="63" hidden="1">
      <c r="A41" s="61"/>
      <c r="B41" s="61">
        <v>12</v>
      </c>
      <c r="C41" s="137" t="s">
        <v>2</v>
      </c>
      <c r="D41" s="133" t="s">
        <v>4</v>
      </c>
      <c r="E41" s="137" t="s">
        <v>853</v>
      </c>
      <c r="F41" s="134" t="s">
        <v>6</v>
      </c>
      <c r="G41" s="133"/>
      <c r="H41" s="137" t="s">
        <v>436</v>
      </c>
      <c r="I41" s="137" t="s">
        <v>857</v>
      </c>
      <c r="J41" s="134"/>
      <c r="K41" s="206" t="s">
        <v>662</v>
      </c>
      <c r="L41" s="200" t="s">
        <v>500</v>
      </c>
      <c r="M41" s="55" t="s">
        <v>376</v>
      </c>
      <c r="N41" s="61" t="s">
        <v>349</v>
      </c>
      <c r="O41" s="61" t="s">
        <v>205</v>
      </c>
      <c r="P41" s="61"/>
      <c r="Q41" s="131"/>
      <c r="R41" s="131"/>
      <c r="S41" s="131"/>
      <c r="T41" s="131"/>
      <c r="U41" s="131" t="s">
        <v>205</v>
      </c>
      <c r="V41" s="131"/>
      <c r="W41" s="131"/>
      <c r="X41" s="131"/>
      <c r="Y41" s="131"/>
      <c r="Z41" s="131"/>
      <c r="AA41" s="131"/>
      <c r="AB41" s="130">
        <f t="shared" si="32"/>
        <v>1</v>
      </c>
      <c r="AC41" s="77"/>
      <c r="AD41" s="77"/>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251"/>
      <c r="BT41" s="251"/>
      <c r="BU41" s="77"/>
      <c r="BV41" s="77"/>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77"/>
      <c r="DM41" s="77"/>
      <c r="DN41" s="77"/>
      <c r="DO41" s="77"/>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79" t="s">
        <v>552</v>
      </c>
      <c r="FF41" s="79"/>
      <c r="FG41" s="79"/>
      <c r="FH41" s="79"/>
      <c r="FI41" s="79"/>
      <c r="FJ41" s="77" t="s">
        <v>463</v>
      </c>
      <c r="FK41" s="77" t="s">
        <v>463</v>
      </c>
      <c r="FL41" s="77" t="s">
        <v>1022</v>
      </c>
      <c r="FM41" s="77" t="s">
        <v>1022</v>
      </c>
      <c r="FN41" s="77" t="s">
        <v>463</v>
      </c>
      <c r="FO41" s="77" t="s">
        <v>463</v>
      </c>
      <c r="FP41" s="77" t="s">
        <v>463</v>
      </c>
      <c r="FQ41" s="77" t="s">
        <v>463</v>
      </c>
      <c r="FR41" s="77" t="s">
        <v>463</v>
      </c>
      <c r="FS41" s="77" t="s">
        <v>463</v>
      </c>
      <c r="FT41" s="77" t="s">
        <v>463</v>
      </c>
      <c r="FU41" s="77" t="s">
        <v>463</v>
      </c>
      <c r="FV41" s="77" t="s">
        <v>463</v>
      </c>
      <c r="FW41" s="77" t="s">
        <v>463</v>
      </c>
      <c r="FX41" s="77" t="s">
        <v>463</v>
      </c>
      <c r="FY41" s="77" t="s">
        <v>463</v>
      </c>
      <c r="FZ41" s="77" t="s">
        <v>463</v>
      </c>
      <c r="GA41" s="77" t="s">
        <v>463</v>
      </c>
      <c r="GB41" s="77" t="s">
        <v>463</v>
      </c>
      <c r="GC41" s="77" t="s">
        <v>463</v>
      </c>
      <c r="GD41" s="77" t="s">
        <v>463</v>
      </c>
      <c r="GE41" s="77" t="s">
        <v>463</v>
      </c>
      <c r="GF41" s="77" t="s">
        <v>463</v>
      </c>
      <c r="GG41" s="77" t="s">
        <v>463</v>
      </c>
      <c r="GH41" s="77" t="s">
        <v>463</v>
      </c>
      <c r="GI41" s="77" t="s">
        <v>463</v>
      </c>
      <c r="GJ41" s="77" t="s">
        <v>463</v>
      </c>
      <c r="GK41" s="77" t="s">
        <v>463</v>
      </c>
      <c r="GL41" s="77" t="s">
        <v>463</v>
      </c>
      <c r="GM41" s="77" t="s">
        <v>463</v>
      </c>
      <c r="GN41" s="77" t="s">
        <v>463</v>
      </c>
      <c r="GO41" s="202">
        <f t="shared" ref="GO41:GO46" si="33">COUNTIF(EZ41:GN41,"2")</f>
        <v>29</v>
      </c>
      <c r="GP41" s="203">
        <f t="shared" ref="GP41:GP46" si="34">GO41/(GO41+GQ41+GS41+GU41)</f>
        <v>0.93548387096774188</v>
      </c>
      <c r="GQ41" s="202">
        <f t="shared" ref="GQ41:GQ46" si="35">COUNTIF(EZ41:GN41,"1")</f>
        <v>2</v>
      </c>
      <c r="GR41" s="203">
        <f t="shared" ref="GR41:GR46" si="36">GQ41/(GO41+GQ41+GS41+GU41)</f>
        <v>6.4516129032258063E-2</v>
      </c>
      <c r="GS41" s="202">
        <f t="shared" ref="GS41:GS46" si="37">COUNTIF(EZ41:GN41,"0")</f>
        <v>0</v>
      </c>
      <c r="GT41" s="203">
        <f t="shared" ref="GT41:GT46" si="38">GS41/(GO41+GQ41+GS41+GU41)</f>
        <v>0</v>
      </c>
      <c r="GU41" s="202">
        <f t="shared" ref="GU41:GU46" si="39">COUNTIF(EZ41:GN41,"KĐG")</f>
        <v>0</v>
      </c>
      <c r="GV41" s="203">
        <f t="shared" ref="GV41:GV46" si="40">GU41/(GO41+GQ41+GS41+GU41)</f>
        <v>0</v>
      </c>
      <c r="GW41" s="204">
        <f t="shared" ref="GW41:GW46" si="41">(((GO41*2)+(GQ41*1)+(GS41*0)))/(GO41+GQ41+GS41)</f>
        <v>1.935483870967742</v>
      </c>
      <c r="GX41" s="205" t="str">
        <f t="shared" ref="GX41:GX46" si="42">IF(GV41&gt;=50%,"KĐG",IF(GW41&gt;=1.6,"Đạt mục tiêu",IF(GW41&gt;=1,"Cần cố gắng","Chưa đạt")))</f>
        <v>Đạt mục tiêu</v>
      </c>
      <c r="GY41" s="77"/>
      <c r="GZ41" s="77"/>
      <c r="HA41" s="77"/>
      <c r="HB41" s="77"/>
      <c r="HC41" s="77"/>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61"/>
      <c r="IF41" s="61"/>
      <c r="IG41" s="61"/>
      <c r="IH41" s="61"/>
      <c r="II41" s="61"/>
      <c r="IJ41" s="61"/>
      <c r="IK41" s="61"/>
      <c r="IL41" s="61"/>
      <c r="IM41" s="61"/>
      <c r="IN41" s="61"/>
      <c r="IO41" s="61"/>
      <c r="IP41" s="61"/>
      <c r="IQ41" s="61"/>
      <c r="IR41" s="61"/>
      <c r="IS41" s="77"/>
      <c r="IT41" s="77"/>
      <c r="IU41" s="77"/>
      <c r="IV41" s="77"/>
      <c r="IW41" s="61"/>
      <c r="IX41" s="61"/>
      <c r="IY41" s="61"/>
      <c r="IZ41" s="61"/>
      <c r="JA41" s="61"/>
      <c r="JB41" s="61"/>
      <c r="JC41" s="61"/>
      <c r="JD41" s="61"/>
      <c r="JE41" s="61"/>
      <c r="JF41" s="61"/>
      <c r="JG41" s="61"/>
      <c r="JH41" s="61"/>
      <c r="JI41" s="61"/>
      <c r="JJ41" s="61"/>
      <c r="JK41" s="61"/>
      <c r="JL41" s="61"/>
      <c r="JM41" s="61"/>
      <c r="JN41" s="61"/>
      <c r="JO41" s="61"/>
      <c r="JP41" s="61"/>
      <c r="JQ41" s="61"/>
      <c r="JR41" s="61"/>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c r="NY41" s="61"/>
      <c r="NZ41" s="61"/>
      <c r="OA41" s="61"/>
      <c r="OB41" s="61"/>
      <c r="OC41" s="61"/>
      <c r="OD41" s="61"/>
      <c r="OE41" s="61"/>
      <c r="OF41" s="61"/>
      <c r="OG41" s="61"/>
      <c r="OH41" s="61"/>
      <c r="OI41" s="61"/>
      <c r="OJ41" s="61"/>
      <c r="OK41" s="61"/>
      <c r="OL41" s="61"/>
      <c r="OM41" s="61"/>
      <c r="ON41" s="61"/>
      <c r="OO41" s="61"/>
      <c r="OP41" s="61"/>
      <c r="OQ41" s="61"/>
      <c r="OR41" s="61"/>
      <c r="OS41" s="61"/>
      <c r="OT41" s="61"/>
      <c r="OU41" s="61"/>
      <c r="OV41" s="61"/>
      <c r="OW41" s="61"/>
      <c r="OX41" s="61"/>
      <c r="OY41" s="61"/>
      <c r="OZ41" s="61"/>
    </row>
    <row r="42" spans="1:416" ht="47.25" hidden="1">
      <c r="A42" s="61"/>
      <c r="B42" s="61">
        <v>13</v>
      </c>
      <c r="C42" s="137" t="s">
        <v>91</v>
      </c>
      <c r="D42" s="133" t="s">
        <v>4</v>
      </c>
      <c r="E42" s="137" t="s">
        <v>92</v>
      </c>
      <c r="F42" s="134" t="s">
        <v>12</v>
      </c>
      <c r="G42" s="133"/>
      <c r="H42" s="137" t="s">
        <v>92</v>
      </c>
      <c r="I42" s="137" t="s">
        <v>856</v>
      </c>
      <c r="J42" s="134"/>
      <c r="K42" s="206" t="s">
        <v>662</v>
      </c>
      <c r="L42" s="200" t="s">
        <v>500</v>
      </c>
      <c r="M42" s="55" t="s">
        <v>376</v>
      </c>
      <c r="N42" s="61" t="s">
        <v>349</v>
      </c>
      <c r="O42" s="61" t="s">
        <v>205</v>
      </c>
      <c r="P42" s="61">
        <v>1</v>
      </c>
      <c r="Q42" s="131"/>
      <c r="R42" s="131"/>
      <c r="S42" s="131"/>
      <c r="T42" s="131"/>
      <c r="U42" s="131" t="s">
        <v>205</v>
      </c>
      <c r="V42" s="131"/>
      <c r="W42" s="131"/>
      <c r="X42" s="131"/>
      <c r="Y42" s="131"/>
      <c r="Z42" s="131"/>
      <c r="AA42" s="131"/>
      <c r="AB42" s="130">
        <f t="shared" si="32"/>
        <v>1</v>
      </c>
      <c r="AC42" s="77"/>
      <c r="AD42" s="77"/>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251"/>
      <c r="BT42" s="251"/>
      <c r="BU42" s="77"/>
      <c r="BV42" s="77"/>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77"/>
      <c r="DM42" s="77"/>
      <c r="DN42" s="77"/>
      <c r="DO42" s="77"/>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79"/>
      <c r="FF42" s="79" t="s">
        <v>552</v>
      </c>
      <c r="FG42" s="79"/>
      <c r="FH42" s="79"/>
      <c r="FI42" s="79"/>
      <c r="FJ42" s="77" t="s">
        <v>463</v>
      </c>
      <c r="FK42" s="77" t="s">
        <v>463</v>
      </c>
      <c r="FL42" s="77" t="s">
        <v>463</v>
      </c>
      <c r="FM42" s="77" t="s">
        <v>463</v>
      </c>
      <c r="FN42" s="77" t="s">
        <v>463</v>
      </c>
      <c r="FO42" s="77" t="s">
        <v>463</v>
      </c>
      <c r="FP42" s="77" t="s">
        <v>463</v>
      </c>
      <c r="FQ42" s="77" t="s">
        <v>463</v>
      </c>
      <c r="FR42" s="77" t="s">
        <v>463</v>
      </c>
      <c r="FS42" s="77" t="s">
        <v>463</v>
      </c>
      <c r="FT42" s="77" t="s">
        <v>463</v>
      </c>
      <c r="FU42" s="77" t="s">
        <v>463</v>
      </c>
      <c r="FV42" s="77" t="s">
        <v>463</v>
      </c>
      <c r="FW42" s="77" t="s">
        <v>463</v>
      </c>
      <c r="FX42" s="77" t="s">
        <v>463</v>
      </c>
      <c r="FY42" s="77" t="s">
        <v>463</v>
      </c>
      <c r="FZ42" s="77" t="s">
        <v>463</v>
      </c>
      <c r="GA42" s="77" t="s">
        <v>463</v>
      </c>
      <c r="GB42" s="77" t="s">
        <v>463</v>
      </c>
      <c r="GC42" s="77" t="s">
        <v>463</v>
      </c>
      <c r="GD42" s="77" t="s">
        <v>463</v>
      </c>
      <c r="GE42" s="77" t="s">
        <v>463</v>
      </c>
      <c r="GF42" s="77" t="s">
        <v>463</v>
      </c>
      <c r="GG42" s="77" t="s">
        <v>463</v>
      </c>
      <c r="GH42" s="77" t="s">
        <v>463</v>
      </c>
      <c r="GI42" s="77" t="s">
        <v>463</v>
      </c>
      <c r="GJ42" s="77" t="s">
        <v>463</v>
      </c>
      <c r="GK42" s="77" t="s">
        <v>463</v>
      </c>
      <c r="GL42" s="77" t="s">
        <v>463</v>
      </c>
      <c r="GM42" s="77" t="s">
        <v>463</v>
      </c>
      <c r="GN42" s="77" t="s">
        <v>463</v>
      </c>
      <c r="GO42" s="202">
        <f t="shared" si="33"/>
        <v>31</v>
      </c>
      <c r="GP42" s="203">
        <f t="shared" si="34"/>
        <v>1</v>
      </c>
      <c r="GQ42" s="202">
        <f t="shared" si="35"/>
        <v>0</v>
      </c>
      <c r="GR42" s="203">
        <f t="shared" si="36"/>
        <v>0</v>
      </c>
      <c r="GS42" s="202">
        <f t="shared" si="37"/>
        <v>0</v>
      </c>
      <c r="GT42" s="203">
        <f t="shared" si="38"/>
        <v>0</v>
      </c>
      <c r="GU42" s="202">
        <f t="shared" si="39"/>
        <v>0</v>
      </c>
      <c r="GV42" s="203">
        <f t="shared" si="40"/>
        <v>0</v>
      </c>
      <c r="GW42" s="204">
        <f t="shared" si="41"/>
        <v>2</v>
      </c>
      <c r="GX42" s="205" t="str">
        <f t="shared" si="42"/>
        <v>Đạt mục tiêu</v>
      </c>
      <c r="GY42" s="77"/>
      <c r="GZ42" s="77"/>
      <c r="HA42" s="77"/>
      <c r="HB42" s="77"/>
      <c r="HC42" s="77"/>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61"/>
      <c r="IF42" s="61"/>
      <c r="IG42" s="61"/>
      <c r="IH42" s="61"/>
      <c r="II42" s="61"/>
      <c r="IJ42" s="61"/>
      <c r="IK42" s="61"/>
      <c r="IL42" s="61"/>
      <c r="IM42" s="61"/>
      <c r="IN42" s="61"/>
      <c r="IO42" s="61"/>
      <c r="IP42" s="61"/>
      <c r="IQ42" s="61"/>
      <c r="IR42" s="61"/>
      <c r="IS42" s="77"/>
      <c r="IT42" s="77"/>
      <c r="IU42" s="77"/>
      <c r="IV42" s="77"/>
      <c r="IW42" s="61"/>
      <c r="IX42" s="61"/>
      <c r="IY42" s="61"/>
      <c r="IZ42" s="61"/>
      <c r="JA42" s="61"/>
      <c r="JB42" s="61"/>
      <c r="JC42" s="61"/>
      <c r="JD42" s="61"/>
      <c r="JE42" s="61"/>
      <c r="JF42" s="61"/>
      <c r="JG42" s="61"/>
      <c r="JH42" s="61"/>
      <c r="JI42" s="61"/>
      <c r="JJ42" s="61"/>
      <c r="JK42" s="61"/>
      <c r="JL42" s="61"/>
      <c r="JM42" s="61"/>
      <c r="JN42" s="61"/>
      <c r="JO42" s="61"/>
      <c r="JP42" s="61"/>
      <c r="JQ42" s="61"/>
      <c r="JR42" s="61"/>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c r="NY42" s="61"/>
      <c r="NZ42" s="61"/>
      <c r="OA42" s="61"/>
      <c r="OB42" s="61"/>
      <c r="OC42" s="61"/>
      <c r="OD42" s="61"/>
      <c r="OE42" s="61"/>
      <c r="OF42" s="61"/>
      <c r="OG42" s="61"/>
      <c r="OH42" s="61"/>
      <c r="OI42" s="61"/>
      <c r="OJ42" s="61"/>
      <c r="OK42" s="61"/>
      <c r="OL42" s="61"/>
      <c r="OM42" s="61"/>
      <c r="ON42" s="61"/>
      <c r="OO42" s="61"/>
      <c r="OP42" s="61"/>
      <c r="OQ42" s="61"/>
      <c r="OR42" s="61"/>
      <c r="OS42" s="61"/>
      <c r="OT42" s="61"/>
      <c r="OU42" s="61"/>
      <c r="OV42" s="61"/>
      <c r="OW42" s="61"/>
      <c r="OX42" s="61"/>
      <c r="OY42" s="61"/>
      <c r="OZ42" s="61"/>
    </row>
    <row r="43" spans="1:416" ht="47.25" hidden="1">
      <c r="A43" s="61"/>
      <c r="B43" s="61">
        <v>14</v>
      </c>
      <c r="C43" s="137" t="s">
        <v>93</v>
      </c>
      <c r="D43" s="133" t="s">
        <v>6</v>
      </c>
      <c r="E43" s="137" t="s">
        <v>94</v>
      </c>
      <c r="F43" s="134" t="s">
        <v>6</v>
      </c>
      <c r="G43" s="133"/>
      <c r="H43" s="137" t="s">
        <v>94</v>
      </c>
      <c r="I43" s="137" t="s">
        <v>854</v>
      </c>
      <c r="J43" s="134"/>
      <c r="K43" s="206" t="s">
        <v>662</v>
      </c>
      <c r="L43" s="200" t="s">
        <v>500</v>
      </c>
      <c r="M43" s="55" t="s">
        <v>376</v>
      </c>
      <c r="N43" s="61" t="s">
        <v>349</v>
      </c>
      <c r="O43" s="61" t="s">
        <v>205</v>
      </c>
      <c r="P43" s="61">
        <v>1</v>
      </c>
      <c r="Q43" s="131"/>
      <c r="R43" s="131"/>
      <c r="S43" s="131"/>
      <c r="T43" s="131"/>
      <c r="U43" s="131" t="s">
        <v>205</v>
      </c>
      <c r="V43" s="131"/>
      <c r="W43" s="131"/>
      <c r="X43" s="131"/>
      <c r="Y43" s="131"/>
      <c r="Z43" s="131"/>
      <c r="AA43" s="131"/>
      <c r="AB43" s="130">
        <f t="shared" si="32"/>
        <v>1</v>
      </c>
      <c r="AC43" s="77"/>
      <c r="AD43" s="77"/>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251"/>
      <c r="BT43" s="251"/>
      <c r="BU43" s="77"/>
      <c r="BV43" s="77"/>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77"/>
      <c r="DM43" s="77"/>
      <c r="DN43" s="77"/>
      <c r="DO43" s="77"/>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79"/>
      <c r="FF43" s="79" t="s">
        <v>552</v>
      </c>
      <c r="FG43" s="79"/>
      <c r="FH43" s="79"/>
      <c r="FI43" s="79"/>
      <c r="FJ43" s="77" t="s">
        <v>463</v>
      </c>
      <c r="FK43" s="77" t="s">
        <v>463</v>
      </c>
      <c r="FL43" s="77" t="s">
        <v>463</v>
      </c>
      <c r="FM43" s="77" t="s">
        <v>463</v>
      </c>
      <c r="FN43" s="77" t="s">
        <v>463</v>
      </c>
      <c r="FO43" s="77" t="s">
        <v>463</v>
      </c>
      <c r="FP43" s="77" t="s">
        <v>463</v>
      </c>
      <c r="FQ43" s="77" t="s">
        <v>463</v>
      </c>
      <c r="FR43" s="77" t="s">
        <v>463</v>
      </c>
      <c r="FS43" s="77" t="s">
        <v>463</v>
      </c>
      <c r="FT43" s="77" t="s">
        <v>463</v>
      </c>
      <c r="FU43" s="77" t="s">
        <v>463</v>
      </c>
      <c r="FV43" s="77" t="s">
        <v>463</v>
      </c>
      <c r="FW43" s="77" t="s">
        <v>463</v>
      </c>
      <c r="FX43" s="77" t="s">
        <v>463</v>
      </c>
      <c r="FY43" s="77" t="s">
        <v>463</v>
      </c>
      <c r="FZ43" s="77" t="s">
        <v>463</v>
      </c>
      <c r="GA43" s="77" t="s">
        <v>463</v>
      </c>
      <c r="GB43" s="77" t="s">
        <v>463</v>
      </c>
      <c r="GC43" s="77" t="s">
        <v>463</v>
      </c>
      <c r="GD43" s="77" t="s">
        <v>463</v>
      </c>
      <c r="GE43" s="77" t="s">
        <v>463</v>
      </c>
      <c r="GF43" s="77" t="s">
        <v>463</v>
      </c>
      <c r="GG43" s="77" t="s">
        <v>1022</v>
      </c>
      <c r="GH43" s="77" t="s">
        <v>463</v>
      </c>
      <c r="GI43" s="77" t="s">
        <v>463</v>
      </c>
      <c r="GJ43" s="77" t="s">
        <v>463</v>
      </c>
      <c r="GK43" s="77" t="s">
        <v>463</v>
      </c>
      <c r="GL43" s="77" t="s">
        <v>463</v>
      </c>
      <c r="GM43" s="77" t="s">
        <v>463</v>
      </c>
      <c r="GN43" s="77" t="s">
        <v>463</v>
      </c>
      <c r="GO43" s="202">
        <f t="shared" si="33"/>
        <v>30</v>
      </c>
      <c r="GP43" s="203">
        <f t="shared" si="34"/>
        <v>0.967741935483871</v>
      </c>
      <c r="GQ43" s="202">
        <f t="shared" si="35"/>
        <v>1</v>
      </c>
      <c r="GR43" s="203">
        <f t="shared" si="36"/>
        <v>3.2258064516129031E-2</v>
      </c>
      <c r="GS43" s="202">
        <f t="shared" si="37"/>
        <v>0</v>
      </c>
      <c r="GT43" s="203">
        <f t="shared" si="38"/>
        <v>0</v>
      </c>
      <c r="GU43" s="202">
        <f t="shared" si="39"/>
        <v>0</v>
      </c>
      <c r="GV43" s="203">
        <f t="shared" si="40"/>
        <v>0</v>
      </c>
      <c r="GW43" s="204">
        <f t="shared" si="41"/>
        <v>1.967741935483871</v>
      </c>
      <c r="GX43" s="205" t="str">
        <f t="shared" si="42"/>
        <v>Đạt mục tiêu</v>
      </c>
      <c r="GY43" s="77"/>
      <c r="GZ43" s="77"/>
      <c r="HA43" s="77"/>
      <c r="HB43" s="77"/>
      <c r="HC43" s="77"/>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61"/>
      <c r="IF43" s="61"/>
      <c r="IG43" s="61"/>
      <c r="IH43" s="61"/>
      <c r="II43" s="61"/>
      <c r="IJ43" s="61"/>
      <c r="IK43" s="61"/>
      <c r="IL43" s="61"/>
      <c r="IM43" s="61"/>
      <c r="IN43" s="61"/>
      <c r="IO43" s="61"/>
      <c r="IP43" s="61"/>
      <c r="IQ43" s="61"/>
      <c r="IR43" s="61"/>
      <c r="IS43" s="77"/>
      <c r="IT43" s="77"/>
      <c r="IU43" s="77"/>
      <c r="IV43" s="77"/>
      <c r="IW43" s="61"/>
      <c r="IX43" s="61"/>
      <c r="IY43" s="61"/>
      <c r="IZ43" s="61"/>
      <c r="JA43" s="61"/>
      <c r="JB43" s="61"/>
      <c r="JC43" s="61"/>
      <c r="JD43" s="61"/>
      <c r="JE43" s="61"/>
      <c r="JF43" s="61"/>
      <c r="JG43" s="61"/>
      <c r="JH43" s="61"/>
      <c r="JI43" s="61"/>
      <c r="JJ43" s="61"/>
      <c r="JK43" s="61"/>
      <c r="JL43" s="61"/>
      <c r="JM43" s="61"/>
      <c r="JN43" s="61"/>
      <c r="JO43" s="61"/>
      <c r="JP43" s="61"/>
      <c r="JQ43" s="61"/>
      <c r="JR43" s="61"/>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1"/>
      <c r="LG43" s="61"/>
      <c r="LH43" s="61"/>
      <c r="LI43" s="61"/>
      <c r="LJ43" s="61"/>
      <c r="LK43" s="61"/>
      <c r="LL43" s="61"/>
      <c r="LM43" s="61"/>
      <c r="LN43" s="61"/>
      <c r="LO43" s="61"/>
      <c r="LP43" s="61"/>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61"/>
      <c r="NE43" s="61"/>
      <c r="NF43" s="61"/>
      <c r="NG43" s="61"/>
      <c r="NH43" s="61"/>
      <c r="NI43" s="61"/>
      <c r="NJ43" s="61"/>
      <c r="NK43" s="61"/>
      <c r="NL43" s="61"/>
      <c r="NM43" s="61"/>
      <c r="NN43" s="61"/>
      <c r="NO43" s="61"/>
      <c r="NP43" s="61"/>
      <c r="NQ43" s="61"/>
      <c r="NR43" s="61"/>
      <c r="NS43" s="61"/>
      <c r="NT43" s="61"/>
      <c r="NU43" s="61"/>
      <c r="NV43" s="61"/>
      <c r="NW43" s="61"/>
      <c r="NX43" s="61"/>
      <c r="NY43" s="61"/>
      <c r="NZ43" s="61"/>
      <c r="OA43" s="61"/>
      <c r="OB43" s="61"/>
      <c r="OC43" s="61"/>
      <c r="OD43" s="61"/>
      <c r="OE43" s="61"/>
      <c r="OF43" s="61"/>
      <c r="OG43" s="61"/>
      <c r="OH43" s="61"/>
      <c r="OI43" s="61"/>
      <c r="OJ43" s="61"/>
      <c r="OK43" s="61"/>
      <c r="OL43" s="61"/>
      <c r="OM43" s="61"/>
      <c r="ON43" s="61"/>
      <c r="OO43" s="61"/>
      <c r="OP43" s="61"/>
      <c r="OQ43" s="61"/>
      <c r="OR43" s="61"/>
      <c r="OS43" s="61"/>
      <c r="OT43" s="61"/>
      <c r="OU43" s="61"/>
      <c r="OV43" s="61"/>
      <c r="OW43" s="61"/>
      <c r="OX43" s="61"/>
      <c r="OY43" s="61"/>
      <c r="OZ43" s="61"/>
    </row>
    <row r="44" spans="1:416" ht="34.5" hidden="1" customHeight="1">
      <c r="A44" s="61"/>
      <c r="B44" s="61">
        <v>15</v>
      </c>
      <c r="C44" s="137" t="s">
        <v>95</v>
      </c>
      <c r="D44" s="133" t="s">
        <v>12</v>
      </c>
      <c r="E44" s="137" t="s">
        <v>96</v>
      </c>
      <c r="F44" s="134" t="s">
        <v>12</v>
      </c>
      <c r="G44" s="133"/>
      <c r="H44" s="137" t="s">
        <v>96</v>
      </c>
      <c r="I44" s="137" t="s">
        <v>855</v>
      </c>
      <c r="J44" s="134"/>
      <c r="K44" s="206" t="s">
        <v>662</v>
      </c>
      <c r="L44" s="200" t="s">
        <v>500</v>
      </c>
      <c r="M44" s="55" t="s">
        <v>376</v>
      </c>
      <c r="N44" s="61" t="s">
        <v>349</v>
      </c>
      <c r="O44" s="61" t="s">
        <v>205</v>
      </c>
      <c r="P44" s="61"/>
      <c r="Q44" s="131"/>
      <c r="R44" s="131"/>
      <c r="S44" s="131"/>
      <c r="T44" s="131"/>
      <c r="U44" s="131" t="s">
        <v>205</v>
      </c>
      <c r="V44" s="131"/>
      <c r="W44" s="131"/>
      <c r="X44" s="131"/>
      <c r="Y44" s="131"/>
      <c r="Z44" s="131"/>
      <c r="AA44" s="131"/>
      <c r="AB44" s="130">
        <f t="shared" si="32"/>
        <v>1</v>
      </c>
      <c r="AC44" s="77"/>
      <c r="AD44" s="77"/>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251"/>
      <c r="BT44" s="251"/>
      <c r="BU44" s="77"/>
      <c r="BV44" s="77"/>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77"/>
      <c r="DM44" s="77"/>
      <c r="DN44" s="77"/>
      <c r="DO44" s="77"/>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79"/>
      <c r="FF44" s="79"/>
      <c r="FG44" s="79" t="s">
        <v>552</v>
      </c>
      <c r="FH44" s="79"/>
      <c r="FI44" s="79"/>
      <c r="FJ44" s="77" t="s">
        <v>463</v>
      </c>
      <c r="FK44" s="77" t="s">
        <v>463</v>
      </c>
      <c r="FL44" s="77" t="s">
        <v>463</v>
      </c>
      <c r="FM44" s="77" t="s">
        <v>463</v>
      </c>
      <c r="FN44" s="77" t="s">
        <v>463</v>
      </c>
      <c r="FO44" s="77" t="s">
        <v>463</v>
      </c>
      <c r="FP44" s="77" t="s">
        <v>463</v>
      </c>
      <c r="FQ44" s="77" t="s">
        <v>463</v>
      </c>
      <c r="FR44" s="77" t="s">
        <v>463</v>
      </c>
      <c r="FS44" s="77" t="s">
        <v>1022</v>
      </c>
      <c r="FT44" s="77" t="s">
        <v>463</v>
      </c>
      <c r="FU44" s="77" t="s">
        <v>463</v>
      </c>
      <c r="FV44" s="77" t="s">
        <v>463</v>
      </c>
      <c r="FW44" s="77" t="s">
        <v>463</v>
      </c>
      <c r="FX44" s="77" t="s">
        <v>463</v>
      </c>
      <c r="FY44" s="77" t="s">
        <v>463</v>
      </c>
      <c r="FZ44" s="77" t="s">
        <v>463</v>
      </c>
      <c r="GA44" s="77" t="s">
        <v>463</v>
      </c>
      <c r="GB44" s="77" t="s">
        <v>463</v>
      </c>
      <c r="GC44" s="77" t="s">
        <v>463</v>
      </c>
      <c r="GD44" s="77" t="s">
        <v>463</v>
      </c>
      <c r="GE44" s="77" t="s">
        <v>463</v>
      </c>
      <c r="GF44" s="77" t="s">
        <v>463</v>
      </c>
      <c r="GG44" s="77" t="s">
        <v>463</v>
      </c>
      <c r="GH44" s="77" t="s">
        <v>463</v>
      </c>
      <c r="GI44" s="77" t="s">
        <v>463</v>
      </c>
      <c r="GJ44" s="77" t="s">
        <v>463</v>
      </c>
      <c r="GK44" s="77" t="s">
        <v>463</v>
      </c>
      <c r="GL44" s="77" t="s">
        <v>463</v>
      </c>
      <c r="GM44" s="77" t="s">
        <v>463</v>
      </c>
      <c r="GN44" s="77" t="s">
        <v>463</v>
      </c>
      <c r="GO44" s="202">
        <f t="shared" si="33"/>
        <v>30</v>
      </c>
      <c r="GP44" s="203">
        <f t="shared" si="34"/>
        <v>0.967741935483871</v>
      </c>
      <c r="GQ44" s="202">
        <f t="shared" si="35"/>
        <v>1</v>
      </c>
      <c r="GR44" s="203">
        <f t="shared" si="36"/>
        <v>3.2258064516129031E-2</v>
      </c>
      <c r="GS44" s="202">
        <f t="shared" si="37"/>
        <v>0</v>
      </c>
      <c r="GT44" s="203">
        <f t="shared" si="38"/>
        <v>0</v>
      </c>
      <c r="GU44" s="202">
        <f t="shared" si="39"/>
        <v>0</v>
      </c>
      <c r="GV44" s="203">
        <f t="shared" si="40"/>
        <v>0</v>
      </c>
      <c r="GW44" s="204">
        <f t="shared" si="41"/>
        <v>1.967741935483871</v>
      </c>
      <c r="GX44" s="205" t="str">
        <f t="shared" si="42"/>
        <v>Đạt mục tiêu</v>
      </c>
      <c r="GY44" s="77"/>
      <c r="GZ44" s="77"/>
      <c r="HA44" s="77"/>
      <c r="HB44" s="77"/>
      <c r="HC44" s="77"/>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61"/>
      <c r="IH44" s="61"/>
      <c r="II44" s="61"/>
      <c r="IJ44" s="61"/>
      <c r="IK44" s="61"/>
      <c r="IL44" s="61"/>
      <c r="IM44" s="61"/>
      <c r="IN44" s="61"/>
      <c r="IO44" s="61"/>
      <c r="IP44" s="61"/>
      <c r="IQ44" s="61"/>
      <c r="IR44" s="61"/>
      <c r="IS44" s="77"/>
      <c r="IT44" s="77"/>
      <c r="IU44" s="77"/>
      <c r="IV44" s="77"/>
      <c r="IW44" s="61"/>
      <c r="IX44" s="61"/>
      <c r="IY44" s="61"/>
      <c r="IZ44" s="61"/>
      <c r="JA44" s="61"/>
      <c r="JB44" s="61"/>
      <c r="JC44" s="61"/>
      <c r="JD44" s="61"/>
      <c r="JE44" s="61"/>
      <c r="JF44" s="61"/>
      <c r="JG44" s="61"/>
      <c r="JH44" s="61"/>
      <c r="JI44" s="61"/>
      <c r="JJ44" s="61"/>
      <c r="JK44" s="61"/>
      <c r="JL44" s="61"/>
      <c r="JM44" s="61"/>
      <c r="JN44" s="61"/>
      <c r="JO44" s="61"/>
      <c r="JP44" s="61"/>
      <c r="JQ44" s="61"/>
      <c r="JR44" s="61"/>
      <c r="JS44" s="61"/>
      <c r="JT44" s="61"/>
      <c r="JU44" s="61"/>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61"/>
      <c r="LG44" s="61"/>
      <c r="LH44" s="61"/>
      <c r="LI44" s="61"/>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61"/>
      <c r="MJ44" s="61"/>
      <c r="MK44" s="61"/>
      <c r="ML44" s="61"/>
      <c r="MM44" s="61"/>
      <c r="MN44" s="61"/>
      <c r="MO44" s="61"/>
      <c r="MP44" s="61"/>
      <c r="MQ44" s="61"/>
      <c r="MR44" s="61"/>
      <c r="MS44" s="61"/>
      <c r="MT44" s="61"/>
      <c r="MU44" s="61"/>
      <c r="MV44" s="61"/>
      <c r="MW44" s="61"/>
      <c r="MX44" s="61"/>
      <c r="MY44" s="61"/>
      <c r="MZ44" s="61"/>
      <c r="NA44" s="61"/>
      <c r="NB44" s="61"/>
      <c r="NC44" s="61"/>
      <c r="ND44" s="61"/>
      <c r="NE44" s="61"/>
      <c r="NF44" s="61"/>
      <c r="NG44" s="61"/>
      <c r="NH44" s="61"/>
      <c r="NI44" s="61"/>
      <c r="NJ44" s="61"/>
      <c r="NK44" s="61"/>
      <c r="NL44" s="61"/>
      <c r="NM44" s="61"/>
      <c r="NN44" s="61"/>
      <c r="NO44" s="61"/>
      <c r="NP44" s="61"/>
      <c r="NQ44" s="61"/>
      <c r="NR44" s="61"/>
      <c r="NS44" s="61"/>
      <c r="NT44" s="61"/>
      <c r="NU44" s="61"/>
      <c r="NV44" s="61"/>
      <c r="NW44" s="61"/>
      <c r="NX44" s="61"/>
      <c r="NY44" s="61"/>
      <c r="NZ44" s="61"/>
      <c r="OA44" s="61"/>
      <c r="OB44" s="61"/>
      <c r="OC44" s="61"/>
      <c r="OD44" s="61"/>
      <c r="OE44" s="61"/>
      <c r="OF44" s="61"/>
      <c r="OG44" s="61"/>
      <c r="OH44" s="61"/>
      <c r="OI44" s="61"/>
      <c r="OJ44" s="61"/>
      <c r="OK44" s="61"/>
      <c r="OL44" s="61"/>
      <c r="OM44" s="61"/>
      <c r="ON44" s="61"/>
      <c r="OO44" s="61"/>
      <c r="OP44" s="61"/>
      <c r="OQ44" s="61"/>
      <c r="OR44" s="61"/>
      <c r="OS44" s="61"/>
      <c r="OT44" s="61"/>
      <c r="OU44" s="61"/>
      <c r="OV44" s="61"/>
      <c r="OW44" s="61"/>
      <c r="OX44" s="61"/>
      <c r="OY44" s="61"/>
      <c r="OZ44" s="61"/>
    </row>
    <row r="45" spans="1:416" ht="47.25" hidden="1" customHeight="1">
      <c r="A45" s="61"/>
      <c r="B45" s="61">
        <v>16</v>
      </c>
      <c r="C45" s="137" t="s">
        <v>1175</v>
      </c>
      <c r="D45" s="133" t="s">
        <v>7</v>
      </c>
      <c r="E45" s="137" t="s">
        <v>1176</v>
      </c>
      <c r="F45" s="134" t="s">
        <v>7</v>
      </c>
      <c r="G45" s="133" t="s">
        <v>205</v>
      </c>
      <c r="H45" s="137" t="s">
        <v>1176</v>
      </c>
      <c r="I45" s="137" t="s">
        <v>1177</v>
      </c>
      <c r="J45" s="134"/>
      <c r="K45" s="206" t="s">
        <v>662</v>
      </c>
      <c r="L45" s="200" t="s">
        <v>500</v>
      </c>
      <c r="M45" s="55" t="s">
        <v>376</v>
      </c>
      <c r="N45" s="61" t="s">
        <v>349</v>
      </c>
      <c r="O45" s="61" t="s">
        <v>205</v>
      </c>
      <c r="P45" s="61"/>
      <c r="Q45" s="131"/>
      <c r="R45" s="131"/>
      <c r="S45" s="131"/>
      <c r="T45" s="131"/>
      <c r="U45" s="131" t="s">
        <v>205</v>
      </c>
      <c r="V45" s="131"/>
      <c r="W45" s="131"/>
      <c r="X45" s="131"/>
      <c r="Y45" s="131"/>
      <c r="Z45" s="131"/>
      <c r="AA45" s="131"/>
      <c r="AB45" s="130">
        <f t="shared" si="32"/>
        <v>1</v>
      </c>
      <c r="AC45" s="77"/>
      <c r="AD45" s="77"/>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251"/>
      <c r="BT45" s="251"/>
      <c r="BU45" s="77"/>
      <c r="BV45" s="77"/>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77"/>
      <c r="DM45" s="77"/>
      <c r="DN45" s="77"/>
      <c r="DO45" s="77"/>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79"/>
      <c r="FF45" s="79"/>
      <c r="FG45" s="79"/>
      <c r="FH45" s="79" t="s">
        <v>552</v>
      </c>
      <c r="FI45" s="79"/>
      <c r="FJ45" s="77" t="s">
        <v>463</v>
      </c>
      <c r="FK45" s="77" t="s">
        <v>463</v>
      </c>
      <c r="FL45" s="77" t="s">
        <v>463</v>
      </c>
      <c r="FM45" s="77" t="s">
        <v>463</v>
      </c>
      <c r="FN45" s="77" t="s">
        <v>463</v>
      </c>
      <c r="FO45" s="77" t="s">
        <v>463</v>
      </c>
      <c r="FP45" s="77" t="s">
        <v>463</v>
      </c>
      <c r="FQ45" s="77" t="s">
        <v>463</v>
      </c>
      <c r="FR45" s="77" t="s">
        <v>463</v>
      </c>
      <c r="FS45" s="77" t="s">
        <v>463</v>
      </c>
      <c r="FT45" s="77" t="s">
        <v>463</v>
      </c>
      <c r="FU45" s="77" t="s">
        <v>463</v>
      </c>
      <c r="FV45" s="77" t="s">
        <v>463</v>
      </c>
      <c r="FW45" s="77" t="s">
        <v>463</v>
      </c>
      <c r="FX45" s="77" t="s">
        <v>463</v>
      </c>
      <c r="FY45" s="77" t="s">
        <v>463</v>
      </c>
      <c r="FZ45" s="77" t="s">
        <v>463</v>
      </c>
      <c r="GA45" s="77" t="s">
        <v>463</v>
      </c>
      <c r="GB45" s="77" t="s">
        <v>463</v>
      </c>
      <c r="GC45" s="77" t="s">
        <v>463</v>
      </c>
      <c r="GD45" s="77" t="s">
        <v>463</v>
      </c>
      <c r="GE45" s="77" t="s">
        <v>463</v>
      </c>
      <c r="GF45" s="77" t="s">
        <v>463</v>
      </c>
      <c r="GG45" s="77" t="s">
        <v>463</v>
      </c>
      <c r="GH45" s="77" t="s">
        <v>463</v>
      </c>
      <c r="GI45" s="77" t="s">
        <v>463</v>
      </c>
      <c r="GJ45" s="77" t="s">
        <v>463</v>
      </c>
      <c r="GK45" s="77" t="s">
        <v>463</v>
      </c>
      <c r="GL45" s="77" t="s">
        <v>463</v>
      </c>
      <c r="GM45" s="77" t="s">
        <v>463</v>
      </c>
      <c r="GN45" s="77" t="s">
        <v>463</v>
      </c>
      <c r="GO45" s="202">
        <f t="shared" si="33"/>
        <v>31</v>
      </c>
      <c r="GP45" s="203">
        <f t="shared" si="34"/>
        <v>1</v>
      </c>
      <c r="GQ45" s="202">
        <f t="shared" si="35"/>
        <v>0</v>
      </c>
      <c r="GR45" s="203">
        <f t="shared" si="36"/>
        <v>0</v>
      </c>
      <c r="GS45" s="202">
        <f t="shared" si="37"/>
        <v>0</v>
      </c>
      <c r="GT45" s="203">
        <f t="shared" si="38"/>
        <v>0</v>
      </c>
      <c r="GU45" s="202">
        <f t="shared" si="39"/>
        <v>0</v>
      </c>
      <c r="GV45" s="203">
        <f t="shared" si="40"/>
        <v>0</v>
      </c>
      <c r="GW45" s="204">
        <f t="shared" si="41"/>
        <v>2</v>
      </c>
      <c r="GX45" s="205" t="str">
        <f t="shared" si="42"/>
        <v>Đạt mục tiêu</v>
      </c>
      <c r="GY45" s="77"/>
      <c r="GZ45" s="77"/>
      <c r="HA45" s="77"/>
      <c r="HB45" s="77"/>
      <c r="HC45" s="77"/>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77"/>
      <c r="IT45" s="77"/>
      <c r="IU45" s="77"/>
      <c r="IV45" s="77"/>
      <c r="IW45" s="61"/>
      <c r="IX45" s="61"/>
      <c r="IY45" s="61"/>
      <c r="IZ45" s="61"/>
      <c r="JA45" s="61"/>
      <c r="JB45" s="61"/>
      <c r="JC45" s="61"/>
      <c r="JD45" s="61"/>
      <c r="JE45" s="61"/>
      <c r="JF45" s="61"/>
      <c r="JG45" s="61"/>
      <c r="JH45" s="61"/>
      <c r="JI45" s="61"/>
      <c r="JJ45" s="61"/>
      <c r="JK45" s="61"/>
      <c r="JL45" s="61"/>
      <c r="JM45" s="61"/>
      <c r="JN45" s="61"/>
      <c r="JO45" s="61"/>
      <c r="JP45" s="61"/>
      <c r="JQ45" s="61"/>
      <c r="JR45" s="61"/>
      <c r="JS45" s="61"/>
      <c r="JT45" s="61"/>
      <c r="JU45" s="61"/>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61"/>
      <c r="LG45" s="61"/>
      <c r="LH45" s="61"/>
      <c r="LI45" s="61"/>
      <c r="LJ45" s="61"/>
      <c r="LK45" s="61"/>
      <c r="LL45" s="61"/>
      <c r="LM45" s="61"/>
      <c r="LN45" s="61"/>
      <c r="LO45" s="61"/>
      <c r="LP45" s="61"/>
      <c r="LQ45" s="61"/>
      <c r="LR45" s="61"/>
      <c r="LS45" s="61"/>
      <c r="LT45" s="61"/>
      <c r="LU45" s="61"/>
      <c r="LV45" s="61"/>
      <c r="LW45" s="61"/>
      <c r="LX45" s="61"/>
      <c r="LY45" s="61"/>
      <c r="LZ45" s="61"/>
      <c r="MA45" s="61"/>
      <c r="MB45" s="61"/>
      <c r="MC45" s="61"/>
      <c r="MD45" s="61"/>
      <c r="ME45" s="61"/>
      <c r="MF45" s="61"/>
      <c r="MG45" s="61"/>
      <c r="MH45" s="61"/>
      <c r="MI45" s="61"/>
      <c r="MJ45" s="61"/>
      <c r="MK45" s="61"/>
      <c r="ML45" s="61"/>
      <c r="MM45" s="61"/>
      <c r="MN45" s="61"/>
      <c r="MO45" s="61"/>
      <c r="MP45" s="61"/>
      <c r="MQ45" s="61"/>
      <c r="MR45" s="61"/>
      <c r="MS45" s="61"/>
      <c r="MT45" s="61"/>
      <c r="MU45" s="61"/>
      <c r="MV45" s="61"/>
      <c r="MW45" s="61"/>
      <c r="MX45" s="61"/>
      <c r="MY45" s="61"/>
      <c r="MZ45" s="61"/>
      <c r="NA45" s="61"/>
      <c r="NB45" s="61"/>
      <c r="NC45" s="61"/>
      <c r="ND45" s="61"/>
      <c r="NE45" s="61"/>
      <c r="NF45" s="61"/>
      <c r="NG45" s="61"/>
      <c r="NH45" s="61"/>
      <c r="NI45" s="61"/>
      <c r="NJ45" s="61"/>
      <c r="NK45" s="61"/>
      <c r="NL45" s="61"/>
      <c r="NM45" s="61"/>
      <c r="NN45" s="61"/>
      <c r="NO45" s="61"/>
      <c r="NP45" s="61"/>
      <c r="NQ45" s="61"/>
      <c r="NR45" s="61"/>
      <c r="NS45" s="61"/>
      <c r="NT45" s="61"/>
      <c r="NU45" s="61"/>
      <c r="NV45" s="61"/>
      <c r="NW45" s="61"/>
      <c r="NX45" s="61"/>
      <c r="NY45" s="61"/>
      <c r="NZ45" s="61"/>
      <c r="OA45" s="61"/>
      <c r="OB45" s="61"/>
      <c r="OC45" s="61"/>
      <c r="OD45" s="61"/>
      <c r="OE45" s="61"/>
      <c r="OF45" s="61"/>
      <c r="OG45" s="61"/>
      <c r="OH45" s="61"/>
      <c r="OI45" s="61"/>
      <c r="OJ45" s="61"/>
      <c r="OK45" s="61"/>
      <c r="OL45" s="61"/>
      <c r="OM45" s="61"/>
      <c r="ON45" s="61"/>
      <c r="OO45" s="61"/>
      <c r="OP45" s="61"/>
      <c r="OQ45" s="61"/>
      <c r="OR45" s="61"/>
      <c r="OS45" s="61"/>
      <c r="OT45" s="61"/>
      <c r="OU45" s="61"/>
      <c r="OV45" s="61"/>
      <c r="OW45" s="61"/>
      <c r="OX45" s="61"/>
      <c r="OY45" s="61"/>
      <c r="OZ45" s="61"/>
    </row>
    <row r="46" spans="1:416" ht="32.25" hidden="1" customHeight="1">
      <c r="A46" s="61"/>
      <c r="B46" s="61">
        <v>17</v>
      </c>
      <c r="C46" s="137" t="s">
        <v>1178</v>
      </c>
      <c r="D46" s="133" t="s">
        <v>7</v>
      </c>
      <c r="E46" s="137" t="s">
        <v>1179</v>
      </c>
      <c r="F46" s="134" t="s">
        <v>7</v>
      </c>
      <c r="G46" s="133" t="s">
        <v>205</v>
      </c>
      <c r="H46" s="137" t="s">
        <v>1259</v>
      </c>
      <c r="I46" s="137" t="s">
        <v>1258</v>
      </c>
      <c r="J46" s="134"/>
      <c r="K46" s="206" t="s">
        <v>662</v>
      </c>
      <c r="L46" s="200" t="s">
        <v>500</v>
      </c>
      <c r="M46" s="55" t="s">
        <v>376</v>
      </c>
      <c r="N46" s="61" t="s">
        <v>349</v>
      </c>
      <c r="O46" s="61" t="s">
        <v>205</v>
      </c>
      <c r="P46" s="61"/>
      <c r="Q46" s="131"/>
      <c r="R46" s="131"/>
      <c r="S46" s="131"/>
      <c r="T46" s="131"/>
      <c r="U46" s="131"/>
      <c r="V46" s="131"/>
      <c r="W46" s="131"/>
      <c r="X46" s="131" t="s">
        <v>205</v>
      </c>
      <c r="Y46" s="131"/>
      <c r="Z46" s="131"/>
      <c r="AA46" s="131"/>
      <c r="AB46" s="130">
        <f t="shared" si="32"/>
        <v>1</v>
      </c>
      <c r="AC46" s="77"/>
      <c r="AD46" s="77"/>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251"/>
      <c r="BT46" s="251"/>
      <c r="BU46" s="77"/>
      <c r="BV46" s="77"/>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77"/>
      <c r="DM46" s="77"/>
      <c r="DN46" s="77"/>
      <c r="DO46" s="77"/>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79"/>
      <c r="FF46" s="79" t="s">
        <v>553</v>
      </c>
      <c r="FG46" s="79"/>
      <c r="FH46" s="79" t="s">
        <v>553</v>
      </c>
      <c r="FI46" s="79"/>
      <c r="FJ46" s="77" t="s">
        <v>463</v>
      </c>
      <c r="FK46" s="77" t="s">
        <v>463</v>
      </c>
      <c r="FL46" s="77" t="s">
        <v>463</v>
      </c>
      <c r="FM46" s="77" t="s">
        <v>463</v>
      </c>
      <c r="FN46" s="77" t="s">
        <v>463</v>
      </c>
      <c r="FO46" s="77" t="s">
        <v>463</v>
      </c>
      <c r="FP46" s="77" t="s">
        <v>463</v>
      </c>
      <c r="FQ46" s="77" t="s">
        <v>463</v>
      </c>
      <c r="FR46" s="77" t="s">
        <v>463</v>
      </c>
      <c r="FS46" s="77" t="s">
        <v>463</v>
      </c>
      <c r="FT46" s="77" t="s">
        <v>463</v>
      </c>
      <c r="FU46" s="77" t="s">
        <v>463</v>
      </c>
      <c r="FV46" s="77" t="s">
        <v>463</v>
      </c>
      <c r="FW46" s="77" t="s">
        <v>463</v>
      </c>
      <c r="FX46" s="77" t="s">
        <v>463</v>
      </c>
      <c r="FY46" s="77" t="s">
        <v>463</v>
      </c>
      <c r="FZ46" s="77" t="s">
        <v>1022</v>
      </c>
      <c r="GA46" s="77" t="s">
        <v>463</v>
      </c>
      <c r="GB46" s="77" t="s">
        <v>463</v>
      </c>
      <c r="GC46" s="77" t="s">
        <v>463</v>
      </c>
      <c r="GD46" s="77" t="s">
        <v>463</v>
      </c>
      <c r="GE46" s="77" t="s">
        <v>463</v>
      </c>
      <c r="GF46" s="77" t="s">
        <v>463</v>
      </c>
      <c r="GG46" s="77" t="s">
        <v>463</v>
      </c>
      <c r="GH46" s="77" t="s">
        <v>463</v>
      </c>
      <c r="GI46" s="77" t="s">
        <v>1022</v>
      </c>
      <c r="GJ46" s="77" t="s">
        <v>463</v>
      </c>
      <c r="GK46" s="77" t="s">
        <v>463</v>
      </c>
      <c r="GL46" s="77" t="s">
        <v>463</v>
      </c>
      <c r="GM46" s="77" t="s">
        <v>463</v>
      </c>
      <c r="GN46" s="77" t="s">
        <v>463</v>
      </c>
      <c r="GO46" s="202">
        <f t="shared" si="33"/>
        <v>29</v>
      </c>
      <c r="GP46" s="203">
        <f t="shared" si="34"/>
        <v>0.93548387096774188</v>
      </c>
      <c r="GQ46" s="202">
        <f t="shared" si="35"/>
        <v>2</v>
      </c>
      <c r="GR46" s="203">
        <f t="shared" si="36"/>
        <v>6.4516129032258063E-2</v>
      </c>
      <c r="GS46" s="202">
        <f t="shared" si="37"/>
        <v>0</v>
      </c>
      <c r="GT46" s="203">
        <f t="shared" si="38"/>
        <v>0</v>
      </c>
      <c r="GU46" s="202">
        <f t="shared" si="39"/>
        <v>0</v>
      </c>
      <c r="GV46" s="203">
        <f t="shared" si="40"/>
        <v>0</v>
      </c>
      <c r="GW46" s="204">
        <f t="shared" si="41"/>
        <v>1.935483870967742</v>
      </c>
      <c r="GX46" s="205" t="str">
        <f t="shared" si="42"/>
        <v>Đạt mục tiêu</v>
      </c>
      <c r="GY46" s="77"/>
      <c r="GZ46" s="77"/>
      <c r="HA46" s="77"/>
      <c r="HB46" s="77"/>
      <c r="HC46" s="77"/>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61"/>
      <c r="IK46" s="61"/>
      <c r="IL46" s="61"/>
      <c r="IM46" s="61"/>
      <c r="IN46" s="61"/>
      <c r="IO46" s="61"/>
      <c r="IP46" s="61"/>
      <c r="IQ46" s="61"/>
      <c r="IR46" s="61"/>
      <c r="IS46" s="77"/>
      <c r="IT46" s="77"/>
      <c r="IU46" s="77"/>
      <c r="IV46" s="77"/>
      <c r="IW46" s="61"/>
      <c r="IX46" s="61"/>
      <c r="IY46" s="61"/>
      <c r="IZ46" s="61"/>
      <c r="JA46" s="61"/>
      <c r="JB46" s="61"/>
      <c r="JC46" s="61"/>
      <c r="JD46" s="61"/>
      <c r="JE46" s="61"/>
      <c r="JF46" s="61"/>
      <c r="JG46" s="61"/>
      <c r="JH46" s="61"/>
      <c r="JI46" s="61"/>
      <c r="JJ46" s="61"/>
      <c r="JK46" s="61"/>
      <c r="JL46" s="61"/>
      <c r="JM46" s="61"/>
      <c r="JN46" s="61"/>
      <c r="JO46" s="61"/>
      <c r="JP46" s="61"/>
      <c r="JQ46" s="61"/>
      <c r="JR46" s="61"/>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c r="OE46" s="61"/>
      <c r="OF46" s="61"/>
      <c r="OG46" s="61"/>
      <c r="OH46" s="61"/>
      <c r="OI46" s="61"/>
      <c r="OJ46" s="61"/>
      <c r="OK46" s="61"/>
      <c r="OL46" s="61"/>
      <c r="OM46" s="61"/>
      <c r="ON46" s="61"/>
      <c r="OO46" s="61"/>
      <c r="OP46" s="61"/>
      <c r="OQ46" s="61"/>
      <c r="OR46" s="61"/>
      <c r="OS46" s="61"/>
      <c r="OT46" s="61"/>
      <c r="OU46" s="61"/>
      <c r="OV46" s="61"/>
      <c r="OW46" s="61"/>
      <c r="OX46" s="61"/>
      <c r="OY46" s="61"/>
      <c r="OZ46" s="61"/>
    </row>
    <row r="47" spans="1:416" s="25" customFormat="1" hidden="1">
      <c r="A47" s="61"/>
      <c r="B47" s="61"/>
      <c r="C47" s="280" t="s">
        <v>339</v>
      </c>
      <c r="D47" s="280"/>
      <c r="E47" s="280"/>
      <c r="F47" s="198"/>
      <c r="G47" s="122">
        <f>COUNTIF(G48:G53,"x")</f>
        <v>0</v>
      </c>
      <c r="H47" s="198"/>
      <c r="I47" s="198"/>
      <c r="J47" s="148"/>
      <c r="K47" s="199"/>
      <c r="L47" s="148"/>
      <c r="M47" s="198"/>
      <c r="N47" s="198"/>
      <c r="O47" s="125">
        <f>COUNTIF(O48:O53,"x")</f>
        <v>5</v>
      </c>
      <c r="P47" s="61">
        <f>SUM(P48:P53)</f>
        <v>1</v>
      </c>
      <c r="Q47" s="125">
        <f t="shared" ref="Q47:AA47" si="43">COUNTIF(Q48:Q53,"x")</f>
        <v>0</v>
      </c>
      <c r="R47" s="125">
        <f t="shared" si="43"/>
        <v>0</v>
      </c>
      <c r="S47" s="125">
        <f t="shared" si="43"/>
        <v>0</v>
      </c>
      <c r="T47" s="125">
        <f t="shared" ref="T47" si="44">COUNTIF(T48:T53,"x")</f>
        <v>0</v>
      </c>
      <c r="U47" s="125">
        <f t="shared" si="43"/>
        <v>0</v>
      </c>
      <c r="V47" s="125">
        <f t="shared" si="43"/>
        <v>3</v>
      </c>
      <c r="W47" s="125">
        <f t="shared" si="43"/>
        <v>3</v>
      </c>
      <c r="X47" s="125">
        <f t="shared" si="43"/>
        <v>0</v>
      </c>
      <c r="Y47" s="125">
        <f t="shared" si="43"/>
        <v>0</v>
      </c>
      <c r="Z47" s="125">
        <f t="shared" si="43"/>
        <v>0</v>
      </c>
      <c r="AA47" s="125">
        <f t="shared" si="43"/>
        <v>0</v>
      </c>
      <c r="AB47" s="244">
        <f>SUM(AB48:AB53)</f>
        <v>6</v>
      </c>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205"/>
      <c r="BJ47" s="205"/>
      <c r="BK47" s="205"/>
      <c r="BL47" s="205"/>
      <c r="BM47" s="205"/>
      <c r="BN47" s="205"/>
      <c r="BO47" s="205"/>
      <c r="BP47" s="205"/>
      <c r="BQ47" s="205"/>
      <c r="BR47" s="208"/>
      <c r="BS47" s="77"/>
      <c r="BT47" s="77"/>
      <c r="BU47" s="77"/>
      <c r="BV47" s="77"/>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77"/>
      <c r="GZ47" s="77"/>
      <c r="HA47" s="77"/>
      <c r="HB47" s="77"/>
      <c r="HC47" s="77"/>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202"/>
      <c r="II47" s="203"/>
      <c r="IJ47" s="202"/>
      <c r="IK47" s="203"/>
      <c r="IL47" s="202"/>
      <c r="IM47" s="203"/>
      <c r="IN47" s="202"/>
      <c r="IO47" s="203"/>
      <c r="IP47" s="204"/>
      <c r="IQ47" s="208"/>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61"/>
      <c r="NE47" s="61"/>
      <c r="NF47" s="61"/>
      <c r="NG47" s="61"/>
      <c r="NH47" s="61"/>
      <c r="NI47" s="61"/>
      <c r="NJ47" s="61"/>
      <c r="NK47" s="61"/>
      <c r="NL47" s="61"/>
      <c r="NM47" s="61"/>
      <c r="NN47" s="77"/>
      <c r="NO47" s="77"/>
      <c r="NP47" s="61"/>
      <c r="NQ47" s="61"/>
      <c r="NR47" s="61"/>
      <c r="NS47" s="61"/>
      <c r="NT47" s="61"/>
      <c r="NU47" s="61"/>
      <c r="NV47" s="61"/>
      <c r="NW47" s="61"/>
      <c r="NX47" s="61"/>
      <c r="NY47" s="61"/>
      <c r="NZ47" s="61"/>
      <c r="OA47" s="61"/>
      <c r="OB47" s="61"/>
      <c r="OC47" s="61"/>
      <c r="OD47" s="61"/>
      <c r="OE47" s="61"/>
      <c r="OF47" s="61"/>
      <c r="OG47" s="61"/>
      <c r="OH47" s="61"/>
      <c r="OI47" s="61"/>
      <c r="OJ47" s="61"/>
      <c r="OK47" s="61"/>
      <c r="OL47" s="61"/>
      <c r="OM47" s="61"/>
      <c r="ON47" s="61"/>
      <c r="OO47" s="61"/>
      <c r="OP47" s="61"/>
      <c r="OQ47" s="61"/>
      <c r="OR47" s="61"/>
      <c r="OS47" s="61"/>
      <c r="OT47" s="61"/>
      <c r="OU47" s="61"/>
      <c r="OV47" s="61"/>
      <c r="OW47" s="61"/>
      <c r="OX47" s="61"/>
      <c r="OY47" s="61"/>
      <c r="OZ47" s="61"/>
    </row>
    <row r="48" spans="1:416" ht="56.25" hidden="1" customHeight="1">
      <c r="A48" s="61"/>
      <c r="B48" s="282">
        <v>18</v>
      </c>
      <c r="C48" s="278" t="s">
        <v>97</v>
      </c>
      <c r="D48" s="281" t="s">
        <v>6</v>
      </c>
      <c r="E48" s="278" t="s">
        <v>98</v>
      </c>
      <c r="F48" s="292" t="s">
        <v>6</v>
      </c>
      <c r="G48" s="281"/>
      <c r="H48" s="278" t="s">
        <v>98</v>
      </c>
      <c r="I48" s="137" t="s">
        <v>676</v>
      </c>
      <c r="J48" s="168" t="s">
        <v>824</v>
      </c>
      <c r="K48" s="206" t="s">
        <v>662</v>
      </c>
      <c r="L48" s="200" t="s">
        <v>500</v>
      </c>
      <c r="M48" s="55" t="s">
        <v>376</v>
      </c>
      <c r="N48" s="61" t="s">
        <v>349</v>
      </c>
      <c r="O48" s="282" t="s">
        <v>205</v>
      </c>
      <c r="P48" s="282">
        <v>1</v>
      </c>
      <c r="Q48" s="131"/>
      <c r="R48" s="131"/>
      <c r="S48" s="131"/>
      <c r="T48" s="131"/>
      <c r="U48" s="131"/>
      <c r="V48" s="131" t="s">
        <v>205</v>
      </c>
      <c r="W48" s="131"/>
      <c r="X48" s="131"/>
      <c r="Y48" s="131"/>
      <c r="Z48" s="131"/>
      <c r="AA48" s="131"/>
      <c r="AB48" s="130">
        <f t="shared" ref="AB48:AB53" si="45">COUNTIF($Q48:$AA48,"x")</f>
        <v>1</v>
      </c>
      <c r="AC48" s="77"/>
      <c r="AD48" s="77"/>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251"/>
      <c r="BT48" s="251"/>
      <c r="BU48" s="77"/>
      <c r="BV48" s="77"/>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77"/>
      <c r="DM48" s="77"/>
      <c r="DN48" s="77"/>
      <c r="DO48" s="77"/>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77"/>
      <c r="FF48" s="77"/>
      <c r="FG48" s="77"/>
      <c r="FH48" s="77"/>
      <c r="FI48" s="77"/>
      <c r="FJ48" s="61">
        <v>2</v>
      </c>
      <c r="FK48" s="61">
        <v>2</v>
      </c>
      <c r="FL48" s="61">
        <v>2</v>
      </c>
      <c r="FM48" s="61">
        <v>2</v>
      </c>
      <c r="FN48" s="61">
        <v>2</v>
      </c>
      <c r="FO48" s="61">
        <v>2</v>
      </c>
      <c r="FP48" s="61">
        <v>2</v>
      </c>
      <c r="FQ48" s="61">
        <v>1</v>
      </c>
      <c r="FR48" s="61">
        <v>2</v>
      </c>
      <c r="FS48" s="61">
        <v>2</v>
      </c>
      <c r="FT48" s="61">
        <v>2</v>
      </c>
      <c r="FU48" s="61">
        <v>2</v>
      </c>
      <c r="FV48" s="61">
        <v>1</v>
      </c>
      <c r="FW48" s="61">
        <v>2</v>
      </c>
      <c r="FX48" s="61">
        <v>2</v>
      </c>
      <c r="FY48" s="61">
        <v>2</v>
      </c>
      <c r="FZ48" s="61">
        <v>2</v>
      </c>
      <c r="GA48" s="61">
        <v>2</v>
      </c>
      <c r="GB48" s="61">
        <v>2</v>
      </c>
      <c r="GC48" s="61">
        <v>2</v>
      </c>
      <c r="GD48" s="61"/>
      <c r="GE48" s="61"/>
      <c r="GF48" s="61"/>
      <c r="GG48" s="61"/>
      <c r="GH48" s="61"/>
      <c r="GI48" s="61">
        <v>2</v>
      </c>
      <c r="GJ48" s="61">
        <v>2</v>
      </c>
      <c r="GK48" s="61">
        <v>2</v>
      </c>
      <c r="GL48" s="61">
        <v>2</v>
      </c>
      <c r="GM48" s="61"/>
      <c r="GN48" s="61">
        <v>2</v>
      </c>
      <c r="GO48" s="202">
        <f>COUNTIF(FA48:GN48,"2")</f>
        <v>23</v>
      </c>
      <c r="GP48" s="203">
        <f>GO48/(GO48+GQ48+GS48+GU48)</f>
        <v>0.92</v>
      </c>
      <c r="GQ48" s="202">
        <f>COUNTIF(FA48:GN48,"1")</f>
        <v>2</v>
      </c>
      <c r="GR48" s="203">
        <f>GQ48/(GO48+GQ48+GS48+GU48)</f>
        <v>0.08</v>
      </c>
      <c r="GS48" s="202">
        <f>COUNTIF(FA48:GN48,"0")</f>
        <v>0</v>
      </c>
      <c r="GT48" s="203">
        <f>GS48/(GO48+GQ48+GS48+GU48)</f>
        <v>0</v>
      </c>
      <c r="GU48" s="202">
        <f>COUNTIF(EU48:GN48,"KĐG")</f>
        <v>0</v>
      </c>
      <c r="GV48" s="203">
        <f>GU48/(GO48+GQ48+GS48+GU48)</f>
        <v>0</v>
      </c>
      <c r="GW48" s="204">
        <f>(((GO48*2)+(GQ48*1)+(GS48*0)))/(GO48+GQ48+GS48)</f>
        <v>1.92</v>
      </c>
      <c r="GX48" s="207" t="str">
        <f>IF(GV48&gt;=50%,"KĐG",IF(GW48&gt;=1.6,"Đạt mục tiêu",IF(GW48&gt;=1,"Cần cố gắng","Chưa đạt")))</f>
        <v>Đạt mục tiêu</v>
      </c>
      <c r="GY48" s="77"/>
      <c r="GZ48" s="77"/>
      <c r="HA48" s="77"/>
      <c r="HB48" s="77"/>
      <c r="HC48" s="77"/>
      <c r="HD48" s="77" t="s">
        <v>551</v>
      </c>
      <c r="HE48" s="77" t="s">
        <v>551</v>
      </c>
      <c r="HF48" s="77" t="s">
        <v>551</v>
      </c>
      <c r="HG48" s="77" t="s">
        <v>551</v>
      </c>
      <c r="HH48" s="77" t="s">
        <v>551</v>
      </c>
      <c r="HI48" s="77" t="s">
        <v>551</v>
      </c>
      <c r="HJ48" s="77" t="s">
        <v>551</v>
      </c>
      <c r="HK48" s="77" t="s">
        <v>551</v>
      </c>
      <c r="HL48" s="77" t="s">
        <v>551</v>
      </c>
      <c r="HM48" s="77" t="s">
        <v>551</v>
      </c>
      <c r="HN48" s="77" t="s">
        <v>551</v>
      </c>
      <c r="HO48" s="77" t="s">
        <v>551</v>
      </c>
      <c r="HP48" s="77" t="s">
        <v>551</v>
      </c>
      <c r="HQ48" s="77" t="s">
        <v>551</v>
      </c>
      <c r="HR48" s="77" t="s">
        <v>551</v>
      </c>
      <c r="HS48" s="77" t="s">
        <v>551</v>
      </c>
      <c r="HT48" s="77" t="s">
        <v>551</v>
      </c>
      <c r="HU48" s="77" t="s">
        <v>551</v>
      </c>
      <c r="HV48" s="77" t="s">
        <v>551</v>
      </c>
      <c r="HW48" s="77"/>
      <c r="HX48" s="77"/>
      <c r="HY48" s="77"/>
      <c r="HZ48" s="77"/>
      <c r="IA48" s="77"/>
      <c r="IB48" s="77"/>
      <c r="IC48" s="77" t="s">
        <v>551</v>
      </c>
      <c r="ID48" s="77" t="s">
        <v>551</v>
      </c>
      <c r="IE48" s="77" t="s">
        <v>551</v>
      </c>
      <c r="IF48" s="77" t="s">
        <v>551</v>
      </c>
      <c r="IG48" s="77" t="s">
        <v>551</v>
      </c>
      <c r="IH48" s="77" t="s">
        <v>551</v>
      </c>
      <c r="II48" s="77" t="s">
        <v>551</v>
      </c>
      <c r="IJ48" s="77" t="s">
        <v>551</v>
      </c>
      <c r="IK48" s="77" t="s">
        <v>551</v>
      </c>
      <c r="IL48" s="77" t="s">
        <v>551</v>
      </c>
      <c r="IM48" s="77" t="s">
        <v>551</v>
      </c>
      <c r="IN48" s="77" t="s">
        <v>551</v>
      </c>
      <c r="IO48" s="77" t="s">
        <v>551</v>
      </c>
      <c r="IP48" s="77" t="s">
        <v>551</v>
      </c>
      <c r="IQ48" s="77" t="s">
        <v>551</v>
      </c>
      <c r="IR48" s="77"/>
      <c r="IS48" s="77"/>
      <c r="IT48" s="77"/>
      <c r="IU48" s="77"/>
      <c r="IV48" s="77"/>
      <c r="IW48" s="77" t="s">
        <v>551</v>
      </c>
      <c r="IX48" s="77" t="s">
        <v>551</v>
      </c>
      <c r="IY48" s="77" t="s">
        <v>551</v>
      </c>
      <c r="IZ48" s="77" t="s">
        <v>551</v>
      </c>
      <c r="JA48" s="77" t="s">
        <v>551</v>
      </c>
      <c r="JB48" s="77" t="s">
        <v>551</v>
      </c>
      <c r="JC48" s="77" t="s">
        <v>551</v>
      </c>
      <c r="JD48" s="77" t="s">
        <v>551</v>
      </c>
      <c r="JE48" s="77" t="s">
        <v>551</v>
      </c>
      <c r="JF48" s="77" t="s">
        <v>551</v>
      </c>
      <c r="JG48" s="77" t="s">
        <v>551</v>
      </c>
      <c r="JH48" s="77" t="s">
        <v>551</v>
      </c>
      <c r="JI48" s="77" t="s">
        <v>551</v>
      </c>
      <c r="JJ48" s="77" t="s">
        <v>551</v>
      </c>
      <c r="JK48" s="77" t="s">
        <v>551</v>
      </c>
      <c r="JL48" s="77" t="s">
        <v>551</v>
      </c>
      <c r="JM48" s="77" t="s">
        <v>551</v>
      </c>
      <c r="JN48" s="77" t="s">
        <v>551</v>
      </c>
      <c r="JO48" s="77" t="s">
        <v>551</v>
      </c>
      <c r="JP48" s="77" t="s">
        <v>551</v>
      </c>
      <c r="JQ48" s="77"/>
      <c r="JR48" s="77"/>
      <c r="JS48" s="77"/>
      <c r="JT48" s="77"/>
      <c r="JU48" s="77"/>
      <c r="JV48" s="77" t="s">
        <v>551</v>
      </c>
      <c r="JW48" s="77" t="s">
        <v>551</v>
      </c>
      <c r="JX48" s="77" t="s">
        <v>551</v>
      </c>
      <c r="JY48" s="77" t="s">
        <v>551</v>
      </c>
      <c r="JZ48" s="77" t="s">
        <v>551</v>
      </c>
      <c r="KA48" s="77" t="s">
        <v>551</v>
      </c>
      <c r="KB48" s="77" t="s">
        <v>551</v>
      </c>
      <c r="KC48" s="77" t="s">
        <v>551</v>
      </c>
      <c r="KD48" s="77" t="s">
        <v>551</v>
      </c>
      <c r="KE48" s="77" t="s">
        <v>551</v>
      </c>
      <c r="KF48" s="77" t="s">
        <v>551</v>
      </c>
      <c r="KG48" s="77" t="s">
        <v>551</v>
      </c>
      <c r="KH48" s="77" t="s">
        <v>551</v>
      </c>
      <c r="KI48" s="77" t="s">
        <v>551</v>
      </c>
      <c r="KJ48" s="77" t="s">
        <v>551</v>
      </c>
      <c r="KK48" s="77"/>
      <c r="KL48" s="77"/>
      <c r="KM48" s="77"/>
      <c r="KN48" s="77" t="s">
        <v>551</v>
      </c>
      <c r="KO48" s="77" t="s">
        <v>551</v>
      </c>
      <c r="KP48" s="77" t="s">
        <v>551</v>
      </c>
      <c r="KQ48" s="77" t="s">
        <v>551</v>
      </c>
      <c r="KR48" s="77" t="s">
        <v>551</v>
      </c>
      <c r="KS48" s="77" t="s">
        <v>551</v>
      </c>
      <c r="KT48" s="77" t="s">
        <v>551</v>
      </c>
      <c r="KU48" s="77" t="s">
        <v>551</v>
      </c>
      <c r="KV48" s="77" t="s">
        <v>551</v>
      </c>
      <c r="KW48" s="77" t="s">
        <v>551</v>
      </c>
      <c r="KX48" s="77" t="s">
        <v>551</v>
      </c>
      <c r="KY48" s="77" t="s">
        <v>551</v>
      </c>
      <c r="KZ48" s="77" t="s">
        <v>551</v>
      </c>
      <c r="LA48" s="77" t="s">
        <v>551</v>
      </c>
      <c r="LB48" s="77" t="s">
        <v>551</v>
      </c>
      <c r="LC48" s="77" t="s">
        <v>551</v>
      </c>
      <c r="LD48" s="77" t="s">
        <v>551</v>
      </c>
      <c r="LE48" s="77" t="s">
        <v>551</v>
      </c>
      <c r="LF48" s="77" t="s">
        <v>551</v>
      </c>
      <c r="LG48" s="77" t="s">
        <v>551</v>
      </c>
      <c r="LH48" s="77" t="s">
        <v>551</v>
      </c>
      <c r="LI48" s="77" t="s">
        <v>551</v>
      </c>
      <c r="LJ48" s="77" t="s">
        <v>551</v>
      </c>
      <c r="LK48" s="77"/>
      <c r="LL48" s="77"/>
      <c r="LM48" s="77"/>
      <c r="LN48" s="77"/>
      <c r="LO48" s="77" t="s">
        <v>551</v>
      </c>
      <c r="LP48" s="77"/>
      <c r="LQ48" s="77" t="s">
        <v>551</v>
      </c>
      <c r="LR48" s="77" t="s">
        <v>551</v>
      </c>
      <c r="LS48" s="77" t="s">
        <v>551</v>
      </c>
      <c r="LT48" s="77" t="s">
        <v>551</v>
      </c>
      <c r="LU48" s="77" t="s">
        <v>551</v>
      </c>
      <c r="LV48" s="77" t="s">
        <v>551</v>
      </c>
      <c r="LW48" s="77" t="s">
        <v>551</v>
      </c>
      <c r="LX48" s="77" t="s">
        <v>551</v>
      </c>
      <c r="LY48" s="77" t="s">
        <v>551</v>
      </c>
      <c r="LZ48" s="77" t="s">
        <v>551</v>
      </c>
      <c r="MA48" s="77" t="s">
        <v>551</v>
      </c>
      <c r="MB48" s="77"/>
      <c r="MC48" s="77"/>
      <c r="MD48" s="77" t="s">
        <v>551</v>
      </c>
      <c r="ME48" s="77" t="s">
        <v>551</v>
      </c>
      <c r="MF48" s="77" t="s">
        <v>551</v>
      </c>
      <c r="MG48" s="77" t="s">
        <v>551</v>
      </c>
      <c r="MH48" s="77" t="s">
        <v>551</v>
      </c>
      <c r="MI48" s="77" t="s">
        <v>551</v>
      </c>
      <c r="MJ48" s="77" t="s">
        <v>551</v>
      </c>
      <c r="MK48" s="77" t="s">
        <v>551</v>
      </c>
      <c r="ML48" s="77" t="s">
        <v>551</v>
      </c>
      <c r="MM48" s="77" t="s">
        <v>551</v>
      </c>
      <c r="MN48" s="77" t="s">
        <v>551</v>
      </c>
      <c r="MO48" s="77" t="s">
        <v>551</v>
      </c>
      <c r="MP48" s="77" t="s">
        <v>551</v>
      </c>
      <c r="MQ48" s="77" t="s">
        <v>551</v>
      </c>
      <c r="MR48" s="77" t="s">
        <v>551</v>
      </c>
      <c r="MS48" s="77" t="s">
        <v>551</v>
      </c>
      <c r="MT48" s="77" t="s">
        <v>551</v>
      </c>
      <c r="MU48" s="77" t="s">
        <v>551</v>
      </c>
      <c r="MV48" s="77" t="s">
        <v>551</v>
      </c>
      <c r="MW48" s="77" t="s">
        <v>551</v>
      </c>
      <c r="MX48" s="77" t="s">
        <v>551</v>
      </c>
      <c r="MY48" s="77" t="s">
        <v>551</v>
      </c>
      <c r="MZ48" s="77" t="s">
        <v>551</v>
      </c>
      <c r="NA48" s="77" t="s">
        <v>551</v>
      </c>
      <c r="NB48" s="77"/>
      <c r="NC48" s="77" t="s">
        <v>551</v>
      </c>
      <c r="ND48" s="77" t="s">
        <v>551</v>
      </c>
      <c r="NE48" s="77" t="s">
        <v>551</v>
      </c>
      <c r="NF48" s="77" t="s">
        <v>551</v>
      </c>
      <c r="NG48" s="77" t="s">
        <v>551</v>
      </c>
      <c r="NH48" s="77" t="s">
        <v>551</v>
      </c>
      <c r="NI48" s="77" t="s">
        <v>551</v>
      </c>
      <c r="NJ48" s="77" t="s">
        <v>551</v>
      </c>
      <c r="NK48" s="77" t="s">
        <v>551</v>
      </c>
      <c r="NL48" s="77" t="s">
        <v>551</v>
      </c>
      <c r="NM48" s="77" t="s">
        <v>551</v>
      </c>
      <c r="NN48" s="77"/>
      <c r="NO48" s="77"/>
      <c r="NP48" s="77" t="s">
        <v>551</v>
      </c>
      <c r="NQ48" s="77" t="s">
        <v>551</v>
      </c>
      <c r="NR48" s="77" t="s">
        <v>551</v>
      </c>
      <c r="NS48" s="77" t="s">
        <v>551</v>
      </c>
      <c r="NT48" s="77" t="s">
        <v>551</v>
      </c>
      <c r="NU48" s="77" t="s">
        <v>551</v>
      </c>
      <c r="NV48" s="77" t="s">
        <v>551</v>
      </c>
      <c r="NW48" s="77" t="s">
        <v>551</v>
      </c>
      <c r="NX48" s="77" t="s">
        <v>551</v>
      </c>
      <c r="NY48" s="77" t="s">
        <v>551</v>
      </c>
      <c r="NZ48" s="77" t="s">
        <v>551</v>
      </c>
      <c r="OA48" s="77" t="s">
        <v>551</v>
      </c>
      <c r="OB48" s="77" t="s">
        <v>551</v>
      </c>
      <c r="OC48" s="77" t="s">
        <v>551</v>
      </c>
      <c r="OD48" s="77" t="s">
        <v>551</v>
      </c>
      <c r="OE48" s="77" t="s">
        <v>551</v>
      </c>
      <c r="OF48" s="77" t="s">
        <v>551</v>
      </c>
      <c r="OG48" s="77" t="s">
        <v>551</v>
      </c>
      <c r="OH48" s="77" t="s">
        <v>551</v>
      </c>
      <c r="OI48" s="77" t="s">
        <v>551</v>
      </c>
      <c r="OJ48" s="77" t="s">
        <v>551</v>
      </c>
      <c r="OK48" s="77" t="s">
        <v>551</v>
      </c>
      <c r="OL48" s="77" t="s">
        <v>551</v>
      </c>
      <c r="OM48" s="77" t="s">
        <v>551</v>
      </c>
      <c r="ON48" s="77"/>
      <c r="OO48" s="77" t="s">
        <v>551</v>
      </c>
      <c r="OP48" s="77" t="s">
        <v>551</v>
      </c>
      <c r="OQ48" s="77" t="s">
        <v>551</v>
      </c>
      <c r="OR48" s="77" t="s">
        <v>551</v>
      </c>
      <c r="OS48" s="77" t="s">
        <v>551</v>
      </c>
      <c r="OT48" s="77" t="s">
        <v>551</v>
      </c>
      <c r="OU48" s="77" t="s">
        <v>551</v>
      </c>
      <c r="OV48" s="77" t="s">
        <v>551</v>
      </c>
      <c r="OW48" s="77" t="s">
        <v>551</v>
      </c>
      <c r="OX48" s="77" t="s">
        <v>551</v>
      </c>
      <c r="OY48" s="77" t="s">
        <v>551</v>
      </c>
      <c r="OZ48" s="61"/>
    </row>
    <row r="49" spans="1:416" ht="32.25" hidden="1" customHeight="1">
      <c r="A49" s="61"/>
      <c r="B49" s="282"/>
      <c r="C49" s="278"/>
      <c r="D49" s="281"/>
      <c r="E49" s="278"/>
      <c r="F49" s="292"/>
      <c r="G49" s="281"/>
      <c r="H49" s="278"/>
      <c r="I49" s="137" t="s">
        <v>677</v>
      </c>
      <c r="J49" s="168" t="s">
        <v>825</v>
      </c>
      <c r="K49" s="206" t="s">
        <v>662</v>
      </c>
      <c r="L49" s="200" t="s">
        <v>500</v>
      </c>
      <c r="M49" s="55" t="s">
        <v>376</v>
      </c>
      <c r="N49" s="61" t="s">
        <v>349</v>
      </c>
      <c r="O49" s="282"/>
      <c r="P49" s="282"/>
      <c r="Q49" s="131"/>
      <c r="R49" s="131"/>
      <c r="S49" s="131"/>
      <c r="T49" s="131"/>
      <c r="U49" s="131"/>
      <c r="V49" s="131" t="s">
        <v>205</v>
      </c>
      <c r="W49" s="131"/>
      <c r="X49" s="131"/>
      <c r="Y49" s="131"/>
      <c r="Z49" s="131"/>
      <c r="AA49" s="131"/>
      <c r="AB49" s="130">
        <f t="shared" si="45"/>
        <v>1</v>
      </c>
      <c r="AC49" s="77"/>
      <c r="AD49" s="77"/>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251"/>
      <c r="BT49" s="251"/>
      <c r="BU49" s="77"/>
      <c r="BV49" s="77"/>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77"/>
      <c r="DM49" s="77"/>
      <c r="DN49" s="77"/>
      <c r="DO49" s="77"/>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79"/>
      <c r="FF49" s="79"/>
      <c r="FG49" s="79"/>
      <c r="FH49" s="79"/>
      <c r="FI49" s="79" t="s">
        <v>552</v>
      </c>
      <c r="FJ49" s="77" t="s">
        <v>1022</v>
      </c>
      <c r="FK49" s="77" t="s">
        <v>463</v>
      </c>
      <c r="FL49" s="77" t="s">
        <v>463</v>
      </c>
      <c r="FM49" s="77" t="s">
        <v>1022</v>
      </c>
      <c r="FN49" s="77" t="s">
        <v>463</v>
      </c>
      <c r="FO49" s="77" t="s">
        <v>463</v>
      </c>
      <c r="FP49" s="77" t="s">
        <v>463</v>
      </c>
      <c r="FQ49" s="77" t="s">
        <v>463</v>
      </c>
      <c r="FR49" s="77" t="s">
        <v>463</v>
      </c>
      <c r="FS49" s="77" t="s">
        <v>463</v>
      </c>
      <c r="FT49" s="77" t="s">
        <v>463</v>
      </c>
      <c r="FU49" s="77" t="s">
        <v>463</v>
      </c>
      <c r="FV49" s="77" t="s">
        <v>463</v>
      </c>
      <c r="FW49" s="77" t="s">
        <v>463</v>
      </c>
      <c r="FX49" s="77" t="s">
        <v>463</v>
      </c>
      <c r="FY49" s="77" t="s">
        <v>463</v>
      </c>
      <c r="FZ49" s="77" t="s">
        <v>463</v>
      </c>
      <c r="GA49" s="77" t="s">
        <v>463</v>
      </c>
      <c r="GB49" s="77" t="s">
        <v>463</v>
      </c>
      <c r="GC49" s="77" t="s">
        <v>463</v>
      </c>
      <c r="GD49" s="77" t="s">
        <v>463</v>
      </c>
      <c r="GE49" s="77" t="s">
        <v>463</v>
      </c>
      <c r="GF49" s="77" t="s">
        <v>463</v>
      </c>
      <c r="GG49" s="77" t="s">
        <v>463</v>
      </c>
      <c r="GH49" s="77" t="s">
        <v>463</v>
      </c>
      <c r="GI49" s="77" t="s">
        <v>463</v>
      </c>
      <c r="GJ49" s="77" t="s">
        <v>463</v>
      </c>
      <c r="GK49" s="77" t="s">
        <v>463</v>
      </c>
      <c r="GL49" s="77" t="s">
        <v>463</v>
      </c>
      <c r="GM49" s="77" t="s">
        <v>463</v>
      </c>
      <c r="GN49" s="77" t="s">
        <v>1022</v>
      </c>
      <c r="GO49" s="202">
        <f>COUNTIF(EZ49:GN49,"2")</f>
        <v>28</v>
      </c>
      <c r="GP49" s="203">
        <f t="shared" ref="GP49" si="46">GO49/(GO49+GQ49+GS49+GU49)</f>
        <v>0.90322580645161288</v>
      </c>
      <c r="GQ49" s="202">
        <f>COUNTIF(EZ49:GN49,"1")</f>
        <v>3</v>
      </c>
      <c r="GR49" s="203">
        <f t="shared" ref="GR49" si="47">GQ49/(GO49+GQ49+GS49+GU49)</f>
        <v>9.6774193548387094E-2</v>
      </c>
      <c r="GS49" s="202">
        <f>COUNTIF(EZ49:GN49,"0")</f>
        <v>0</v>
      </c>
      <c r="GT49" s="203">
        <f t="shared" ref="GT49" si="48">GS49/(GO49+GQ49+GS49+GU49)</f>
        <v>0</v>
      </c>
      <c r="GU49" s="202">
        <f>COUNTIF(EZ49:GN49,"KĐG")</f>
        <v>0</v>
      </c>
      <c r="GV49" s="203">
        <f t="shared" ref="GV49" si="49">GU49/(GO49+GQ49+GS49+GU49)</f>
        <v>0</v>
      </c>
      <c r="GW49" s="204">
        <f t="shared" ref="GW49" si="50">(((GO49*2)+(GQ49*1)+(GS49*0)))/(GO49+GQ49+GS49)</f>
        <v>1.903225806451613</v>
      </c>
      <c r="GX49" s="205" t="str">
        <f t="shared" ref="GX49" si="51">IF(GV49&gt;=50%,"KĐG",IF(GW49&gt;=1.6,"Đạt mục tiêu",IF(GW49&gt;=1,"Cần cố gắng","Chưa đạt")))</f>
        <v>Đạt mục tiêu</v>
      </c>
      <c r="GY49" s="77"/>
      <c r="GZ49" s="77"/>
      <c r="HA49" s="77"/>
      <c r="HB49" s="77"/>
      <c r="HC49" s="77"/>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1"/>
      <c r="IQ49" s="61"/>
      <c r="IR49" s="61"/>
      <c r="IS49" s="77"/>
      <c r="IT49" s="77"/>
      <c r="IU49" s="77"/>
      <c r="IV49" s="77"/>
      <c r="IW49" s="61"/>
      <c r="IX49" s="61"/>
      <c r="IY49" s="61"/>
      <c r="IZ49" s="61"/>
      <c r="JA49" s="61"/>
      <c r="JB49" s="61"/>
      <c r="JC49" s="61"/>
      <c r="JD49" s="61"/>
      <c r="JE49" s="61"/>
      <c r="JF49" s="61"/>
      <c r="JG49" s="61"/>
      <c r="JH49" s="61"/>
      <c r="JI49" s="61"/>
      <c r="JJ49" s="61"/>
      <c r="JK49" s="61"/>
      <c r="JL49" s="61"/>
      <c r="JM49" s="61"/>
      <c r="JN49" s="61"/>
      <c r="JO49" s="61"/>
      <c r="JP49" s="61"/>
      <c r="JQ49" s="61"/>
      <c r="JR49" s="61"/>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61"/>
      <c r="LG49" s="61"/>
      <c r="LH49" s="61"/>
      <c r="LI49" s="61"/>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61"/>
      <c r="OE49" s="61"/>
      <c r="OF49" s="61"/>
      <c r="OG49" s="61"/>
      <c r="OH49" s="61"/>
      <c r="OI49" s="61"/>
      <c r="OJ49" s="61"/>
      <c r="OK49" s="61"/>
      <c r="OL49" s="61"/>
      <c r="OM49" s="61"/>
      <c r="ON49" s="61"/>
      <c r="OO49" s="61"/>
      <c r="OP49" s="61"/>
      <c r="OQ49" s="61"/>
      <c r="OR49" s="61"/>
      <c r="OS49" s="61"/>
      <c r="OT49" s="61"/>
      <c r="OU49" s="61"/>
      <c r="OV49" s="61"/>
      <c r="OW49" s="61"/>
      <c r="OX49" s="61"/>
      <c r="OY49" s="61"/>
      <c r="OZ49" s="61"/>
    </row>
    <row r="50" spans="1:416" ht="81" hidden="1" customHeight="1">
      <c r="A50" s="61"/>
      <c r="B50" s="61">
        <v>19</v>
      </c>
      <c r="C50" s="137" t="s">
        <v>99</v>
      </c>
      <c r="D50" s="133" t="s">
        <v>4</v>
      </c>
      <c r="E50" s="137" t="s">
        <v>100</v>
      </c>
      <c r="F50" s="134" t="s">
        <v>6</v>
      </c>
      <c r="G50" s="133"/>
      <c r="H50" s="137" t="s">
        <v>100</v>
      </c>
      <c r="I50" s="137" t="s">
        <v>678</v>
      </c>
      <c r="J50" s="168" t="s">
        <v>826</v>
      </c>
      <c r="K50" s="206" t="s">
        <v>662</v>
      </c>
      <c r="L50" s="200" t="s">
        <v>500</v>
      </c>
      <c r="M50" s="55" t="s">
        <v>376</v>
      </c>
      <c r="N50" s="61" t="s">
        <v>349</v>
      </c>
      <c r="O50" s="61" t="s">
        <v>205</v>
      </c>
      <c r="P50" s="61"/>
      <c r="Q50" s="131"/>
      <c r="R50" s="131"/>
      <c r="S50" s="131"/>
      <c r="T50" s="131"/>
      <c r="U50" s="131"/>
      <c r="V50" s="131" t="s">
        <v>205</v>
      </c>
      <c r="W50" s="131"/>
      <c r="X50" s="131"/>
      <c r="Y50" s="131"/>
      <c r="Z50" s="131"/>
      <c r="AA50" s="131"/>
      <c r="AB50" s="130">
        <f t="shared" si="45"/>
        <v>1</v>
      </c>
      <c r="AC50" s="77"/>
      <c r="AD50" s="77"/>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251"/>
      <c r="BT50" s="251"/>
      <c r="BU50" s="77"/>
      <c r="BV50" s="77"/>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77"/>
      <c r="DM50" s="77"/>
      <c r="DN50" s="77"/>
      <c r="DO50" s="77"/>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77"/>
      <c r="FF50" s="77"/>
      <c r="FG50" s="77"/>
      <c r="FH50" s="77"/>
      <c r="FI50" s="77"/>
      <c r="FJ50" s="61">
        <v>2</v>
      </c>
      <c r="FK50" s="61">
        <v>2</v>
      </c>
      <c r="FL50" s="61">
        <v>2</v>
      </c>
      <c r="FM50" s="61">
        <v>2</v>
      </c>
      <c r="FN50" s="61">
        <v>2</v>
      </c>
      <c r="FO50" s="61">
        <v>2</v>
      </c>
      <c r="FP50" s="61">
        <v>2</v>
      </c>
      <c r="FQ50" s="61">
        <v>2</v>
      </c>
      <c r="FR50" s="61">
        <v>2</v>
      </c>
      <c r="FS50" s="61">
        <v>2</v>
      </c>
      <c r="FT50" s="61">
        <v>2</v>
      </c>
      <c r="FU50" s="61">
        <v>2</v>
      </c>
      <c r="FV50" s="61">
        <v>1</v>
      </c>
      <c r="FW50" s="61">
        <v>2</v>
      </c>
      <c r="FX50" s="61">
        <v>2</v>
      </c>
      <c r="FY50" s="61">
        <v>2</v>
      </c>
      <c r="FZ50" s="61">
        <v>2</v>
      </c>
      <c r="GA50" s="61">
        <v>2</v>
      </c>
      <c r="GB50" s="61">
        <v>2</v>
      </c>
      <c r="GC50" s="61">
        <v>2</v>
      </c>
      <c r="GD50" s="61"/>
      <c r="GE50" s="61"/>
      <c r="GF50" s="61"/>
      <c r="GG50" s="61"/>
      <c r="GH50" s="61"/>
      <c r="GI50" s="61">
        <v>2</v>
      </c>
      <c r="GJ50" s="61">
        <v>2</v>
      </c>
      <c r="GK50" s="61">
        <v>2</v>
      </c>
      <c r="GL50" s="61">
        <v>2</v>
      </c>
      <c r="GM50" s="61"/>
      <c r="GN50" s="61">
        <v>2</v>
      </c>
      <c r="GO50" s="202">
        <f>COUNTIF(FA50:GN50,"2")</f>
        <v>24</v>
      </c>
      <c r="GP50" s="203">
        <f>GO50/(GO50+GQ50+GS50+GU50)</f>
        <v>0.96</v>
      </c>
      <c r="GQ50" s="202">
        <f>COUNTIF(FA50:GN50,"1")</f>
        <v>1</v>
      </c>
      <c r="GR50" s="203">
        <f>GQ50/(GO50+GQ50+GS50+GU50)</f>
        <v>0.04</v>
      </c>
      <c r="GS50" s="202">
        <f>COUNTIF(FA50:GN50,"0")</f>
        <v>0</v>
      </c>
      <c r="GT50" s="203">
        <f>GS50/(GO50+GQ50+GS50+GU50)</f>
        <v>0</v>
      </c>
      <c r="GU50" s="202">
        <f>COUNTIF(EU50:GN50,"KĐG")</f>
        <v>0</v>
      </c>
      <c r="GV50" s="203">
        <f>GU50/(GO50+GQ50+GS50+GU50)</f>
        <v>0</v>
      </c>
      <c r="GW50" s="204">
        <f>(((GO50*2)+(GQ50*1)+(GS50*0)))/(GO50+GQ50+GS50)</f>
        <v>1.96</v>
      </c>
      <c r="GX50" s="207" t="str">
        <f>IF(GV50&gt;=50%,"KĐG",IF(GW50&gt;=1.6,"Đạt mục tiêu",IF(GW50&gt;=1,"Cần cố gắng","Chưa đạt")))</f>
        <v>Đạt mục tiêu</v>
      </c>
      <c r="GY50" s="77"/>
      <c r="GZ50" s="77"/>
      <c r="HA50" s="77"/>
      <c r="HB50" s="77"/>
      <c r="HC50" s="77"/>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1"/>
      <c r="IQ50" s="61"/>
      <c r="IR50" s="61"/>
      <c r="IS50" s="77"/>
      <c r="IT50" s="77"/>
      <c r="IU50" s="77"/>
      <c r="IV50" s="77"/>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c r="OG50" s="61"/>
      <c r="OH50" s="61"/>
      <c r="OI50" s="61"/>
      <c r="OJ50" s="61"/>
      <c r="OK50" s="61"/>
      <c r="OL50" s="61"/>
      <c r="OM50" s="61"/>
      <c r="ON50" s="61"/>
      <c r="OO50" s="61"/>
      <c r="OP50" s="61"/>
      <c r="OQ50" s="61"/>
      <c r="OR50" s="61"/>
      <c r="OS50" s="61"/>
      <c r="OT50" s="61"/>
      <c r="OU50" s="61"/>
      <c r="OV50" s="61"/>
      <c r="OW50" s="61"/>
      <c r="OX50" s="61"/>
      <c r="OY50" s="61"/>
      <c r="OZ50" s="61"/>
    </row>
    <row r="51" spans="1:416" ht="63" hidden="1">
      <c r="A51" s="61"/>
      <c r="B51" s="61">
        <v>20</v>
      </c>
      <c r="C51" s="137" t="s">
        <v>452</v>
      </c>
      <c r="D51" s="133" t="s">
        <v>6</v>
      </c>
      <c r="E51" s="137" t="s">
        <v>101</v>
      </c>
      <c r="F51" s="134" t="s">
        <v>6</v>
      </c>
      <c r="G51" s="133"/>
      <c r="H51" s="137" t="s">
        <v>101</v>
      </c>
      <c r="I51" s="137" t="s">
        <v>1045</v>
      </c>
      <c r="J51" s="134"/>
      <c r="K51" s="206" t="s">
        <v>662</v>
      </c>
      <c r="L51" s="200" t="s">
        <v>500</v>
      </c>
      <c r="M51" s="55" t="s">
        <v>376</v>
      </c>
      <c r="N51" s="61" t="s">
        <v>349</v>
      </c>
      <c r="O51" s="61" t="s">
        <v>205</v>
      </c>
      <c r="P51" s="61"/>
      <c r="Q51" s="131"/>
      <c r="R51" s="131"/>
      <c r="S51" s="131"/>
      <c r="T51" s="131"/>
      <c r="U51" s="131"/>
      <c r="V51" s="131"/>
      <c r="W51" s="131" t="s">
        <v>205</v>
      </c>
      <c r="X51" s="131"/>
      <c r="Y51" s="131"/>
      <c r="Z51" s="131"/>
      <c r="AA51" s="131"/>
      <c r="AB51" s="130">
        <f t="shared" si="45"/>
        <v>1</v>
      </c>
      <c r="AC51" s="77"/>
      <c r="AD51" s="77"/>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251"/>
      <c r="BT51" s="251"/>
      <c r="BU51" s="77"/>
      <c r="BV51" s="77"/>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77"/>
      <c r="DM51" s="77"/>
      <c r="DN51" s="77"/>
      <c r="DO51" s="77"/>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77"/>
      <c r="FF51" s="77"/>
      <c r="FG51" s="77"/>
      <c r="FH51" s="77"/>
      <c r="FI51" s="77"/>
      <c r="FJ51" s="61">
        <v>2</v>
      </c>
      <c r="FK51" s="61">
        <v>2</v>
      </c>
      <c r="FL51" s="61">
        <v>1</v>
      </c>
      <c r="FM51" s="61">
        <v>2</v>
      </c>
      <c r="FN51" s="61">
        <v>2</v>
      </c>
      <c r="FO51" s="61">
        <v>2</v>
      </c>
      <c r="FP51" s="61">
        <v>2</v>
      </c>
      <c r="FQ51" s="61">
        <v>2</v>
      </c>
      <c r="FR51" s="61">
        <v>2</v>
      </c>
      <c r="FS51" s="61">
        <v>2</v>
      </c>
      <c r="FT51" s="61">
        <v>1</v>
      </c>
      <c r="FU51" s="61">
        <v>2</v>
      </c>
      <c r="FV51" s="61">
        <v>2</v>
      </c>
      <c r="FW51" s="61">
        <v>2</v>
      </c>
      <c r="FX51" s="61">
        <v>2</v>
      </c>
      <c r="FY51" s="61">
        <v>2</v>
      </c>
      <c r="FZ51" s="61">
        <v>1</v>
      </c>
      <c r="GA51" s="61">
        <v>2</v>
      </c>
      <c r="GB51" s="61">
        <v>2</v>
      </c>
      <c r="GC51" s="61">
        <v>2</v>
      </c>
      <c r="GD51" s="61"/>
      <c r="GE51" s="61"/>
      <c r="GF51" s="61"/>
      <c r="GG51" s="61"/>
      <c r="GH51" s="61"/>
      <c r="GI51" s="61">
        <v>2</v>
      </c>
      <c r="GJ51" s="61">
        <v>2</v>
      </c>
      <c r="GK51" s="61">
        <v>2</v>
      </c>
      <c r="GL51" s="61">
        <v>2</v>
      </c>
      <c r="GM51" s="61"/>
      <c r="GN51" s="61">
        <v>2</v>
      </c>
      <c r="GO51" s="202">
        <f>COUNTIF(FA51:GN51,"2")</f>
        <v>22</v>
      </c>
      <c r="GP51" s="203">
        <f>GO51/(GO51+GQ51+GS51+GU51)</f>
        <v>0.88</v>
      </c>
      <c r="GQ51" s="202">
        <f>COUNTIF(FA51:GN51,"1")</f>
        <v>3</v>
      </c>
      <c r="GR51" s="203">
        <f>GQ51/(GO51+GQ51+GS51+GU51)</f>
        <v>0.12</v>
      </c>
      <c r="GS51" s="202">
        <f>COUNTIF(FA51:GN51,"0")</f>
        <v>0</v>
      </c>
      <c r="GT51" s="203">
        <f>GS51/(GO51+GQ51+GS51+GU51)</f>
        <v>0</v>
      </c>
      <c r="GU51" s="202">
        <f>COUNTIF(EU51:GN51,"KĐG")</f>
        <v>0</v>
      </c>
      <c r="GV51" s="203">
        <f>GU51/(GO51+GQ51+GS51+GU51)</f>
        <v>0</v>
      </c>
      <c r="GW51" s="204">
        <f>(((GO51*2)+(GQ51*1)+(GS51*0)))/(GO51+GQ51+GS51)</f>
        <v>1.88</v>
      </c>
      <c r="GX51" s="207" t="str">
        <f>IF(GV51&gt;=50%,"KĐG",IF(GW51&gt;=1.6,"Đạt mục tiêu",IF(GW51&gt;=1,"Cần cố gắng","Chưa đạt")))</f>
        <v>Đạt mục tiêu</v>
      </c>
      <c r="GY51" s="79" t="s">
        <v>553</v>
      </c>
      <c r="GZ51" s="77"/>
      <c r="HA51" s="77"/>
      <c r="HB51" s="77"/>
      <c r="HC51" s="77"/>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61"/>
      <c r="IF51" s="61"/>
      <c r="IG51" s="61"/>
      <c r="IH51" s="61"/>
      <c r="II51" s="61"/>
      <c r="IJ51" s="61"/>
      <c r="IK51" s="61"/>
      <c r="IL51" s="61"/>
      <c r="IM51" s="61"/>
      <c r="IN51" s="61"/>
      <c r="IO51" s="61"/>
      <c r="IP51" s="61"/>
      <c r="IQ51" s="61"/>
      <c r="IR51" s="61"/>
      <c r="IS51" s="77"/>
      <c r="IT51" s="77"/>
      <c r="IU51" s="77"/>
      <c r="IV51" s="77"/>
      <c r="IW51" s="61"/>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c r="OG51" s="61"/>
      <c r="OH51" s="61"/>
      <c r="OI51" s="61"/>
      <c r="OJ51" s="61"/>
      <c r="OK51" s="61"/>
      <c r="OL51" s="61"/>
      <c r="OM51" s="61"/>
      <c r="ON51" s="61"/>
      <c r="OO51" s="61"/>
      <c r="OP51" s="61"/>
      <c r="OQ51" s="61"/>
      <c r="OR51" s="61"/>
      <c r="OS51" s="61"/>
      <c r="OT51" s="61"/>
      <c r="OU51" s="61"/>
      <c r="OV51" s="61"/>
      <c r="OW51" s="61"/>
      <c r="OX51" s="61"/>
      <c r="OY51" s="61"/>
      <c r="OZ51" s="61"/>
    </row>
    <row r="52" spans="1:416" ht="63" hidden="1">
      <c r="A52" s="61"/>
      <c r="B52" s="61">
        <v>21</v>
      </c>
      <c r="C52" s="137" t="s">
        <v>102</v>
      </c>
      <c r="D52" s="133" t="s">
        <v>6</v>
      </c>
      <c r="E52" s="137" t="s">
        <v>103</v>
      </c>
      <c r="F52" s="134" t="s">
        <v>6</v>
      </c>
      <c r="G52" s="133"/>
      <c r="H52" s="137" t="s">
        <v>103</v>
      </c>
      <c r="I52" s="137" t="s">
        <v>872</v>
      </c>
      <c r="J52" s="134"/>
      <c r="K52" s="206" t="s">
        <v>662</v>
      </c>
      <c r="L52" s="200" t="s">
        <v>500</v>
      </c>
      <c r="M52" s="55" t="s">
        <v>376</v>
      </c>
      <c r="N52" s="61" t="s">
        <v>349</v>
      </c>
      <c r="O52" s="61" t="s">
        <v>205</v>
      </c>
      <c r="P52" s="61"/>
      <c r="Q52" s="131"/>
      <c r="R52" s="131"/>
      <c r="S52" s="131"/>
      <c r="T52" s="131"/>
      <c r="U52" s="131"/>
      <c r="V52" s="131"/>
      <c r="W52" s="131" t="s">
        <v>205</v>
      </c>
      <c r="X52" s="131"/>
      <c r="Y52" s="131"/>
      <c r="Z52" s="131"/>
      <c r="AA52" s="131"/>
      <c r="AB52" s="130">
        <f t="shared" si="45"/>
        <v>1</v>
      </c>
      <c r="AC52" s="77"/>
      <c r="AD52" s="77"/>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251"/>
      <c r="BT52" s="251"/>
      <c r="BU52" s="77"/>
      <c r="BV52" s="77"/>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77"/>
      <c r="DM52" s="77"/>
      <c r="DN52" s="77"/>
      <c r="DO52" s="77"/>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77"/>
      <c r="FF52" s="77"/>
      <c r="FG52" s="77"/>
      <c r="FH52" s="77"/>
      <c r="FI52" s="77"/>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77"/>
      <c r="GZ52" s="77"/>
      <c r="HA52" s="77"/>
      <c r="HB52" s="77"/>
      <c r="HC52" s="77"/>
      <c r="HD52" s="61">
        <v>2</v>
      </c>
      <c r="HE52" s="61">
        <v>2</v>
      </c>
      <c r="HF52" s="61">
        <v>2</v>
      </c>
      <c r="HG52" s="61">
        <v>2</v>
      </c>
      <c r="HH52" s="61">
        <v>2</v>
      </c>
      <c r="HI52" s="61">
        <v>2</v>
      </c>
      <c r="HJ52" s="61">
        <v>2</v>
      </c>
      <c r="HK52" s="61">
        <v>2</v>
      </c>
      <c r="HL52" s="61">
        <v>2</v>
      </c>
      <c r="HM52" s="61">
        <v>2</v>
      </c>
      <c r="HN52" s="61">
        <v>2</v>
      </c>
      <c r="HO52" s="61">
        <v>2</v>
      </c>
      <c r="HP52" s="61">
        <v>2</v>
      </c>
      <c r="HQ52" s="61">
        <v>2</v>
      </c>
      <c r="HR52" s="61">
        <v>2</v>
      </c>
      <c r="HS52" s="61">
        <v>2</v>
      </c>
      <c r="HT52" s="61">
        <v>2</v>
      </c>
      <c r="HU52" s="61">
        <v>2</v>
      </c>
      <c r="HV52" s="61">
        <v>2</v>
      </c>
      <c r="HW52" s="61"/>
      <c r="HX52" s="61"/>
      <c r="HY52" s="61"/>
      <c r="HZ52" s="61"/>
      <c r="IA52" s="61"/>
      <c r="IB52" s="61"/>
      <c r="IC52" s="61">
        <v>2</v>
      </c>
      <c r="ID52" s="61">
        <v>2</v>
      </c>
      <c r="IE52" s="61">
        <v>2</v>
      </c>
      <c r="IF52" s="61">
        <v>2</v>
      </c>
      <c r="IG52" s="61">
        <v>2</v>
      </c>
      <c r="IH52" s="202">
        <f>COUNTIF(HD52:IG52,"2")</f>
        <v>24</v>
      </c>
      <c r="II52" s="203">
        <f>IH52/(IH52+IJ52+IL52+IN52)</f>
        <v>1</v>
      </c>
      <c r="IJ52" s="202">
        <f>COUNTIF(HD52:IG52,"1")</f>
        <v>0</v>
      </c>
      <c r="IK52" s="203">
        <f>IJ52/(IH52+IJ52+IL52+IN52)</f>
        <v>0</v>
      </c>
      <c r="IL52" s="202">
        <f>COUNTIF(HD52:IG52,"0")</f>
        <v>0</v>
      </c>
      <c r="IM52" s="203">
        <f>IL52/(IH52+IJ52+IL52+IN52)</f>
        <v>0</v>
      </c>
      <c r="IN52" s="202">
        <f>COUNTIF(GO52:IG52,"KĐG")</f>
        <v>0</v>
      </c>
      <c r="IO52" s="203">
        <f>IN52/(IH52+IJ52+IL52+IN52)</f>
        <v>0</v>
      </c>
      <c r="IP52" s="204">
        <f>(((IH52*2)+(IJ52*1)+(IL52*0)))/(IH52+IJ52+IL52)</f>
        <v>2</v>
      </c>
      <c r="IQ52" s="208" t="str">
        <f>IF(IO52&gt;=50%,"KĐG",IF(IP52&gt;=1.6,"Đạt mục tiêu",IF(IP52&gt;=1,"Cần cố gắng","Chưa đạt")))</f>
        <v>Đạt mục tiêu</v>
      </c>
      <c r="IR52" s="208"/>
      <c r="IS52" s="77"/>
      <c r="IT52" s="77"/>
      <c r="IU52" s="77"/>
      <c r="IV52" s="77"/>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61"/>
      <c r="OE52" s="61"/>
      <c r="OF52" s="61"/>
      <c r="OG52" s="61"/>
      <c r="OH52" s="61"/>
      <c r="OI52" s="61"/>
      <c r="OJ52" s="61"/>
      <c r="OK52" s="61"/>
      <c r="OL52" s="61"/>
      <c r="OM52" s="61"/>
      <c r="ON52" s="61"/>
      <c r="OO52" s="61"/>
      <c r="OP52" s="61"/>
      <c r="OQ52" s="61"/>
      <c r="OR52" s="61"/>
      <c r="OS52" s="61"/>
      <c r="OT52" s="61"/>
      <c r="OU52" s="61"/>
      <c r="OV52" s="61"/>
      <c r="OW52" s="61"/>
      <c r="OX52" s="61"/>
      <c r="OY52" s="61"/>
      <c r="OZ52" s="61"/>
    </row>
    <row r="53" spans="1:416" ht="78.75" hidden="1">
      <c r="A53" s="61"/>
      <c r="B53" s="61">
        <v>22</v>
      </c>
      <c r="C53" s="137" t="s">
        <v>104</v>
      </c>
      <c r="D53" s="133" t="s">
        <v>6</v>
      </c>
      <c r="E53" s="137" t="s">
        <v>105</v>
      </c>
      <c r="F53" s="134" t="s">
        <v>6</v>
      </c>
      <c r="G53" s="133"/>
      <c r="H53" s="137" t="s">
        <v>105</v>
      </c>
      <c r="I53" s="137" t="s">
        <v>871</v>
      </c>
      <c r="J53" s="134"/>
      <c r="K53" s="206" t="s">
        <v>662</v>
      </c>
      <c r="L53" s="200" t="s">
        <v>500</v>
      </c>
      <c r="M53" s="55" t="s">
        <v>376</v>
      </c>
      <c r="N53" s="61" t="s">
        <v>349</v>
      </c>
      <c r="O53" s="61" t="s">
        <v>205</v>
      </c>
      <c r="P53" s="61"/>
      <c r="Q53" s="131"/>
      <c r="R53" s="131"/>
      <c r="S53" s="131"/>
      <c r="T53" s="131"/>
      <c r="U53" s="131"/>
      <c r="V53" s="131"/>
      <c r="W53" s="131" t="s">
        <v>205</v>
      </c>
      <c r="X53" s="131"/>
      <c r="Y53" s="131"/>
      <c r="Z53" s="131"/>
      <c r="AA53" s="131"/>
      <c r="AB53" s="130">
        <f t="shared" si="45"/>
        <v>1</v>
      </c>
      <c r="AC53" s="77"/>
      <c r="AD53" s="77"/>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251"/>
      <c r="BT53" s="251"/>
      <c r="BU53" s="77"/>
      <c r="BV53" s="77"/>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77"/>
      <c r="DM53" s="77"/>
      <c r="DN53" s="77"/>
      <c r="DO53" s="77"/>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77"/>
      <c r="FF53" s="77"/>
      <c r="FG53" s="77"/>
      <c r="FH53" s="77"/>
      <c r="FI53" s="77"/>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77"/>
      <c r="GZ53" s="77"/>
      <c r="HA53" s="77"/>
      <c r="HB53" s="77"/>
      <c r="HC53" s="77"/>
      <c r="HD53" s="61">
        <v>2</v>
      </c>
      <c r="HE53" s="61">
        <v>2</v>
      </c>
      <c r="HF53" s="61">
        <v>2</v>
      </c>
      <c r="HG53" s="61">
        <v>2</v>
      </c>
      <c r="HH53" s="61">
        <v>2</v>
      </c>
      <c r="HI53" s="61">
        <v>2</v>
      </c>
      <c r="HJ53" s="61">
        <v>2</v>
      </c>
      <c r="HK53" s="61">
        <v>2</v>
      </c>
      <c r="HL53" s="61">
        <v>2</v>
      </c>
      <c r="HM53" s="61">
        <v>2</v>
      </c>
      <c r="HN53" s="61">
        <v>2</v>
      </c>
      <c r="HO53" s="61">
        <v>2</v>
      </c>
      <c r="HP53" s="61">
        <v>2</v>
      </c>
      <c r="HQ53" s="61">
        <v>2</v>
      </c>
      <c r="HR53" s="61">
        <v>2</v>
      </c>
      <c r="HS53" s="61">
        <v>2</v>
      </c>
      <c r="HT53" s="61">
        <v>2</v>
      </c>
      <c r="HU53" s="61">
        <v>2</v>
      </c>
      <c r="HV53" s="61">
        <v>2</v>
      </c>
      <c r="HW53" s="61"/>
      <c r="HX53" s="61"/>
      <c r="HY53" s="61"/>
      <c r="HZ53" s="61"/>
      <c r="IA53" s="61"/>
      <c r="IB53" s="61"/>
      <c r="IC53" s="61">
        <v>2</v>
      </c>
      <c r="ID53" s="61">
        <v>2</v>
      </c>
      <c r="IE53" s="61">
        <v>2</v>
      </c>
      <c r="IF53" s="61">
        <v>2</v>
      </c>
      <c r="IG53" s="61">
        <v>2</v>
      </c>
      <c r="IH53" s="202">
        <f>COUNTIF(HD53:IG53,"2")</f>
        <v>24</v>
      </c>
      <c r="II53" s="203">
        <f>IH53/(IH53+IJ53+IL53+IN53)</f>
        <v>1</v>
      </c>
      <c r="IJ53" s="202">
        <f>COUNTIF(HD53:IG53,"1")</f>
        <v>0</v>
      </c>
      <c r="IK53" s="203">
        <f>IJ53/(IH53+IJ53+IL53+IN53)</f>
        <v>0</v>
      </c>
      <c r="IL53" s="202">
        <f>COUNTIF(HD53:IG53,"0")</f>
        <v>0</v>
      </c>
      <c r="IM53" s="203">
        <f>IL53/(IH53+IJ53+IL53+IN53)</f>
        <v>0</v>
      </c>
      <c r="IN53" s="202">
        <f>COUNTIF(GO53:IG53,"KĐG")</f>
        <v>0</v>
      </c>
      <c r="IO53" s="203">
        <f>IN53/(IH53+IJ53+IL53+IN53)</f>
        <v>0</v>
      </c>
      <c r="IP53" s="204">
        <f>(((IH53*2)+(IJ53*1)+(IL53*0)))/(IH53+IJ53+IL53)</f>
        <v>2</v>
      </c>
      <c r="IQ53" s="208" t="str">
        <f>IF(IO53&gt;=50%,"KĐG",IF(IP53&gt;=1.6,"Đạt mục tiêu",IF(IP53&gt;=1,"Cần cố gắng","Chưa đạt")))</f>
        <v>Đạt mục tiêu</v>
      </c>
      <c r="IR53" s="208"/>
      <c r="IS53" s="77"/>
      <c r="IT53" s="77"/>
      <c r="IU53" s="77"/>
      <c r="IV53" s="77"/>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row>
    <row r="54" spans="1:416" s="25" customFormat="1" ht="22.5" hidden="1" customHeight="1">
      <c r="A54" s="61"/>
      <c r="B54" s="61"/>
      <c r="C54" s="280" t="s">
        <v>340</v>
      </c>
      <c r="D54" s="280"/>
      <c r="E54" s="280"/>
      <c r="F54" s="198"/>
      <c r="G54" s="122">
        <f>COUNTIF(G55:G64,"x")</f>
        <v>1</v>
      </c>
      <c r="H54" s="198"/>
      <c r="I54" s="198" t="s">
        <v>674</v>
      </c>
      <c r="J54" s="148"/>
      <c r="K54" s="47"/>
      <c r="L54" s="148"/>
      <c r="M54" s="198"/>
      <c r="N54" s="198"/>
      <c r="O54" s="125">
        <f>COUNTIF(O55:O64,"x")</f>
        <v>8</v>
      </c>
      <c r="P54" s="61">
        <f>SUM(P55:P64)</f>
        <v>5</v>
      </c>
      <c r="Q54" s="125">
        <f t="shared" ref="Q54:AA54" si="52">COUNTIF(Q55:Q64,"x")</f>
        <v>0</v>
      </c>
      <c r="R54" s="125">
        <f t="shared" si="52"/>
        <v>0</v>
      </c>
      <c r="S54" s="125">
        <f t="shared" si="52"/>
        <v>0</v>
      </c>
      <c r="T54" s="125">
        <f t="shared" ref="T54" si="53">COUNTIF(T55:T64,"x")</f>
        <v>0</v>
      </c>
      <c r="U54" s="125">
        <f t="shared" si="52"/>
        <v>1</v>
      </c>
      <c r="V54" s="125">
        <f t="shared" si="52"/>
        <v>0</v>
      </c>
      <c r="W54" s="125">
        <f t="shared" si="52"/>
        <v>0</v>
      </c>
      <c r="X54" s="125">
        <f t="shared" si="52"/>
        <v>5</v>
      </c>
      <c r="Y54" s="125">
        <f t="shared" si="52"/>
        <v>3</v>
      </c>
      <c r="Z54" s="125">
        <f t="shared" si="52"/>
        <v>1</v>
      </c>
      <c r="AA54" s="125">
        <f t="shared" si="52"/>
        <v>0</v>
      </c>
      <c r="AB54" s="244">
        <f>SUM(AB55:AB64)</f>
        <v>10</v>
      </c>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205"/>
      <c r="BJ54" s="205"/>
      <c r="BK54" s="205"/>
      <c r="BL54" s="205"/>
      <c r="BM54" s="205"/>
      <c r="BN54" s="205"/>
      <c r="BO54" s="205"/>
      <c r="BP54" s="205"/>
      <c r="BQ54" s="205"/>
      <c r="BR54" s="208"/>
      <c r="BS54" s="77"/>
      <c r="BT54" s="77"/>
      <c r="BU54" s="77"/>
      <c r="BV54" s="77"/>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77"/>
      <c r="GZ54" s="77"/>
      <c r="HA54" s="77"/>
      <c r="HB54" s="77"/>
      <c r="HC54" s="77"/>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202"/>
      <c r="II54" s="203"/>
      <c r="IJ54" s="202"/>
      <c r="IK54" s="203"/>
      <c r="IL54" s="202"/>
      <c r="IM54" s="203"/>
      <c r="IN54" s="202"/>
      <c r="IO54" s="203"/>
      <c r="IP54" s="204"/>
      <c r="IQ54" s="208"/>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202"/>
      <c r="KB54" s="203"/>
      <c r="KC54" s="202"/>
      <c r="KD54" s="203"/>
      <c r="KE54" s="202"/>
      <c r="KF54" s="203"/>
      <c r="KG54" s="202"/>
      <c r="KH54" s="203"/>
      <c r="KI54" s="204"/>
      <c r="KJ54" s="208"/>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77"/>
      <c r="NO54" s="77"/>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row>
    <row r="55" spans="1:416" ht="55.5" hidden="1">
      <c r="A55" s="61"/>
      <c r="B55" s="61">
        <v>23</v>
      </c>
      <c r="C55" s="137" t="s">
        <v>106</v>
      </c>
      <c r="D55" s="133" t="s">
        <v>4</v>
      </c>
      <c r="E55" s="137" t="s">
        <v>685</v>
      </c>
      <c r="F55" s="134" t="s">
        <v>6</v>
      </c>
      <c r="G55" s="133"/>
      <c r="H55" s="137" t="s">
        <v>107</v>
      </c>
      <c r="I55" s="137" t="s">
        <v>1208</v>
      </c>
      <c r="J55" s="134"/>
      <c r="K55" s="206" t="s">
        <v>662</v>
      </c>
      <c r="L55" s="200" t="s">
        <v>500</v>
      </c>
      <c r="M55" s="55" t="s">
        <v>376</v>
      </c>
      <c r="N55" s="61" t="s">
        <v>349</v>
      </c>
      <c r="O55" s="61" t="s">
        <v>205</v>
      </c>
      <c r="P55" s="61">
        <v>1</v>
      </c>
      <c r="Q55" s="131"/>
      <c r="R55" s="131"/>
      <c r="S55" s="131"/>
      <c r="T55" s="131"/>
      <c r="U55" s="131" t="s">
        <v>205</v>
      </c>
      <c r="V55" s="131"/>
      <c r="W55" s="131"/>
      <c r="X55" s="131"/>
      <c r="Y55" s="131"/>
      <c r="Z55" s="131"/>
      <c r="AA55" s="131"/>
      <c r="AB55" s="130">
        <f t="shared" ref="AB55:AB64" si="54">COUNTIF($Q55:$AA55,"x")</f>
        <v>1</v>
      </c>
      <c r="AC55" s="77"/>
      <c r="AD55" s="77"/>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251"/>
      <c r="BT55" s="251"/>
      <c r="BU55" s="77"/>
      <c r="BV55" s="77"/>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77"/>
      <c r="DM55" s="77"/>
      <c r="DN55" s="77"/>
      <c r="DO55" s="77"/>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77"/>
      <c r="FF55" s="77"/>
      <c r="FG55" s="77"/>
      <c r="FH55" s="77"/>
      <c r="FI55" s="77"/>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77"/>
      <c r="GZ55" s="77"/>
      <c r="HA55" s="79" t="s">
        <v>553</v>
      </c>
      <c r="HB55" s="77"/>
      <c r="HC55" s="77"/>
      <c r="HD55" s="61">
        <v>2</v>
      </c>
      <c r="HE55" s="61">
        <v>2</v>
      </c>
      <c r="HF55" s="61">
        <v>1</v>
      </c>
      <c r="HG55" s="61">
        <v>2</v>
      </c>
      <c r="HH55" s="61">
        <v>2</v>
      </c>
      <c r="HI55" s="61">
        <v>2</v>
      </c>
      <c r="HJ55" s="61">
        <v>2</v>
      </c>
      <c r="HK55" s="61">
        <v>2</v>
      </c>
      <c r="HL55" s="61">
        <v>2</v>
      </c>
      <c r="HM55" s="61">
        <v>2</v>
      </c>
      <c r="HN55" s="61">
        <v>1</v>
      </c>
      <c r="HO55" s="61">
        <v>2</v>
      </c>
      <c r="HP55" s="61">
        <v>2</v>
      </c>
      <c r="HQ55" s="61">
        <v>2</v>
      </c>
      <c r="HR55" s="61">
        <v>2</v>
      </c>
      <c r="HS55" s="61">
        <v>2</v>
      </c>
      <c r="HT55" s="61">
        <v>1</v>
      </c>
      <c r="HU55" s="61">
        <v>2</v>
      </c>
      <c r="HV55" s="61">
        <v>2</v>
      </c>
      <c r="HW55" s="61"/>
      <c r="HX55" s="61"/>
      <c r="HY55" s="61"/>
      <c r="HZ55" s="61"/>
      <c r="IA55" s="61"/>
      <c r="IB55" s="61"/>
      <c r="IC55" s="61">
        <v>2</v>
      </c>
      <c r="ID55" s="61">
        <v>2</v>
      </c>
      <c r="IE55" s="61">
        <v>2</v>
      </c>
      <c r="IF55" s="61">
        <v>2</v>
      </c>
      <c r="IG55" s="61">
        <v>2</v>
      </c>
      <c r="IH55" s="202">
        <f>COUNTIF(HD55:IG55,"2")</f>
        <v>21</v>
      </c>
      <c r="II55" s="203">
        <f>IH55/(IH55+IJ55+IL55+IN55)</f>
        <v>0.875</v>
      </c>
      <c r="IJ55" s="202">
        <f>COUNTIF(HD55:IG55,"1")</f>
        <v>3</v>
      </c>
      <c r="IK55" s="203">
        <f>IJ55/(IH55+IJ55+IL55+IN55)</f>
        <v>0.125</v>
      </c>
      <c r="IL55" s="202">
        <f>COUNTIF(HD55:IG55,"0")</f>
        <v>0</v>
      </c>
      <c r="IM55" s="203">
        <f>IL55/(IH55+IJ55+IL55+IN55)</f>
        <v>0</v>
      </c>
      <c r="IN55" s="202">
        <f>COUNTIF(GO55:IG55,"KĐG")</f>
        <v>0</v>
      </c>
      <c r="IO55" s="203">
        <f>IN55/(IH55+IJ55+IL55+IN55)</f>
        <v>0</v>
      </c>
      <c r="IP55" s="204">
        <f>(((IH55*2)+(IJ55*1)+(IL55*0)))/(IH55+IJ55+IL55)</f>
        <v>1.875</v>
      </c>
      <c r="IQ55" s="208" t="str">
        <f>IF(IO55&gt;=50%,"KĐG",IF(IP55&gt;=1.6,"Đạt mục tiêu",IF(IP55&gt;=1,"Cần cố gắng","Chưa đạt")))</f>
        <v>Đạt mục tiêu</v>
      </c>
      <c r="IR55" s="208"/>
      <c r="IS55" s="77"/>
      <c r="IT55" s="77"/>
      <c r="IU55" s="77"/>
      <c r="IV55" s="77"/>
      <c r="IW55" s="61"/>
      <c r="IX55" s="61"/>
      <c r="IY55" s="61"/>
      <c r="IZ55" s="61"/>
      <c r="JA55" s="61"/>
      <c r="JB55" s="61"/>
      <c r="JC55" s="61"/>
      <c r="JD55" s="61"/>
      <c r="JE55" s="61"/>
      <c r="JF55" s="61"/>
      <c r="JG55" s="61"/>
      <c r="JH55" s="61"/>
      <c r="JI55" s="61"/>
      <c r="JJ55" s="61"/>
      <c r="JK55" s="61"/>
      <c r="JL55" s="61"/>
      <c r="JM55" s="61"/>
      <c r="JN55" s="61"/>
      <c r="JO55" s="61"/>
      <c r="JP55" s="61"/>
      <c r="JQ55" s="61"/>
      <c r="JR55" s="61"/>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61"/>
      <c r="LG55" s="61"/>
      <c r="LH55" s="61"/>
      <c r="LI55" s="61"/>
      <c r="LJ55" s="61"/>
      <c r="LK55" s="61"/>
      <c r="LL55" s="61"/>
      <c r="LM55" s="61"/>
      <c r="LN55" s="61"/>
      <c r="LO55" s="61"/>
      <c r="LP55" s="61"/>
      <c r="LQ55" s="61"/>
      <c r="LR55" s="61"/>
      <c r="LS55" s="61"/>
      <c r="LT55" s="61"/>
      <c r="LU55" s="61"/>
      <c r="LV55" s="61"/>
      <c r="LW55" s="61"/>
      <c r="LX55" s="61"/>
      <c r="LY55" s="61"/>
      <c r="LZ55" s="61"/>
      <c r="MA55" s="61"/>
      <c r="MB55" s="61"/>
      <c r="MC55" s="61"/>
      <c r="MD55" s="61"/>
      <c r="ME55" s="61"/>
      <c r="MF55" s="61"/>
      <c r="MG55" s="61"/>
      <c r="MH55" s="61"/>
      <c r="MI55" s="61"/>
      <c r="MJ55" s="61"/>
      <c r="MK55" s="61"/>
      <c r="ML55" s="61"/>
      <c r="MM55" s="61"/>
      <c r="MN55" s="61"/>
      <c r="MO55" s="61"/>
      <c r="MP55" s="61"/>
      <c r="MQ55" s="61"/>
      <c r="MR55" s="61"/>
      <c r="MS55" s="61"/>
      <c r="MT55" s="61"/>
      <c r="MU55" s="61"/>
      <c r="MV55" s="61"/>
      <c r="MW55" s="61"/>
      <c r="MX55" s="61"/>
      <c r="MY55" s="61"/>
      <c r="MZ55" s="61"/>
      <c r="NA55" s="61"/>
      <c r="NB55" s="61"/>
      <c r="NC55" s="61"/>
      <c r="ND55" s="61"/>
      <c r="NE55" s="61"/>
      <c r="NF55" s="61"/>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61"/>
      <c r="OE55" s="61"/>
      <c r="OF55" s="61"/>
      <c r="OG55" s="61"/>
      <c r="OH55" s="61"/>
      <c r="OI55" s="61"/>
      <c r="OJ55" s="61"/>
      <c r="OK55" s="61"/>
      <c r="OL55" s="61"/>
      <c r="OM55" s="61"/>
      <c r="ON55" s="61"/>
      <c r="OO55" s="61"/>
      <c r="OP55" s="61"/>
      <c r="OQ55" s="61"/>
      <c r="OR55" s="61"/>
      <c r="OS55" s="61"/>
      <c r="OT55" s="61"/>
      <c r="OU55" s="61"/>
      <c r="OV55" s="61"/>
      <c r="OW55" s="61"/>
      <c r="OX55" s="61"/>
      <c r="OY55" s="61"/>
      <c r="OZ55" s="61"/>
    </row>
    <row r="56" spans="1:416" ht="34.5" hidden="1" customHeight="1">
      <c r="A56" s="61"/>
      <c r="B56" s="61">
        <v>24</v>
      </c>
      <c r="C56" s="137" t="s">
        <v>696</v>
      </c>
      <c r="D56" s="133" t="s">
        <v>6</v>
      </c>
      <c r="E56" s="137" t="s">
        <v>110</v>
      </c>
      <c r="F56" s="134" t="s">
        <v>6</v>
      </c>
      <c r="G56" s="133"/>
      <c r="H56" s="137" t="s">
        <v>110</v>
      </c>
      <c r="I56" s="137" t="s">
        <v>858</v>
      </c>
      <c r="J56" s="168" t="s">
        <v>827</v>
      </c>
      <c r="K56" s="206" t="s">
        <v>662</v>
      </c>
      <c r="L56" s="200" t="s">
        <v>500</v>
      </c>
      <c r="M56" s="55" t="s">
        <v>376</v>
      </c>
      <c r="N56" s="61" t="s">
        <v>349</v>
      </c>
      <c r="O56" s="61" t="s">
        <v>205</v>
      </c>
      <c r="P56" s="61"/>
      <c r="Q56" s="131"/>
      <c r="R56" s="131"/>
      <c r="S56" s="131"/>
      <c r="T56" s="131"/>
      <c r="U56" s="131"/>
      <c r="V56" s="131"/>
      <c r="W56" s="131"/>
      <c r="X56" s="131" t="s">
        <v>205</v>
      </c>
      <c r="Y56" s="131"/>
      <c r="Z56" s="131"/>
      <c r="AA56" s="131"/>
      <c r="AB56" s="130">
        <f t="shared" si="54"/>
        <v>1</v>
      </c>
      <c r="AC56" s="77"/>
      <c r="AD56" s="77"/>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251"/>
      <c r="BT56" s="251"/>
      <c r="BU56" s="77"/>
      <c r="BV56" s="77"/>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77"/>
      <c r="DM56" s="77"/>
      <c r="DN56" s="77"/>
      <c r="DO56" s="77"/>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77"/>
      <c r="FF56" s="77"/>
      <c r="FG56" s="77"/>
      <c r="FH56" s="77"/>
      <c r="FI56" s="77"/>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79" t="s">
        <v>552</v>
      </c>
      <c r="GZ56" s="77"/>
      <c r="HA56" s="77"/>
      <c r="HB56" s="77"/>
      <c r="HC56" s="77"/>
      <c r="HD56" s="61">
        <v>2</v>
      </c>
      <c r="HE56" s="61">
        <v>2</v>
      </c>
      <c r="HF56" s="61">
        <v>1</v>
      </c>
      <c r="HG56" s="61">
        <v>2</v>
      </c>
      <c r="HH56" s="61">
        <v>2</v>
      </c>
      <c r="HI56" s="61">
        <v>2</v>
      </c>
      <c r="HJ56" s="61">
        <v>2</v>
      </c>
      <c r="HK56" s="61">
        <v>2</v>
      </c>
      <c r="HL56" s="61">
        <v>2</v>
      </c>
      <c r="HM56" s="61">
        <v>2</v>
      </c>
      <c r="HN56" s="61">
        <v>1</v>
      </c>
      <c r="HO56" s="61">
        <v>2</v>
      </c>
      <c r="HP56" s="61">
        <v>1</v>
      </c>
      <c r="HQ56" s="61">
        <v>2</v>
      </c>
      <c r="HR56" s="61">
        <v>2</v>
      </c>
      <c r="HS56" s="61">
        <v>2</v>
      </c>
      <c r="HT56" s="61">
        <v>2</v>
      </c>
      <c r="HU56" s="61">
        <v>2</v>
      </c>
      <c r="HV56" s="61">
        <v>2</v>
      </c>
      <c r="HW56" s="61"/>
      <c r="HX56" s="61"/>
      <c r="HY56" s="61"/>
      <c r="HZ56" s="61"/>
      <c r="IA56" s="61"/>
      <c r="IB56" s="61"/>
      <c r="IC56" s="61">
        <v>2</v>
      </c>
      <c r="ID56" s="61">
        <v>2</v>
      </c>
      <c r="IE56" s="61">
        <v>2</v>
      </c>
      <c r="IF56" s="61">
        <v>2</v>
      </c>
      <c r="IG56" s="61">
        <v>2</v>
      </c>
      <c r="IH56" s="202">
        <f>COUNTIF(HD56:IG56,"2")</f>
        <v>21</v>
      </c>
      <c r="II56" s="203">
        <f>IH56/(IH56+IJ56+IL56+IN56)</f>
        <v>0.875</v>
      </c>
      <c r="IJ56" s="202">
        <f>COUNTIF(HD56:IG56,"1")</f>
        <v>3</v>
      </c>
      <c r="IK56" s="203">
        <f>IJ56/(IH56+IJ56+IL56+IN56)</f>
        <v>0.125</v>
      </c>
      <c r="IL56" s="202">
        <f>COUNTIF(HD56:IG56,"0")</f>
        <v>0</v>
      </c>
      <c r="IM56" s="203">
        <f>IL56/(IH56+IJ56+IL56+IN56)</f>
        <v>0</v>
      </c>
      <c r="IN56" s="202">
        <f>COUNTIF(GO56:IG56,"KĐG")</f>
        <v>0</v>
      </c>
      <c r="IO56" s="203">
        <f>IN56/(IH56+IJ56+IL56+IN56)</f>
        <v>0</v>
      </c>
      <c r="IP56" s="204">
        <f>(((IH56*2)+(IJ56*1)+(IL56*0)))/(IH56+IJ56+IL56)</f>
        <v>1.875</v>
      </c>
      <c r="IQ56" s="208" t="str">
        <f>IF(IO56&gt;=50%,"KĐG",IF(IP56&gt;=1.6,"Đạt mục tiêu",IF(IP56&gt;=1,"Cần cố gắng","Chưa đạt")))</f>
        <v>Đạt mục tiêu</v>
      </c>
      <c r="IR56" s="208"/>
      <c r="IS56" s="77"/>
      <c r="IT56" s="77"/>
      <c r="IU56" s="77"/>
      <c r="IV56" s="77"/>
      <c r="IW56" s="61"/>
      <c r="IX56" s="61"/>
      <c r="IY56" s="61"/>
      <c r="IZ56" s="61"/>
      <c r="JA56" s="61"/>
      <c r="JB56" s="61"/>
      <c r="JC56" s="61"/>
      <c r="JD56" s="61"/>
      <c r="JE56" s="61"/>
      <c r="JF56" s="61"/>
      <c r="JG56" s="61"/>
      <c r="JH56" s="61"/>
      <c r="JI56" s="61"/>
      <c r="JJ56" s="61"/>
      <c r="JK56" s="61"/>
      <c r="JL56" s="61"/>
      <c r="JM56" s="61"/>
      <c r="JN56" s="61"/>
      <c r="JO56" s="61"/>
      <c r="JP56" s="61"/>
      <c r="JQ56" s="61"/>
      <c r="JR56" s="61"/>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c r="OK56" s="61"/>
      <c r="OL56" s="61"/>
      <c r="OM56" s="61"/>
      <c r="ON56" s="61"/>
      <c r="OO56" s="61"/>
      <c r="OP56" s="61"/>
      <c r="OQ56" s="61"/>
      <c r="OR56" s="61"/>
      <c r="OS56" s="61"/>
      <c r="OT56" s="61"/>
      <c r="OU56" s="61"/>
      <c r="OV56" s="61"/>
      <c r="OW56" s="61"/>
      <c r="OX56" s="61"/>
      <c r="OY56" s="61"/>
      <c r="OZ56" s="61"/>
    </row>
    <row r="57" spans="1:416" ht="34.5" hidden="1" customHeight="1">
      <c r="A57" s="61"/>
      <c r="B57" s="61">
        <v>25</v>
      </c>
      <c r="C57" s="137" t="s">
        <v>697</v>
      </c>
      <c r="D57" s="133" t="s">
        <v>6</v>
      </c>
      <c r="E57" s="137" t="s">
        <v>111</v>
      </c>
      <c r="F57" s="134" t="s">
        <v>6</v>
      </c>
      <c r="G57" s="133"/>
      <c r="H57" s="137" t="s">
        <v>111</v>
      </c>
      <c r="I57" s="137" t="s">
        <v>859</v>
      </c>
      <c r="J57" s="168" t="s">
        <v>828</v>
      </c>
      <c r="K57" s="206" t="s">
        <v>662</v>
      </c>
      <c r="L57" s="200" t="s">
        <v>500</v>
      </c>
      <c r="M57" s="55" t="s">
        <v>376</v>
      </c>
      <c r="N57" s="61" t="s">
        <v>349</v>
      </c>
      <c r="O57" s="61" t="s">
        <v>205</v>
      </c>
      <c r="P57" s="61"/>
      <c r="Q57" s="131"/>
      <c r="R57" s="131"/>
      <c r="S57" s="131"/>
      <c r="T57" s="131"/>
      <c r="U57" s="131"/>
      <c r="V57" s="131"/>
      <c r="W57" s="131"/>
      <c r="X57" s="131" t="s">
        <v>205</v>
      </c>
      <c r="Y57" s="131"/>
      <c r="Z57" s="131"/>
      <c r="AA57" s="131"/>
      <c r="AB57" s="130">
        <f t="shared" si="54"/>
        <v>1</v>
      </c>
      <c r="AC57" s="77"/>
      <c r="AD57" s="7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251"/>
      <c r="BT57" s="251"/>
      <c r="BU57" s="77"/>
      <c r="BV57" s="77"/>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77"/>
      <c r="DM57" s="77"/>
      <c r="DN57" s="77"/>
      <c r="DO57" s="77"/>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77"/>
      <c r="FF57" s="77"/>
      <c r="FG57" s="77"/>
      <c r="FH57" s="77"/>
      <c r="FI57" s="77"/>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79" t="s">
        <v>552</v>
      </c>
      <c r="GZ57" s="79"/>
      <c r="HA57" s="77"/>
      <c r="HB57" s="77"/>
      <c r="HC57" s="77"/>
      <c r="HD57" s="61">
        <v>2</v>
      </c>
      <c r="HE57" s="61">
        <v>2</v>
      </c>
      <c r="HF57" s="61">
        <v>2</v>
      </c>
      <c r="HG57" s="61">
        <v>2</v>
      </c>
      <c r="HH57" s="61">
        <v>2</v>
      </c>
      <c r="HI57" s="61">
        <v>2</v>
      </c>
      <c r="HJ57" s="61">
        <v>2</v>
      </c>
      <c r="HK57" s="61">
        <v>2</v>
      </c>
      <c r="HL57" s="61">
        <v>2</v>
      </c>
      <c r="HM57" s="61">
        <v>2</v>
      </c>
      <c r="HN57" s="61">
        <v>2</v>
      </c>
      <c r="HO57" s="61">
        <v>2</v>
      </c>
      <c r="HP57" s="61">
        <v>2</v>
      </c>
      <c r="HQ57" s="61">
        <v>2</v>
      </c>
      <c r="HR57" s="61">
        <v>2</v>
      </c>
      <c r="HS57" s="61">
        <v>2</v>
      </c>
      <c r="HT57" s="61">
        <v>2</v>
      </c>
      <c r="HU57" s="61">
        <v>2</v>
      </c>
      <c r="HV57" s="61">
        <v>2</v>
      </c>
      <c r="HW57" s="61"/>
      <c r="HX57" s="61"/>
      <c r="HY57" s="61"/>
      <c r="HZ57" s="61"/>
      <c r="IA57" s="61"/>
      <c r="IB57" s="61"/>
      <c r="IC57" s="61">
        <v>2</v>
      </c>
      <c r="ID57" s="61">
        <v>2</v>
      </c>
      <c r="IE57" s="61">
        <v>2</v>
      </c>
      <c r="IF57" s="61">
        <v>2</v>
      </c>
      <c r="IG57" s="61">
        <v>2</v>
      </c>
      <c r="IH57" s="202">
        <f>COUNTIF(HD57:IG57,"2")</f>
        <v>24</v>
      </c>
      <c r="II57" s="203">
        <f>IH57/(IH57+IJ57+IL57+IN57)</f>
        <v>1</v>
      </c>
      <c r="IJ57" s="202">
        <f>COUNTIF(HD57:IG57,"1")</f>
        <v>0</v>
      </c>
      <c r="IK57" s="203">
        <f>IJ57/(IH57+IJ57+IL57+IN57)</f>
        <v>0</v>
      </c>
      <c r="IL57" s="202">
        <f>COUNTIF(HD57:IG57,"0")</f>
        <v>0</v>
      </c>
      <c r="IM57" s="203">
        <f>IL57/(IH57+IJ57+IL57+IN57)</f>
        <v>0</v>
      </c>
      <c r="IN57" s="202">
        <f>COUNTIF(GO57:IG57,"KĐG")</f>
        <v>0</v>
      </c>
      <c r="IO57" s="203">
        <f>IN57/(IH57+IJ57+IL57+IN57)</f>
        <v>0</v>
      </c>
      <c r="IP57" s="204">
        <f>(((IH57*2)+(IJ57*1)+(IL57*0)))/(IH57+IJ57+IL57)</f>
        <v>2</v>
      </c>
      <c r="IQ57" s="208" t="str">
        <f>IF(IO57&gt;=50%,"KĐG",IF(IP57&gt;=1.6,"Đạt mục tiêu",IF(IP57&gt;=1,"Cần cố gắng","Chưa đạt")))</f>
        <v>Đạt mục tiêu</v>
      </c>
      <c r="IR57" s="208"/>
      <c r="IS57" s="77"/>
      <c r="IT57" s="77"/>
      <c r="IU57" s="77"/>
      <c r="IV57" s="77"/>
      <c r="IW57" s="61"/>
      <c r="IX57" s="61"/>
      <c r="IY57" s="61"/>
      <c r="IZ57" s="61"/>
      <c r="JA57" s="61"/>
      <c r="JB57" s="61"/>
      <c r="JC57" s="61"/>
      <c r="JD57" s="61"/>
      <c r="JE57" s="61"/>
      <c r="JF57" s="61"/>
      <c r="JG57" s="61"/>
      <c r="JH57" s="61"/>
      <c r="JI57" s="61"/>
      <c r="JJ57" s="61"/>
      <c r="JK57" s="61"/>
      <c r="JL57" s="61"/>
      <c r="JM57" s="61"/>
      <c r="JN57" s="61"/>
      <c r="JO57" s="61"/>
      <c r="JP57" s="61"/>
      <c r="JQ57" s="61"/>
      <c r="JR57" s="61"/>
      <c r="JS57" s="61"/>
      <c r="JT57" s="61"/>
      <c r="JU57" s="61"/>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61"/>
      <c r="LG57" s="61"/>
      <c r="LH57" s="61"/>
      <c r="LI57" s="61"/>
      <c r="LJ57" s="61"/>
      <c r="LK57" s="61"/>
      <c r="LL57" s="61"/>
      <c r="LM57" s="61"/>
      <c r="LN57" s="61"/>
      <c r="LO57" s="61"/>
      <c r="LP57" s="61"/>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c r="OE57" s="61"/>
      <c r="OF57" s="61"/>
      <c r="OG57" s="61"/>
      <c r="OH57" s="61"/>
      <c r="OI57" s="61"/>
      <c r="OJ57" s="61"/>
      <c r="OK57" s="61"/>
      <c r="OL57" s="61"/>
      <c r="OM57" s="61"/>
      <c r="ON57" s="61"/>
      <c r="OO57" s="61"/>
      <c r="OP57" s="61"/>
      <c r="OQ57" s="61"/>
      <c r="OR57" s="61"/>
      <c r="OS57" s="61"/>
      <c r="OT57" s="61"/>
      <c r="OU57" s="61"/>
      <c r="OV57" s="61"/>
      <c r="OW57" s="61"/>
      <c r="OX57" s="61"/>
      <c r="OY57" s="61"/>
      <c r="OZ57" s="61"/>
    </row>
    <row r="58" spans="1:416" ht="34.5" hidden="1" customHeight="1">
      <c r="A58" s="61"/>
      <c r="B58" s="61">
        <v>26</v>
      </c>
      <c r="C58" s="137" t="s">
        <v>108</v>
      </c>
      <c r="D58" s="133" t="s">
        <v>4</v>
      </c>
      <c r="E58" s="137" t="s">
        <v>109</v>
      </c>
      <c r="F58" s="134" t="s">
        <v>12</v>
      </c>
      <c r="G58" s="133"/>
      <c r="H58" s="137" t="s">
        <v>109</v>
      </c>
      <c r="I58" s="137" t="s">
        <v>863</v>
      </c>
      <c r="J58" s="168" t="s">
        <v>829</v>
      </c>
      <c r="K58" s="206" t="s">
        <v>662</v>
      </c>
      <c r="L58" s="200" t="s">
        <v>500</v>
      </c>
      <c r="M58" s="55" t="s">
        <v>376</v>
      </c>
      <c r="N58" s="61" t="s">
        <v>349</v>
      </c>
      <c r="O58" s="61" t="s">
        <v>205</v>
      </c>
      <c r="P58" s="61">
        <v>1</v>
      </c>
      <c r="Q58" s="131"/>
      <c r="R58" s="131"/>
      <c r="S58" s="131"/>
      <c r="T58" s="131"/>
      <c r="U58" s="131"/>
      <c r="V58" s="131"/>
      <c r="W58" s="131"/>
      <c r="X58" s="131" t="s">
        <v>205</v>
      </c>
      <c r="Y58" s="131"/>
      <c r="Z58" s="131"/>
      <c r="AA58" s="131"/>
      <c r="AB58" s="130">
        <f t="shared" si="54"/>
        <v>1</v>
      </c>
      <c r="AC58" s="77"/>
      <c r="AD58" s="77"/>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251"/>
      <c r="BT58" s="251"/>
      <c r="BU58" s="77"/>
      <c r="BV58" s="77"/>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77"/>
      <c r="DM58" s="77"/>
      <c r="DN58" s="77"/>
      <c r="DO58" s="77"/>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77"/>
      <c r="FF58" s="77"/>
      <c r="FG58" s="77"/>
      <c r="FH58" s="77"/>
      <c r="FI58" s="77"/>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77"/>
      <c r="GZ58" s="77"/>
      <c r="HA58" s="77"/>
      <c r="HB58" s="77"/>
      <c r="HC58" s="77"/>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61"/>
      <c r="IF58" s="61"/>
      <c r="IG58" s="61"/>
      <c r="IH58" s="61"/>
      <c r="II58" s="61"/>
      <c r="IJ58" s="61"/>
      <c r="IK58" s="61"/>
      <c r="IL58" s="61"/>
      <c r="IM58" s="61"/>
      <c r="IN58" s="61"/>
      <c r="IO58" s="61"/>
      <c r="IP58" s="61"/>
      <c r="IQ58" s="61"/>
      <c r="IR58" s="61"/>
      <c r="IS58" s="79" t="s">
        <v>552</v>
      </c>
      <c r="IT58" s="61"/>
      <c r="IU58" s="79"/>
      <c r="IV58" s="61"/>
      <c r="IW58" s="61">
        <v>2</v>
      </c>
      <c r="IX58" s="61">
        <v>2</v>
      </c>
      <c r="IY58" s="61">
        <v>2</v>
      </c>
      <c r="IZ58" s="61">
        <v>2</v>
      </c>
      <c r="JA58" s="61">
        <v>2</v>
      </c>
      <c r="JB58" s="61">
        <v>2</v>
      </c>
      <c r="JC58" s="61">
        <v>2</v>
      </c>
      <c r="JD58" s="61">
        <v>1</v>
      </c>
      <c r="JE58" s="61">
        <v>2</v>
      </c>
      <c r="JF58" s="61">
        <v>2</v>
      </c>
      <c r="JG58" s="61">
        <v>2</v>
      </c>
      <c r="JH58" s="61">
        <v>2</v>
      </c>
      <c r="JI58" s="61">
        <v>1</v>
      </c>
      <c r="JJ58" s="61">
        <v>2</v>
      </c>
      <c r="JK58" s="61">
        <v>2</v>
      </c>
      <c r="JL58" s="61">
        <v>2</v>
      </c>
      <c r="JM58" s="61">
        <v>2</v>
      </c>
      <c r="JN58" s="61">
        <v>2</v>
      </c>
      <c r="JO58" s="61">
        <v>2</v>
      </c>
      <c r="JP58" s="61">
        <v>2</v>
      </c>
      <c r="JQ58" s="61">
        <v>2</v>
      </c>
      <c r="JR58" s="61">
        <v>2</v>
      </c>
      <c r="JS58" s="61">
        <v>2</v>
      </c>
      <c r="JT58" s="61">
        <v>2</v>
      </c>
      <c r="JU58" s="61">
        <v>2</v>
      </c>
      <c r="JV58" s="61">
        <v>2</v>
      </c>
      <c r="JW58" s="61">
        <v>2</v>
      </c>
      <c r="JX58" s="61">
        <v>2</v>
      </c>
      <c r="JY58" s="61">
        <v>2</v>
      </c>
      <c r="JZ58" s="61">
        <v>2</v>
      </c>
      <c r="KA58" s="202">
        <f t="shared" ref="KA58:KA64" si="55">COUNTIF(IW58:JZ58,"2")</f>
        <v>28</v>
      </c>
      <c r="KB58" s="203">
        <f t="shared" ref="KB58:KB64" si="56">KA58/(KA58+KC58+KE58+KG58)</f>
        <v>0.93333333333333335</v>
      </c>
      <c r="KC58" s="202">
        <f t="shared" ref="KC58:KC64" si="57">COUNTIF(IW58:JZ58,"1")</f>
        <v>2</v>
      </c>
      <c r="KD58" s="203">
        <f t="shared" ref="KD58:KD64" si="58">KC58/(KA58+KC58+KE58+KG58)</f>
        <v>6.6666666666666666E-2</v>
      </c>
      <c r="KE58" s="202">
        <f t="shared" ref="KE58:KE64" si="59">COUNTIF(IW58:JZ58,"0")</f>
        <v>0</v>
      </c>
      <c r="KF58" s="203">
        <f t="shared" ref="KF58:KF64" si="60">KE58/(KA58+KC58+KE58+KG58)</f>
        <v>0</v>
      </c>
      <c r="KG58" s="202">
        <f>COUNTIF(II58:JZ58,"KĐG")</f>
        <v>0</v>
      </c>
      <c r="KH58" s="203">
        <f t="shared" ref="KH58:KH64" si="61">KG58/(KA58+KC58+KE58+KG58)</f>
        <v>0</v>
      </c>
      <c r="KI58" s="204">
        <f t="shared" ref="KI58:KI64" si="62">(((KA58*2)+(KC58*1)+(KE58*0)))/(KA58+KC58+KE58)</f>
        <v>1.9333333333333333</v>
      </c>
      <c r="KJ58" s="205" t="str">
        <f t="shared" ref="KJ58:KJ64" si="63">IF(KH58&gt;=50%,"KĐG",IF(KI58&gt;=1.6,"Đạt mục tiêu",IF(KI58&gt;=1,"Cần cố gắng","Chưa đạt")))</f>
        <v>Đạt mục tiêu</v>
      </c>
      <c r="KK58" s="61"/>
      <c r="KL58" s="61"/>
      <c r="KM58" s="61"/>
      <c r="KN58" s="61"/>
      <c r="KO58" s="61"/>
      <c r="KP58" s="61"/>
      <c r="KQ58" s="61"/>
      <c r="KR58" s="61"/>
      <c r="KS58" s="61"/>
      <c r="KT58" s="61"/>
      <c r="KU58" s="61"/>
      <c r="KV58" s="61"/>
      <c r="KW58" s="61"/>
      <c r="KX58" s="61"/>
      <c r="KY58" s="61"/>
      <c r="KZ58" s="61"/>
      <c r="LA58" s="61"/>
      <c r="LB58" s="61"/>
      <c r="LC58" s="61"/>
      <c r="LD58" s="61"/>
      <c r="LE58" s="61"/>
      <c r="LF58" s="61"/>
      <c r="LG58" s="61"/>
      <c r="LH58" s="61"/>
      <c r="LI58" s="61"/>
      <c r="LJ58" s="61"/>
      <c r="LK58" s="61"/>
      <c r="LL58" s="61"/>
      <c r="LM58" s="61"/>
      <c r="LN58" s="61"/>
      <c r="LO58" s="61"/>
      <c r="LP58" s="61"/>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c r="OE58" s="61"/>
      <c r="OF58" s="61"/>
      <c r="OG58" s="61"/>
      <c r="OH58" s="61"/>
      <c r="OI58" s="61"/>
      <c r="OJ58" s="61"/>
      <c r="OK58" s="61"/>
      <c r="OL58" s="61"/>
      <c r="OM58" s="61"/>
      <c r="ON58" s="61"/>
      <c r="OO58" s="61"/>
      <c r="OP58" s="61"/>
      <c r="OQ58" s="61"/>
      <c r="OR58" s="61"/>
      <c r="OS58" s="61"/>
      <c r="OT58" s="61"/>
      <c r="OU58" s="61"/>
      <c r="OV58" s="61"/>
      <c r="OW58" s="61"/>
      <c r="OX58" s="61"/>
      <c r="OY58" s="61"/>
      <c r="OZ58" s="61"/>
    </row>
    <row r="59" spans="1:416" ht="24.75" hidden="1" customHeight="1">
      <c r="A59" s="61"/>
      <c r="B59" s="282">
        <v>27</v>
      </c>
      <c r="C59" s="278" t="s">
        <v>112</v>
      </c>
      <c r="D59" s="281" t="s">
        <v>4</v>
      </c>
      <c r="E59" s="278" t="s">
        <v>113</v>
      </c>
      <c r="F59" s="292" t="s">
        <v>5</v>
      </c>
      <c r="G59" s="281"/>
      <c r="H59" s="278" t="s">
        <v>113</v>
      </c>
      <c r="I59" s="137" t="s">
        <v>860</v>
      </c>
      <c r="J59" s="138" t="s">
        <v>831</v>
      </c>
      <c r="K59" s="206" t="s">
        <v>662</v>
      </c>
      <c r="L59" s="200" t="s">
        <v>500</v>
      </c>
      <c r="M59" s="55" t="s">
        <v>376</v>
      </c>
      <c r="N59" s="61" t="s">
        <v>349</v>
      </c>
      <c r="O59" s="282" t="s">
        <v>205</v>
      </c>
      <c r="P59" s="282"/>
      <c r="Q59" s="131"/>
      <c r="R59" s="131"/>
      <c r="S59" s="131"/>
      <c r="T59" s="131"/>
      <c r="U59" s="131"/>
      <c r="V59" s="131"/>
      <c r="W59" s="131"/>
      <c r="X59" s="131" t="s">
        <v>205</v>
      </c>
      <c r="Y59" s="131"/>
      <c r="Z59" s="131"/>
      <c r="AA59" s="131"/>
      <c r="AB59" s="130">
        <f t="shared" si="54"/>
        <v>1</v>
      </c>
      <c r="AC59" s="77"/>
      <c r="AD59" s="77"/>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251"/>
      <c r="BT59" s="251"/>
      <c r="BU59" s="77"/>
      <c r="BV59" s="77"/>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77"/>
      <c r="DM59" s="77"/>
      <c r="DN59" s="77"/>
      <c r="DO59" s="77"/>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77"/>
      <c r="FF59" s="77"/>
      <c r="FG59" s="77"/>
      <c r="FH59" s="77"/>
      <c r="FI59" s="77"/>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77"/>
      <c r="GZ59" s="79" t="s">
        <v>552</v>
      </c>
      <c r="HA59" s="77"/>
      <c r="HB59" s="77"/>
      <c r="HC59" s="77"/>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61"/>
      <c r="IF59" s="61"/>
      <c r="IG59" s="61"/>
      <c r="IH59" s="61"/>
      <c r="II59" s="61"/>
      <c r="IJ59" s="61"/>
      <c r="IK59" s="61"/>
      <c r="IL59" s="61"/>
      <c r="IM59" s="61"/>
      <c r="IN59" s="61"/>
      <c r="IO59" s="61"/>
      <c r="IP59" s="61"/>
      <c r="IQ59" s="61"/>
      <c r="IR59" s="61"/>
      <c r="IS59" s="77"/>
      <c r="IT59" s="77"/>
      <c r="IU59" s="77"/>
      <c r="IV59" s="77"/>
      <c r="IW59" s="61"/>
      <c r="IX59" s="61"/>
      <c r="IY59" s="61"/>
      <c r="IZ59" s="61"/>
      <c r="JA59" s="61"/>
      <c r="JB59" s="61"/>
      <c r="JC59" s="61"/>
      <c r="JD59" s="61"/>
      <c r="JE59" s="61"/>
      <c r="JF59" s="61"/>
      <c r="JG59" s="61"/>
      <c r="JH59" s="61"/>
      <c r="JI59" s="61"/>
      <c r="JJ59" s="61"/>
      <c r="JK59" s="61"/>
      <c r="JL59" s="61"/>
      <c r="JM59" s="61"/>
      <c r="JN59" s="61"/>
      <c r="JO59" s="61"/>
      <c r="JP59" s="61"/>
      <c r="JQ59" s="61"/>
      <c r="JR59" s="61"/>
      <c r="JS59" s="61"/>
      <c r="JT59" s="61"/>
      <c r="JU59" s="61"/>
      <c r="JV59" s="61"/>
      <c r="JW59" s="61"/>
      <c r="JX59" s="61"/>
      <c r="JY59" s="61"/>
      <c r="JZ59" s="61"/>
      <c r="KA59" s="202"/>
      <c r="KB59" s="203"/>
      <c r="KC59" s="202"/>
      <c r="KD59" s="203"/>
      <c r="KE59" s="202"/>
      <c r="KF59" s="203"/>
      <c r="KG59" s="202"/>
      <c r="KH59" s="203"/>
      <c r="KI59" s="204"/>
      <c r="KJ59" s="208"/>
      <c r="KK59" s="61"/>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61"/>
      <c r="LK59" s="61"/>
      <c r="LL59" s="61"/>
      <c r="LM59" s="61"/>
      <c r="LN59" s="61"/>
      <c r="LO59" s="61"/>
      <c r="LP59" s="61"/>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c r="OE59" s="61"/>
      <c r="OF59" s="61"/>
      <c r="OG59" s="61"/>
      <c r="OH59" s="61"/>
      <c r="OI59" s="61"/>
      <c r="OJ59" s="61"/>
      <c r="OK59" s="61"/>
      <c r="OL59" s="61"/>
      <c r="OM59" s="61"/>
      <c r="ON59" s="61"/>
      <c r="OO59" s="61"/>
      <c r="OP59" s="61"/>
      <c r="OQ59" s="61"/>
      <c r="OR59" s="61"/>
      <c r="OS59" s="61"/>
      <c r="OT59" s="61"/>
      <c r="OU59" s="61"/>
      <c r="OV59" s="61"/>
      <c r="OW59" s="61"/>
      <c r="OX59" s="61"/>
      <c r="OY59" s="61"/>
      <c r="OZ59" s="61"/>
    </row>
    <row r="60" spans="1:416" ht="24.75" hidden="1" customHeight="1">
      <c r="A60" s="61"/>
      <c r="B60" s="282"/>
      <c r="C60" s="278"/>
      <c r="D60" s="281"/>
      <c r="E60" s="278"/>
      <c r="F60" s="292"/>
      <c r="G60" s="281"/>
      <c r="H60" s="278"/>
      <c r="I60" s="137" t="s">
        <v>1209</v>
      </c>
      <c r="J60" s="138" t="s">
        <v>830</v>
      </c>
      <c r="K60" s="206" t="s">
        <v>662</v>
      </c>
      <c r="L60" s="200" t="s">
        <v>500</v>
      </c>
      <c r="M60" s="55" t="s">
        <v>376</v>
      </c>
      <c r="N60" s="61" t="s">
        <v>349</v>
      </c>
      <c r="O60" s="282"/>
      <c r="P60" s="282"/>
      <c r="Q60" s="131"/>
      <c r="R60" s="131"/>
      <c r="S60" s="131"/>
      <c r="T60" s="131"/>
      <c r="U60" s="131"/>
      <c r="V60" s="131"/>
      <c r="W60" s="131"/>
      <c r="X60" s="131"/>
      <c r="Y60" s="131" t="s">
        <v>205</v>
      </c>
      <c r="Z60" s="131"/>
      <c r="AA60" s="131"/>
      <c r="AB60" s="130">
        <f t="shared" si="54"/>
        <v>1</v>
      </c>
      <c r="AC60" s="77"/>
      <c r="AD60" s="77"/>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251"/>
      <c r="BT60" s="251"/>
      <c r="BU60" s="77"/>
      <c r="BV60" s="77"/>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77"/>
      <c r="DM60" s="77"/>
      <c r="DN60" s="77"/>
      <c r="DO60" s="77"/>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77"/>
      <c r="FF60" s="77"/>
      <c r="FG60" s="77"/>
      <c r="FH60" s="77"/>
      <c r="FI60" s="77"/>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77"/>
      <c r="GZ60" s="77"/>
      <c r="HA60" s="79" t="s">
        <v>552</v>
      </c>
      <c r="HB60" s="77"/>
      <c r="HC60" s="77"/>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61"/>
      <c r="IF60" s="61"/>
      <c r="IG60" s="61"/>
      <c r="IH60" s="61"/>
      <c r="II60" s="61"/>
      <c r="IJ60" s="61"/>
      <c r="IK60" s="61"/>
      <c r="IL60" s="61"/>
      <c r="IM60" s="61"/>
      <c r="IN60" s="61"/>
      <c r="IO60" s="61"/>
      <c r="IP60" s="61"/>
      <c r="IQ60" s="61"/>
      <c r="IR60" s="61"/>
      <c r="IS60" s="77"/>
      <c r="IT60" s="77"/>
      <c r="IU60" s="77"/>
      <c r="IV60" s="77"/>
      <c r="IW60" s="61">
        <v>2</v>
      </c>
      <c r="IX60" s="61">
        <v>2</v>
      </c>
      <c r="IY60" s="61">
        <v>2</v>
      </c>
      <c r="IZ60" s="61">
        <v>2</v>
      </c>
      <c r="JA60" s="61">
        <v>1</v>
      </c>
      <c r="JB60" s="61">
        <v>2</v>
      </c>
      <c r="JC60" s="61">
        <v>2</v>
      </c>
      <c r="JD60" s="61">
        <v>2</v>
      </c>
      <c r="JE60" s="61">
        <v>2</v>
      </c>
      <c r="JF60" s="61">
        <v>2</v>
      </c>
      <c r="JG60" s="61">
        <v>2</v>
      </c>
      <c r="JH60" s="61">
        <v>2</v>
      </c>
      <c r="JI60" s="61">
        <v>1</v>
      </c>
      <c r="JJ60" s="61">
        <v>2</v>
      </c>
      <c r="JK60" s="61">
        <v>2</v>
      </c>
      <c r="JL60" s="61">
        <v>2</v>
      </c>
      <c r="JM60" s="61">
        <v>2</v>
      </c>
      <c r="JN60" s="61">
        <v>2</v>
      </c>
      <c r="JO60" s="61">
        <v>2</v>
      </c>
      <c r="JP60" s="61">
        <v>2</v>
      </c>
      <c r="JQ60" s="61"/>
      <c r="JR60" s="61"/>
      <c r="JS60" s="61"/>
      <c r="JT60" s="61"/>
      <c r="JU60" s="61"/>
      <c r="JV60" s="61">
        <v>2</v>
      </c>
      <c r="JW60" s="61">
        <v>2</v>
      </c>
      <c r="JX60" s="61">
        <v>2</v>
      </c>
      <c r="JY60" s="61">
        <v>2</v>
      </c>
      <c r="JZ60" s="61">
        <v>2</v>
      </c>
      <c r="KA60" s="202">
        <f t="shared" si="55"/>
        <v>23</v>
      </c>
      <c r="KB60" s="203">
        <f t="shared" si="56"/>
        <v>0.92</v>
      </c>
      <c r="KC60" s="202">
        <f t="shared" si="57"/>
        <v>2</v>
      </c>
      <c r="KD60" s="203">
        <f t="shared" si="58"/>
        <v>0.08</v>
      </c>
      <c r="KE60" s="202">
        <f t="shared" si="59"/>
        <v>0</v>
      </c>
      <c r="KF60" s="203">
        <f t="shared" si="60"/>
        <v>0</v>
      </c>
      <c r="KG60" s="202">
        <f>COUNTIF(II60:JZ60,"KĐG")</f>
        <v>0</v>
      </c>
      <c r="KH60" s="203">
        <f t="shared" si="61"/>
        <v>0</v>
      </c>
      <c r="KI60" s="204">
        <f t="shared" si="62"/>
        <v>1.92</v>
      </c>
      <c r="KJ60" s="208" t="str">
        <f t="shared" si="63"/>
        <v>Đạt mục tiêu</v>
      </c>
      <c r="KK60" s="61"/>
      <c r="KL60" s="61"/>
      <c r="KM60" s="61"/>
      <c r="KN60" s="61"/>
      <c r="KO60" s="61"/>
      <c r="KP60" s="61"/>
      <c r="KQ60" s="61"/>
      <c r="KR60" s="61"/>
      <c r="KS60" s="61"/>
      <c r="KT60" s="61"/>
      <c r="KU60" s="61"/>
      <c r="KV60" s="61"/>
      <c r="KW60" s="61"/>
      <c r="KX60" s="61"/>
      <c r="KY60" s="61"/>
      <c r="KZ60" s="61"/>
      <c r="LA60" s="61"/>
      <c r="LB60" s="61"/>
      <c r="LC60" s="61"/>
      <c r="LD60" s="61"/>
      <c r="LE60" s="61"/>
      <c r="LF60" s="61"/>
      <c r="LG60" s="61"/>
      <c r="LH60" s="61"/>
      <c r="LI60" s="61"/>
      <c r="LJ60" s="61"/>
      <c r="LK60" s="61"/>
      <c r="LL60" s="61"/>
      <c r="LM60" s="61"/>
      <c r="LN60" s="61"/>
      <c r="LO60" s="61"/>
      <c r="LP60" s="61"/>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61"/>
      <c r="NE60" s="61"/>
      <c r="NF60" s="61"/>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61"/>
      <c r="OE60" s="61"/>
      <c r="OF60" s="61"/>
      <c r="OG60" s="61"/>
      <c r="OH60" s="61"/>
      <c r="OI60" s="61"/>
      <c r="OJ60" s="61"/>
      <c r="OK60" s="61"/>
      <c r="OL60" s="61"/>
      <c r="OM60" s="61"/>
      <c r="ON60" s="61"/>
      <c r="OO60" s="61"/>
      <c r="OP60" s="61"/>
      <c r="OQ60" s="61"/>
      <c r="OR60" s="61"/>
      <c r="OS60" s="61"/>
      <c r="OT60" s="61"/>
      <c r="OU60" s="61"/>
      <c r="OV60" s="61"/>
      <c r="OW60" s="61"/>
      <c r="OX60" s="61"/>
      <c r="OY60" s="61"/>
      <c r="OZ60" s="61"/>
    </row>
    <row r="61" spans="1:416" ht="57" hidden="1" customHeight="1">
      <c r="A61" s="61"/>
      <c r="B61" s="272">
        <v>28</v>
      </c>
      <c r="C61" s="275" t="s">
        <v>114</v>
      </c>
      <c r="D61" s="288" t="s">
        <v>5</v>
      </c>
      <c r="E61" s="275" t="s">
        <v>115</v>
      </c>
      <c r="F61" s="290" t="s">
        <v>5</v>
      </c>
      <c r="G61" s="288"/>
      <c r="H61" s="275" t="s">
        <v>115</v>
      </c>
      <c r="I61" s="137" t="s">
        <v>861</v>
      </c>
      <c r="J61" s="139" t="s">
        <v>831</v>
      </c>
      <c r="K61" s="206" t="s">
        <v>662</v>
      </c>
      <c r="L61" s="200" t="s">
        <v>500</v>
      </c>
      <c r="M61" s="55" t="s">
        <v>376</v>
      </c>
      <c r="N61" s="61" t="s">
        <v>349</v>
      </c>
      <c r="O61" s="272" t="s">
        <v>205</v>
      </c>
      <c r="P61" s="272">
        <v>1</v>
      </c>
      <c r="Q61" s="131"/>
      <c r="R61" s="131"/>
      <c r="S61" s="131"/>
      <c r="T61" s="131"/>
      <c r="U61" s="131"/>
      <c r="V61" s="131"/>
      <c r="W61" s="131"/>
      <c r="X61" s="131"/>
      <c r="Y61" s="131" t="s">
        <v>205</v>
      </c>
      <c r="Z61" s="131"/>
      <c r="AA61" s="131"/>
      <c r="AB61" s="130">
        <f t="shared" si="54"/>
        <v>1</v>
      </c>
      <c r="AC61" s="77"/>
      <c r="AD61" s="77"/>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251"/>
      <c r="BT61" s="251"/>
      <c r="BU61" s="77"/>
      <c r="BV61" s="77"/>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77"/>
      <c r="DM61" s="77"/>
      <c r="DN61" s="77"/>
      <c r="DO61" s="77"/>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77"/>
      <c r="FF61" s="77"/>
      <c r="FG61" s="77"/>
      <c r="FH61" s="77"/>
      <c r="FI61" s="77"/>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77"/>
      <c r="GZ61" s="77"/>
      <c r="HA61" s="77"/>
      <c r="HB61" s="79" t="s">
        <v>552</v>
      </c>
      <c r="HC61" s="77"/>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61"/>
      <c r="IF61" s="61"/>
      <c r="IG61" s="61"/>
      <c r="IH61" s="61"/>
      <c r="II61" s="61"/>
      <c r="IJ61" s="61"/>
      <c r="IK61" s="61"/>
      <c r="IL61" s="61"/>
      <c r="IM61" s="61"/>
      <c r="IN61" s="61"/>
      <c r="IO61" s="61"/>
      <c r="IP61" s="61"/>
      <c r="IQ61" s="61"/>
      <c r="IR61" s="61"/>
      <c r="IS61" s="77"/>
      <c r="IT61" s="77"/>
      <c r="IU61" s="77"/>
      <c r="IV61" s="77"/>
      <c r="IW61" s="61">
        <v>2</v>
      </c>
      <c r="IX61" s="61">
        <v>2</v>
      </c>
      <c r="IY61" s="61">
        <v>2</v>
      </c>
      <c r="IZ61" s="61">
        <v>2</v>
      </c>
      <c r="JA61" s="61">
        <v>2</v>
      </c>
      <c r="JB61" s="61">
        <v>1</v>
      </c>
      <c r="JC61" s="61">
        <v>2</v>
      </c>
      <c r="JD61" s="61">
        <v>1</v>
      </c>
      <c r="JE61" s="61">
        <v>2</v>
      </c>
      <c r="JF61" s="61">
        <v>2</v>
      </c>
      <c r="JG61" s="61">
        <v>2</v>
      </c>
      <c r="JH61" s="61">
        <v>2</v>
      </c>
      <c r="JI61" s="61">
        <v>2</v>
      </c>
      <c r="JJ61" s="61">
        <v>2</v>
      </c>
      <c r="JK61" s="61">
        <v>2</v>
      </c>
      <c r="JL61" s="61">
        <v>2</v>
      </c>
      <c r="JM61" s="61">
        <v>2</v>
      </c>
      <c r="JN61" s="61">
        <v>2</v>
      </c>
      <c r="JO61" s="61">
        <v>2</v>
      </c>
      <c r="JP61" s="61">
        <v>2</v>
      </c>
      <c r="JQ61" s="61"/>
      <c r="JR61" s="61"/>
      <c r="JS61" s="61"/>
      <c r="JT61" s="61"/>
      <c r="JU61" s="61"/>
      <c r="JV61" s="61">
        <v>2</v>
      </c>
      <c r="JW61" s="61">
        <v>2</v>
      </c>
      <c r="JX61" s="61">
        <v>2</v>
      </c>
      <c r="JY61" s="61">
        <v>2</v>
      </c>
      <c r="JZ61" s="61">
        <v>2</v>
      </c>
      <c r="KA61" s="202">
        <f t="shared" si="55"/>
        <v>23</v>
      </c>
      <c r="KB61" s="203">
        <f t="shared" si="56"/>
        <v>0.92</v>
      </c>
      <c r="KC61" s="202">
        <f t="shared" si="57"/>
        <v>2</v>
      </c>
      <c r="KD61" s="203">
        <f t="shared" si="58"/>
        <v>0.08</v>
      </c>
      <c r="KE61" s="202">
        <f t="shared" si="59"/>
        <v>0</v>
      </c>
      <c r="KF61" s="203">
        <f t="shared" si="60"/>
        <v>0</v>
      </c>
      <c r="KG61" s="202">
        <f>COUNTIF(II61:JZ61,"KĐG")</f>
        <v>0</v>
      </c>
      <c r="KH61" s="203">
        <f t="shared" si="61"/>
        <v>0</v>
      </c>
      <c r="KI61" s="204">
        <f t="shared" si="62"/>
        <v>1.92</v>
      </c>
      <c r="KJ61" s="208" t="str">
        <f t="shared" si="63"/>
        <v>Đạt mục tiêu</v>
      </c>
      <c r="KK61" s="61"/>
      <c r="KL61" s="61"/>
      <c r="KM61" s="61"/>
      <c r="KN61" s="61"/>
      <c r="KO61" s="61"/>
      <c r="KP61" s="61"/>
      <c r="KQ61" s="61"/>
      <c r="KR61" s="61"/>
      <c r="KS61" s="61"/>
      <c r="KT61" s="61"/>
      <c r="KU61" s="61"/>
      <c r="KV61" s="61"/>
      <c r="KW61" s="61"/>
      <c r="KX61" s="61"/>
      <c r="KY61" s="61"/>
      <c r="KZ61" s="61"/>
      <c r="LA61" s="61"/>
      <c r="LB61" s="61"/>
      <c r="LC61" s="61"/>
      <c r="LD61" s="61"/>
      <c r="LE61" s="61"/>
      <c r="LF61" s="61"/>
      <c r="LG61" s="61"/>
      <c r="LH61" s="61"/>
      <c r="LI61" s="61"/>
      <c r="LJ61" s="61"/>
      <c r="LK61" s="61"/>
      <c r="LL61" s="61"/>
      <c r="LM61" s="61"/>
      <c r="LN61" s="61"/>
      <c r="LO61" s="61"/>
      <c r="LP61" s="61"/>
      <c r="LQ61" s="61"/>
      <c r="LR61" s="61"/>
      <c r="LS61" s="61"/>
      <c r="LT61" s="61"/>
      <c r="LU61" s="61"/>
      <c r="LV61" s="61"/>
      <c r="LW61" s="61"/>
      <c r="LX61" s="61"/>
      <c r="LY61" s="61"/>
      <c r="LZ61" s="61"/>
      <c r="MA61" s="61"/>
      <c r="MB61" s="61"/>
      <c r="MC61" s="61"/>
      <c r="MD61" s="61"/>
      <c r="ME61" s="61"/>
      <c r="MF61" s="61"/>
      <c r="MG61" s="61"/>
      <c r="MH61" s="61"/>
      <c r="MI61" s="61"/>
      <c r="MJ61" s="61"/>
      <c r="MK61" s="61"/>
      <c r="ML61" s="61"/>
      <c r="MM61" s="61"/>
      <c r="MN61" s="61"/>
      <c r="MO61" s="61"/>
      <c r="MP61" s="61"/>
      <c r="MQ61" s="61"/>
      <c r="MR61" s="61"/>
      <c r="MS61" s="61"/>
      <c r="MT61" s="61"/>
      <c r="MU61" s="61"/>
      <c r="MV61" s="61"/>
      <c r="MW61" s="61"/>
      <c r="MX61" s="61"/>
      <c r="MY61" s="61"/>
      <c r="MZ61" s="61"/>
      <c r="NA61" s="61"/>
      <c r="NB61" s="61"/>
      <c r="NC61" s="61"/>
      <c r="ND61" s="61"/>
      <c r="NE61" s="61"/>
      <c r="NF61" s="61"/>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61"/>
      <c r="OE61" s="61"/>
      <c r="OF61" s="61"/>
      <c r="OG61" s="61"/>
      <c r="OH61" s="61"/>
      <c r="OI61" s="61"/>
      <c r="OJ61" s="61"/>
      <c r="OK61" s="61"/>
      <c r="OL61" s="61"/>
      <c r="OM61" s="61"/>
      <c r="ON61" s="61"/>
      <c r="OO61" s="61"/>
      <c r="OP61" s="61"/>
      <c r="OQ61" s="61"/>
      <c r="OR61" s="61"/>
      <c r="OS61" s="61"/>
      <c r="OT61" s="61"/>
      <c r="OU61" s="61"/>
      <c r="OV61" s="61"/>
      <c r="OW61" s="61"/>
      <c r="OX61" s="61"/>
      <c r="OY61" s="61"/>
      <c r="OZ61" s="61"/>
    </row>
    <row r="62" spans="1:416" ht="63" hidden="1">
      <c r="A62" s="61"/>
      <c r="B62" s="273"/>
      <c r="C62" s="276"/>
      <c r="D62" s="309"/>
      <c r="E62" s="276"/>
      <c r="F62" s="295"/>
      <c r="G62" s="309"/>
      <c r="H62" s="276"/>
      <c r="I62" s="137" t="s">
        <v>862</v>
      </c>
      <c r="J62" s="139"/>
      <c r="K62" s="206" t="s">
        <v>662</v>
      </c>
      <c r="L62" s="200" t="s">
        <v>500</v>
      </c>
      <c r="M62" s="55" t="s">
        <v>376</v>
      </c>
      <c r="N62" s="61" t="s">
        <v>349</v>
      </c>
      <c r="O62" s="273"/>
      <c r="P62" s="273"/>
      <c r="Q62" s="131"/>
      <c r="R62" s="131"/>
      <c r="S62" s="131"/>
      <c r="T62" s="131"/>
      <c r="U62" s="131"/>
      <c r="V62" s="131"/>
      <c r="W62" s="131"/>
      <c r="X62" s="131"/>
      <c r="Y62" s="131" t="s">
        <v>205</v>
      </c>
      <c r="Z62" s="131"/>
      <c r="AA62" s="131"/>
      <c r="AB62" s="130">
        <f t="shared" si="54"/>
        <v>1</v>
      </c>
      <c r="AC62" s="77"/>
      <c r="AD62" s="77"/>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251"/>
      <c r="BT62" s="251"/>
      <c r="BU62" s="77"/>
      <c r="BV62" s="77"/>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77"/>
      <c r="DM62" s="77"/>
      <c r="DN62" s="77"/>
      <c r="DO62" s="77"/>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77"/>
      <c r="FF62" s="77"/>
      <c r="FG62" s="77"/>
      <c r="FH62" s="77"/>
      <c r="FI62" s="77"/>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77"/>
      <c r="GZ62" s="77"/>
      <c r="HA62" s="77"/>
      <c r="HB62" s="77"/>
      <c r="HC62" s="79" t="s">
        <v>552</v>
      </c>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61"/>
      <c r="IF62" s="61"/>
      <c r="IG62" s="61"/>
      <c r="IH62" s="61"/>
      <c r="II62" s="61"/>
      <c r="IJ62" s="61"/>
      <c r="IK62" s="61"/>
      <c r="IL62" s="61"/>
      <c r="IM62" s="61"/>
      <c r="IN62" s="61"/>
      <c r="IO62" s="61"/>
      <c r="IP62" s="61"/>
      <c r="IQ62" s="61"/>
      <c r="IR62" s="61"/>
      <c r="IS62" s="77"/>
      <c r="IT62" s="77"/>
      <c r="IU62" s="77"/>
      <c r="IV62" s="77"/>
      <c r="IW62" s="61"/>
      <c r="IX62" s="61"/>
      <c r="IY62" s="61"/>
      <c r="IZ62" s="61"/>
      <c r="JA62" s="61"/>
      <c r="JB62" s="61"/>
      <c r="JC62" s="61"/>
      <c r="JD62" s="61"/>
      <c r="JE62" s="61"/>
      <c r="JF62" s="61"/>
      <c r="JG62" s="61"/>
      <c r="JH62" s="61"/>
      <c r="JI62" s="61"/>
      <c r="JJ62" s="61"/>
      <c r="JK62" s="61"/>
      <c r="JL62" s="61"/>
      <c r="JM62" s="61"/>
      <c r="JN62" s="61"/>
      <c r="JO62" s="61"/>
      <c r="JP62" s="61"/>
      <c r="JQ62" s="61"/>
      <c r="JR62" s="61"/>
      <c r="JS62" s="61"/>
      <c r="JT62" s="61"/>
      <c r="JU62" s="61"/>
      <c r="JV62" s="61"/>
      <c r="JW62" s="61"/>
      <c r="JX62" s="61"/>
      <c r="JY62" s="61"/>
      <c r="JZ62" s="61"/>
      <c r="KA62" s="202"/>
      <c r="KB62" s="203"/>
      <c r="KC62" s="202"/>
      <c r="KD62" s="203"/>
      <c r="KE62" s="202"/>
      <c r="KF62" s="203"/>
      <c r="KG62" s="202"/>
      <c r="KH62" s="203"/>
      <c r="KI62" s="204"/>
      <c r="KJ62" s="208"/>
      <c r="KK62" s="61"/>
      <c r="KL62" s="61"/>
      <c r="KM62" s="61"/>
      <c r="KN62" s="61"/>
      <c r="KO62" s="61"/>
      <c r="KP62" s="61"/>
      <c r="KQ62" s="61"/>
      <c r="KR62" s="61"/>
      <c r="KS62" s="61"/>
      <c r="KT62" s="61"/>
      <c r="KU62" s="61"/>
      <c r="KV62" s="61"/>
      <c r="KW62" s="61"/>
      <c r="KX62" s="61"/>
      <c r="KY62" s="61"/>
      <c r="KZ62" s="61"/>
      <c r="LA62" s="61"/>
      <c r="LB62" s="61"/>
      <c r="LC62" s="61"/>
      <c r="LD62" s="61"/>
      <c r="LE62" s="61"/>
      <c r="LF62" s="61"/>
      <c r="LG62" s="61"/>
      <c r="LH62" s="61"/>
      <c r="LI62" s="61"/>
      <c r="LJ62" s="61"/>
      <c r="LK62" s="61"/>
      <c r="LL62" s="61"/>
      <c r="LM62" s="61"/>
      <c r="LN62" s="61"/>
      <c r="LO62" s="61"/>
      <c r="LP62" s="61"/>
      <c r="LQ62" s="61"/>
      <c r="LR62" s="61"/>
      <c r="LS62" s="61"/>
      <c r="LT62" s="61"/>
      <c r="LU62" s="61"/>
      <c r="LV62" s="61"/>
      <c r="LW62" s="61"/>
      <c r="LX62" s="61"/>
      <c r="LY62" s="61"/>
      <c r="LZ62" s="61"/>
      <c r="MA62" s="61"/>
      <c r="MB62" s="61"/>
      <c r="MC62" s="61"/>
      <c r="MD62" s="61"/>
      <c r="ME62" s="61"/>
      <c r="MF62" s="61"/>
      <c r="MG62" s="61"/>
      <c r="MH62" s="61"/>
      <c r="MI62" s="61"/>
      <c r="MJ62" s="61"/>
      <c r="MK62" s="61"/>
      <c r="ML62" s="61"/>
      <c r="MM62" s="61"/>
      <c r="MN62" s="61"/>
      <c r="MO62" s="61"/>
      <c r="MP62" s="61"/>
      <c r="MQ62" s="61"/>
      <c r="MR62" s="61"/>
      <c r="MS62" s="61"/>
      <c r="MT62" s="61"/>
      <c r="MU62" s="61"/>
      <c r="MV62" s="61"/>
      <c r="MW62" s="61"/>
      <c r="MX62" s="61"/>
      <c r="MY62" s="61"/>
      <c r="MZ62" s="61"/>
      <c r="NA62" s="61"/>
      <c r="NB62" s="61"/>
      <c r="NC62" s="61"/>
      <c r="ND62" s="61"/>
      <c r="NE62" s="61"/>
      <c r="NF62" s="61"/>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61"/>
      <c r="OE62" s="61"/>
      <c r="OF62" s="61"/>
      <c r="OG62" s="61"/>
      <c r="OH62" s="61"/>
      <c r="OI62" s="61"/>
      <c r="OJ62" s="61"/>
      <c r="OK62" s="61"/>
      <c r="OL62" s="61"/>
      <c r="OM62" s="61"/>
      <c r="ON62" s="61"/>
      <c r="OO62" s="61"/>
      <c r="OP62" s="61"/>
      <c r="OQ62" s="61"/>
      <c r="OR62" s="61"/>
      <c r="OS62" s="61"/>
      <c r="OT62" s="61"/>
      <c r="OU62" s="61"/>
      <c r="OV62" s="61"/>
      <c r="OW62" s="61"/>
      <c r="OX62" s="61"/>
      <c r="OY62" s="61"/>
      <c r="OZ62" s="61"/>
    </row>
    <row r="63" spans="1:416" ht="63" hidden="1">
      <c r="A63" s="61"/>
      <c r="B63" s="61">
        <v>29</v>
      </c>
      <c r="C63" s="137" t="s">
        <v>116</v>
      </c>
      <c r="D63" s="133" t="s">
        <v>5</v>
      </c>
      <c r="E63" s="137" t="s">
        <v>117</v>
      </c>
      <c r="F63" s="134" t="s">
        <v>5</v>
      </c>
      <c r="G63" s="133"/>
      <c r="H63" s="137" t="s">
        <v>117</v>
      </c>
      <c r="I63" s="137" t="s">
        <v>864</v>
      </c>
      <c r="J63" s="134"/>
      <c r="K63" s="206" t="s">
        <v>662</v>
      </c>
      <c r="L63" s="200" t="s">
        <v>500</v>
      </c>
      <c r="M63" s="55" t="s">
        <v>376</v>
      </c>
      <c r="N63" s="61" t="s">
        <v>349</v>
      </c>
      <c r="O63" s="61" t="s">
        <v>205</v>
      </c>
      <c r="P63" s="61">
        <v>1</v>
      </c>
      <c r="Q63" s="131"/>
      <c r="R63" s="131"/>
      <c r="S63" s="131"/>
      <c r="T63" s="131"/>
      <c r="U63" s="131"/>
      <c r="V63" s="131"/>
      <c r="W63" s="131"/>
      <c r="X63" s="131"/>
      <c r="Y63" s="131"/>
      <c r="Z63" s="131" t="s">
        <v>205</v>
      </c>
      <c r="AA63" s="131"/>
      <c r="AB63" s="130">
        <f t="shared" si="54"/>
        <v>1</v>
      </c>
      <c r="AC63" s="77"/>
      <c r="AD63" s="77"/>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251"/>
      <c r="BT63" s="251"/>
      <c r="BU63" s="77"/>
      <c r="BV63" s="77"/>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77"/>
      <c r="DM63" s="77"/>
      <c r="DN63" s="77"/>
      <c r="DO63" s="77"/>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77"/>
      <c r="FF63" s="77"/>
      <c r="FG63" s="77"/>
      <c r="FH63" s="77"/>
      <c r="FI63" s="77"/>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77"/>
      <c r="GZ63" s="77"/>
      <c r="HA63" s="77"/>
      <c r="HB63" s="77"/>
      <c r="HC63" s="77"/>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61"/>
      <c r="IF63" s="61"/>
      <c r="IG63" s="61"/>
      <c r="IH63" s="61"/>
      <c r="II63" s="61"/>
      <c r="IJ63" s="61"/>
      <c r="IK63" s="61"/>
      <c r="IL63" s="61"/>
      <c r="IM63" s="61"/>
      <c r="IN63" s="61"/>
      <c r="IO63" s="61"/>
      <c r="IP63" s="61"/>
      <c r="IQ63" s="61"/>
      <c r="IR63" s="79" t="s">
        <v>552</v>
      </c>
      <c r="IS63" s="61"/>
      <c r="IT63" s="79" t="s">
        <v>552</v>
      </c>
      <c r="IU63" s="61"/>
      <c r="IV63" s="78"/>
      <c r="IW63" s="61">
        <v>2</v>
      </c>
      <c r="IX63" s="61">
        <v>2</v>
      </c>
      <c r="IY63" s="61">
        <v>2</v>
      </c>
      <c r="IZ63" s="61">
        <v>2</v>
      </c>
      <c r="JA63" s="61">
        <v>2</v>
      </c>
      <c r="JB63" s="61">
        <v>2</v>
      </c>
      <c r="JC63" s="61">
        <v>2</v>
      </c>
      <c r="JD63" s="61">
        <v>2</v>
      </c>
      <c r="JE63" s="61">
        <v>2</v>
      </c>
      <c r="JF63" s="61">
        <v>2</v>
      </c>
      <c r="JG63" s="61">
        <v>2</v>
      </c>
      <c r="JH63" s="61">
        <v>2</v>
      </c>
      <c r="JI63" s="61">
        <v>2</v>
      </c>
      <c r="JJ63" s="61">
        <v>2</v>
      </c>
      <c r="JK63" s="61">
        <v>2</v>
      </c>
      <c r="JL63" s="61">
        <v>2</v>
      </c>
      <c r="JM63" s="61">
        <v>2</v>
      </c>
      <c r="JN63" s="61">
        <v>2</v>
      </c>
      <c r="JO63" s="61">
        <v>2</v>
      </c>
      <c r="JP63" s="61">
        <v>2</v>
      </c>
      <c r="JQ63" s="61">
        <v>2</v>
      </c>
      <c r="JR63" s="61">
        <v>2</v>
      </c>
      <c r="JS63" s="61">
        <v>2</v>
      </c>
      <c r="JT63" s="61">
        <v>2</v>
      </c>
      <c r="JU63" s="61">
        <v>2</v>
      </c>
      <c r="JV63" s="61">
        <v>2</v>
      </c>
      <c r="JW63" s="61">
        <v>2</v>
      </c>
      <c r="JX63" s="61">
        <v>2</v>
      </c>
      <c r="JY63" s="61">
        <v>2</v>
      </c>
      <c r="JZ63" s="61">
        <v>2</v>
      </c>
      <c r="KA63" s="202">
        <f t="shared" si="55"/>
        <v>30</v>
      </c>
      <c r="KB63" s="203">
        <f t="shared" si="56"/>
        <v>1</v>
      </c>
      <c r="KC63" s="202">
        <f t="shared" si="57"/>
        <v>0</v>
      </c>
      <c r="KD63" s="203">
        <f t="shared" si="58"/>
        <v>0</v>
      </c>
      <c r="KE63" s="202">
        <f t="shared" si="59"/>
        <v>0</v>
      </c>
      <c r="KF63" s="203">
        <f t="shared" si="60"/>
        <v>0</v>
      </c>
      <c r="KG63" s="202">
        <f>COUNTIF(II63:JZ63,"KĐG")</f>
        <v>0</v>
      </c>
      <c r="KH63" s="203">
        <f t="shared" si="61"/>
        <v>0</v>
      </c>
      <c r="KI63" s="204">
        <f t="shared" si="62"/>
        <v>2</v>
      </c>
      <c r="KJ63" s="205" t="str">
        <f t="shared" si="63"/>
        <v>Đạt mục tiêu</v>
      </c>
      <c r="KK63" s="61"/>
      <c r="KL63" s="61"/>
      <c r="KM63" s="61"/>
      <c r="KN63" s="61"/>
      <c r="KO63" s="61"/>
      <c r="KP63" s="61"/>
      <c r="KQ63" s="61"/>
      <c r="KR63" s="61"/>
      <c r="KS63" s="61"/>
      <c r="KT63" s="61"/>
      <c r="KU63" s="61"/>
      <c r="KV63" s="61"/>
      <c r="KW63" s="61"/>
      <c r="KX63" s="61"/>
      <c r="KY63" s="61"/>
      <c r="KZ63" s="61"/>
      <c r="LA63" s="61"/>
      <c r="LB63" s="61"/>
      <c r="LC63" s="61"/>
      <c r="LD63" s="61"/>
      <c r="LE63" s="61"/>
      <c r="LF63" s="61"/>
      <c r="LG63" s="61"/>
      <c r="LH63" s="61"/>
      <c r="LI63" s="61"/>
      <c r="LJ63" s="61"/>
      <c r="LK63" s="61"/>
      <c r="LL63" s="61"/>
      <c r="LM63" s="61"/>
      <c r="LN63" s="61"/>
      <c r="LO63" s="61"/>
      <c r="LP63" s="61"/>
      <c r="LQ63" s="61"/>
      <c r="LR63" s="61"/>
      <c r="LS63" s="61"/>
      <c r="LT63" s="61"/>
      <c r="LU63" s="61"/>
      <c r="LV63" s="61"/>
      <c r="LW63" s="61"/>
      <c r="LX63" s="61"/>
      <c r="LY63" s="61"/>
      <c r="LZ63" s="61"/>
      <c r="MA63" s="61"/>
      <c r="MB63" s="61"/>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61"/>
      <c r="NE63" s="61"/>
      <c r="NF63" s="61"/>
      <c r="NG63" s="61"/>
      <c r="NH63" s="61"/>
      <c r="NI63" s="61"/>
      <c r="NJ63" s="61"/>
      <c r="NK63" s="61"/>
      <c r="NL63" s="61"/>
      <c r="NM63" s="61"/>
      <c r="NN63" s="61"/>
      <c r="NO63" s="61"/>
      <c r="NP63" s="61"/>
      <c r="NQ63" s="61"/>
      <c r="NR63" s="61"/>
      <c r="NS63" s="61"/>
      <c r="NT63" s="61"/>
      <c r="NU63" s="61"/>
      <c r="NV63" s="61"/>
      <c r="NW63" s="61"/>
      <c r="NX63" s="61"/>
      <c r="NY63" s="61"/>
      <c r="NZ63" s="61"/>
      <c r="OA63" s="61"/>
      <c r="OB63" s="61"/>
      <c r="OC63" s="61"/>
      <c r="OD63" s="61"/>
      <c r="OE63" s="61"/>
      <c r="OF63" s="61"/>
      <c r="OG63" s="61"/>
      <c r="OH63" s="61"/>
      <c r="OI63" s="61"/>
      <c r="OJ63" s="61"/>
      <c r="OK63" s="61"/>
      <c r="OL63" s="61"/>
      <c r="OM63" s="61"/>
      <c r="ON63" s="61"/>
      <c r="OO63" s="61"/>
      <c r="OP63" s="61"/>
      <c r="OQ63" s="61"/>
      <c r="OR63" s="61"/>
      <c r="OS63" s="61"/>
      <c r="OT63" s="61"/>
      <c r="OU63" s="61"/>
      <c r="OV63" s="61"/>
      <c r="OW63" s="61"/>
      <c r="OX63" s="61"/>
      <c r="OY63" s="61"/>
      <c r="OZ63" s="61"/>
    </row>
    <row r="64" spans="1:416" ht="55.5" hidden="1">
      <c r="A64" s="61"/>
      <c r="B64" s="61">
        <v>30</v>
      </c>
      <c r="C64" s="140" t="s">
        <v>201</v>
      </c>
      <c r="D64" s="133" t="s">
        <v>7</v>
      </c>
      <c r="E64" s="137" t="s">
        <v>202</v>
      </c>
      <c r="F64" s="134" t="s">
        <v>7</v>
      </c>
      <c r="G64" s="133" t="s">
        <v>205</v>
      </c>
      <c r="H64" s="137" t="s">
        <v>202</v>
      </c>
      <c r="I64" s="137" t="s">
        <v>873</v>
      </c>
      <c r="J64" s="134"/>
      <c r="K64" s="206" t="s">
        <v>662</v>
      </c>
      <c r="L64" s="134" t="s">
        <v>499</v>
      </c>
      <c r="M64" s="55" t="s">
        <v>376</v>
      </c>
      <c r="N64" s="61" t="s">
        <v>349</v>
      </c>
      <c r="O64" s="61" t="s">
        <v>205</v>
      </c>
      <c r="P64" s="61">
        <v>1</v>
      </c>
      <c r="Q64" s="131"/>
      <c r="R64" s="131"/>
      <c r="S64" s="131"/>
      <c r="T64" s="131"/>
      <c r="U64" s="131"/>
      <c r="V64" s="131"/>
      <c r="W64" s="131"/>
      <c r="X64" s="131" t="s">
        <v>205</v>
      </c>
      <c r="Y64" s="131"/>
      <c r="Z64" s="131"/>
      <c r="AA64" s="131"/>
      <c r="AB64" s="130">
        <f t="shared" si="54"/>
        <v>1</v>
      </c>
      <c r="AC64" s="77"/>
      <c r="AD64" s="77"/>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251"/>
      <c r="BT64" s="251"/>
      <c r="BU64" s="77"/>
      <c r="BV64" s="77"/>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77"/>
      <c r="DM64" s="77"/>
      <c r="DN64" s="77"/>
      <c r="DO64" s="77"/>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77"/>
      <c r="FF64" s="77"/>
      <c r="FG64" s="77"/>
      <c r="FH64" s="77"/>
      <c r="FI64" s="77"/>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77"/>
      <c r="GZ64" s="77"/>
      <c r="HA64" s="77"/>
      <c r="HB64" s="77"/>
      <c r="HC64" s="77"/>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77"/>
      <c r="IT64" s="77"/>
      <c r="IU64" s="77"/>
      <c r="IV64" s="77"/>
      <c r="IW64" s="61">
        <v>2</v>
      </c>
      <c r="IX64" s="61">
        <v>2</v>
      </c>
      <c r="IY64" s="61">
        <v>2</v>
      </c>
      <c r="IZ64" s="61">
        <v>2</v>
      </c>
      <c r="JA64" s="61">
        <v>2</v>
      </c>
      <c r="JB64" s="61">
        <v>2</v>
      </c>
      <c r="JC64" s="61">
        <v>2</v>
      </c>
      <c r="JD64" s="61">
        <v>2</v>
      </c>
      <c r="JE64" s="61">
        <v>2</v>
      </c>
      <c r="JF64" s="61">
        <v>2</v>
      </c>
      <c r="JG64" s="61">
        <v>2</v>
      </c>
      <c r="JH64" s="61">
        <v>2</v>
      </c>
      <c r="JI64" s="61">
        <v>1</v>
      </c>
      <c r="JJ64" s="61">
        <v>2</v>
      </c>
      <c r="JK64" s="61">
        <v>2</v>
      </c>
      <c r="JL64" s="61">
        <v>2</v>
      </c>
      <c r="JM64" s="61">
        <v>2</v>
      </c>
      <c r="JN64" s="61">
        <v>2</v>
      </c>
      <c r="JO64" s="61">
        <v>2</v>
      </c>
      <c r="JP64" s="61">
        <v>2</v>
      </c>
      <c r="JQ64" s="61"/>
      <c r="JR64" s="61"/>
      <c r="JS64" s="61"/>
      <c r="JT64" s="61"/>
      <c r="JU64" s="61"/>
      <c r="JV64" s="61">
        <v>2</v>
      </c>
      <c r="JW64" s="61">
        <v>2</v>
      </c>
      <c r="JX64" s="61">
        <v>2</v>
      </c>
      <c r="JY64" s="61">
        <v>2</v>
      </c>
      <c r="JZ64" s="61">
        <v>2</v>
      </c>
      <c r="KA64" s="202">
        <f t="shared" si="55"/>
        <v>24</v>
      </c>
      <c r="KB64" s="203">
        <f t="shared" si="56"/>
        <v>0.96</v>
      </c>
      <c r="KC64" s="202">
        <f t="shared" si="57"/>
        <v>1</v>
      </c>
      <c r="KD64" s="203">
        <f t="shared" si="58"/>
        <v>0.04</v>
      </c>
      <c r="KE64" s="202">
        <f t="shared" si="59"/>
        <v>0</v>
      </c>
      <c r="KF64" s="203">
        <f t="shared" si="60"/>
        <v>0</v>
      </c>
      <c r="KG64" s="202">
        <f>COUNTIF(II64:JZ64,"KĐG")</f>
        <v>0</v>
      </c>
      <c r="KH64" s="203">
        <f t="shared" si="61"/>
        <v>0</v>
      </c>
      <c r="KI64" s="204">
        <f t="shared" si="62"/>
        <v>1.96</v>
      </c>
      <c r="KJ64" s="208" t="str">
        <f t="shared" si="63"/>
        <v>Đạt mục tiêu</v>
      </c>
      <c r="KK64" s="78" t="s">
        <v>553</v>
      </c>
      <c r="KL64" s="79" t="s">
        <v>553</v>
      </c>
      <c r="KM64" s="78" t="s">
        <v>553</v>
      </c>
      <c r="KN64" s="61">
        <v>2</v>
      </c>
      <c r="KO64" s="61">
        <v>2</v>
      </c>
      <c r="KP64" s="61">
        <v>2</v>
      </c>
      <c r="KQ64" s="61">
        <v>2</v>
      </c>
      <c r="KR64" s="61">
        <v>2</v>
      </c>
      <c r="KS64" s="61">
        <v>2</v>
      </c>
      <c r="KT64" s="61">
        <v>2</v>
      </c>
      <c r="KU64" s="61">
        <v>2</v>
      </c>
      <c r="KV64" s="61">
        <v>2</v>
      </c>
      <c r="KW64" s="61">
        <v>2</v>
      </c>
      <c r="KX64" s="61">
        <v>2</v>
      </c>
      <c r="KY64" s="61">
        <v>2</v>
      </c>
      <c r="KZ64" s="61">
        <v>2</v>
      </c>
      <c r="LA64" s="61">
        <v>2</v>
      </c>
      <c r="LB64" s="61">
        <v>2</v>
      </c>
      <c r="LC64" s="61">
        <v>2</v>
      </c>
      <c r="LD64" s="61">
        <v>2</v>
      </c>
      <c r="LE64" s="61">
        <v>2</v>
      </c>
      <c r="LF64" s="61">
        <v>2</v>
      </c>
      <c r="LG64" s="61">
        <v>2</v>
      </c>
      <c r="LH64" s="61">
        <v>2</v>
      </c>
      <c r="LI64" s="61">
        <v>2</v>
      </c>
      <c r="LJ64" s="61">
        <v>2</v>
      </c>
      <c r="LK64" s="61">
        <v>2</v>
      </c>
      <c r="LL64" s="61">
        <v>2</v>
      </c>
      <c r="LM64" s="61">
        <v>2</v>
      </c>
      <c r="LN64" s="61">
        <v>2</v>
      </c>
      <c r="LO64" s="61">
        <v>2</v>
      </c>
      <c r="LP64" s="61">
        <v>2</v>
      </c>
      <c r="LQ64" s="61">
        <v>2</v>
      </c>
      <c r="LR64" s="202">
        <f>COUNTIF(KN64:LQ64,"2")</f>
        <v>30</v>
      </c>
      <c r="LS64" s="203">
        <f>LR64/(LR64+LT64+LV64+LX64)</f>
        <v>1</v>
      </c>
      <c r="LT64" s="202">
        <f>COUNTIF(KN64:LQ64,"1")</f>
        <v>0</v>
      </c>
      <c r="LU64" s="203">
        <f>LT64/(LR64+LT64+LV64+LX64)</f>
        <v>0</v>
      </c>
      <c r="LV64" s="202">
        <f>COUNTIF(KN64:LQ64,"0")</f>
        <v>0</v>
      </c>
      <c r="LW64" s="203">
        <f>LV64/(LR64+LT64+LV64+LX64)</f>
        <v>0</v>
      </c>
      <c r="LX64" s="202">
        <f>COUNTIF(KA64:LQ64,"KĐG")</f>
        <v>0</v>
      </c>
      <c r="LY64" s="203">
        <f>LX64/(LR64+LT64+LV64+LX64)</f>
        <v>0</v>
      </c>
      <c r="LZ64" s="204">
        <f>(((LR64*2)+(LT64*1)+(LV64*0)))/(LR64+LT64+LV64)</f>
        <v>2</v>
      </c>
      <c r="MA64" s="208" t="str">
        <f>IF(LY64&gt;=50%,"KĐG",IF(LZ64&gt;=1.6,"Đạt mục tiêu",IF(LZ64&gt;=1,"Cần cố gắng","Chưa đạt")))</f>
        <v>Đạt mục tiêu</v>
      </c>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c r="OE64" s="61"/>
      <c r="OF64" s="61"/>
      <c r="OG64" s="61"/>
      <c r="OH64" s="61"/>
      <c r="OI64" s="61"/>
      <c r="OJ64" s="61"/>
      <c r="OK64" s="61"/>
      <c r="OL64" s="61"/>
      <c r="OM64" s="61"/>
      <c r="ON64" s="61"/>
      <c r="OO64" s="61"/>
      <c r="OP64" s="61"/>
      <c r="OQ64" s="61"/>
      <c r="OR64" s="61"/>
      <c r="OS64" s="61"/>
      <c r="OT64" s="61"/>
      <c r="OU64" s="61"/>
      <c r="OV64" s="61"/>
      <c r="OW64" s="61"/>
      <c r="OX64" s="61"/>
      <c r="OY64" s="61"/>
      <c r="OZ64" s="61"/>
    </row>
    <row r="65" spans="1:416" s="25" customFormat="1" hidden="1">
      <c r="A65" s="61"/>
      <c r="B65" s="61"/>
      <c r="C65" s="280" t="s">
        <v>341</v>
      </c>
      <c r="D65" s="280"/>
      <c r="E65" s="280"/>
      <c r="F65" s="198"/>
      <c r="G65" s="122">
        <f>COUNTIF(G66:G72,"x")</f>
        <v>0</v>
      </c>
      <c r="H65" s="198"/>
      <c r="I65" s="198"/>
      <c r="J65" s="148"/>
      <c r="K65" s="199"/>
      <c r="L65" s="148"/>
      <c r="M65" s="198"/>
      <c r="N65" s="198"/>
      <c r="O65" s="125">
        <f>COUNTIF(O66:O72,"x")</f>
        <v>7</v>
      </c>
      <c r="P65" s="61">
        <f>SUM(P66:P72)</f>
        <v>3</v>
      </c>
      <c r="Q65" s="125">
        <f t="shared" ref="Q65:AA65" si="64">COUNTIF(Q66:Q72,"x")</f>
        <v>0</v>
      </c>
      <c r="R65" s="125">
        <f t="shared" si="64"/>
        <v>0</v>
      </c>
      <c r="S65" s="125">
        <f t="shared" si="64"/>
        <v>0</v>
      </c>
      <c r="T65" s="125">
        <f t="shared" ref="T65" si="65">COUNTIF(T66:T72,"x")</f>
        <v>0</v>
      </c>
      <c r="U65" s="125">
        <f t="shared" si="64"/>
        <v>0</v>
      </c>
      <c r="V65" s="125">
        <f t="shared" si="64"/>
        <v>0</v>
      </c>
      <c r="W65" s="125">
        <f t="shared" si="64"/>
        <v>0</v>
      </c>
      <c r="X65" s="125">
        <f t="shared" si="64"/>
        <v>0</v>
      </c>
      <c r="Y65" s="125">
        <f t="shared" si="64"/>
        <v>1</v>
      </c>
      <c r="Z65" s="125">
        <f t="shared" si="64"/>
        <v>2</v>
      </c>
      <c r="AA65" s="125">
        <f t="shared" si="64"/>
        <v>4</v>
      </c>
      <c r="AB65" s="244">
        <f>SUM(AB66:AB72)</f>
        <v>7</v>
      </c>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205"/>
      <c r="BJ65" s="205"/>
      <c r="BK65" s="205"/>
      <c r="BL65" s="205"/>
      <c r="BM65" s="205"/>
      <c r="BN65" s="205"/>
      <c r="BO65" s="205"/>
      <c r="BP65" s="205"/>
      <c r="BQ65" s="205"/>
      <c r="BR65" s="208"/>
      <c r="BS65" s="77"/>
      <c r="BT65" s="77"/>
      <c r="BU65" s="77"/>
      <c r="BV65" s="77"/>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77"/>
      <c r="GZ65" s="77"/>
      <c r="HA65" s="77"/>
      <c r="HB65" s="77"/>
      <c r="HC65" s="77"/>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61"/>
      <c r="JW65" s="61"/>
      <c r="JX65" s="61"/>
      <c r="JY65" s="61"/>
      <c r="JZ65" s="61"/>
      <c r="KA65" s="61"/>
      <c r="KB65" s="61"/>
      <c r="KC65" s="61"/>
      <c r="KD65" s="61"/>
      <c r="KE65" s="61"/>
      <c r="KF65" s="61"/>
      <c r="KG65" s="61"/>
      <c r="KH65" s="61"/>
      <c r="KI65" s="61"/>
      <c r="KJ65" s="61"/>
      <c r="KK65" s="61"/>
      <c r="KL65" s="61"/>
      <c r="KM65" s="61"/>
      <c r="KN65" s="61"/>
      <c r="KO65" s="61"/>
      <c r="KP65" s="61"/>
      <c r="KQ65" s="61"/>
      <c r="KR65" s="61"/>
      <c r="KS65" s="61"/>
      <c r="KT65" s="61"/>
      <c r="KU65" s="61"/>
      <c r="KV65" s="61"/>
      <c r="KW65" s="61"/>
      <c r="KX65" s="61"/>
      <c r="KY65" s="61"/>
      <c r="KZ65" s="61"/>
      <c r="LA65" s="61"/>
      <c r="LB65" s="61"/>
      <c r="LC65" s="61"/>
      <c r="LD65" s="61"/>
      <c r="LE65" s="61"/>
      <c r="LF65" s="61"/>
      <c r="LG65" s="61"/>
      <c r="LH65" s="61"/>
      <c r="LI65" s="61"/>
      <c r="LJ65" s="61"/>
      <c r="LK65" s="61"/>
      <c r="LL65" s="61"/>
      <c r="LM65" s="61"/>
      <c r="LN65" s="61"/>
      <c r="LO65" s="61"/>
      <c r="LP65" s="61"/>
      <c r="LQ65" s="61"/>
      <c r="LR65" s="202"/>
      <c r="LS65" s="203"/>
      <c r="LT65" s="202"/>
      <c r="LU65" s="203"/>
      <c r="LV65" s="202"/>
      <c r="LW65" s="203"/>
      <c r="LX65" s="202"/>
      <c r="LY65" s="203"/>
      <c r="LZ65" s="204"/>
      <c r="MA65" s="208"/>
      <c r="MB65" s="61"/>
      <c r="MC65" s="61"/>
      <c r="MD65" s="61"/>
      <c r="ME65" s="61"/>
      <c r="MF65" s="61"/>
      <c r="MG65" s="61"/>
      <c r="MH65" s="61"/>
      <c r="MI65" s="61"/>
      <c r="MJ65" s="61"/>
      <c r="MK65" s="61"/>
      <c r="ML65" s="61"/>
      <c r="MM65" s="61"/>
      <c r="MN65" s="61"/>
      <c r="MO65" s="61"/>
      <c r="MP65" s="61"/>
      <c r="MQ65" s="61"/>
      <c r="MR65" s="61"/>
      <c r="MS65" s="61"/>
      <c r="MT65" s="61"/>
      <c r="MU65" s="61"/>
      <c r="MV65" s="61"/>
      <c r="MW65" s="61"/>
      <c r="MX65" s="61"/>
      <c r="MY65" s="61"/>
      <c r="MZ65" s="61"/>
      <c r="NA65" s="61"/>
      <c r="NB65" s="61"/>
      <c r="NC65" s="61"/>
      <c r="ND65" s="202"/>
      <c r="NE65" s="203"/>
      <c r="NF65" s="202"/>
      <c r="NG65" s="203"/>
      <c r="NH65" s="202"/>
      <c r="NI65" s="203"/>
      <c r="NJ65" s="202"/>
      <c r="NK65" s="203"/>
      <c r="NL65" s="204"/>
      <c r="NM65" s="207"/>
      <c r="NN65" s="77"/>
      <c r="NO65" s="77"/>
      <c r="NP65" s="61"/>
      <c r="NQ65" s="61"/>
      <c r="NR65" s="61"/>
      <c r="NS65" s="61"/>
      <c r="NT65" s="61"/>
      <c r="NU65" s="61"/>
      <c r="NV65" s="61"/>
      <c r="NW65" s="61"/>
      <c r="NX65" s="61"/>
      <c r="NY65" s="61"/>
      <c r="NZ65" s="61"/>
      <c r="OA65" s="61"/>
      <c r="OB65" s="61"/>
      <c r="OC65" s="61"/>
      <c r="OD65" s="61"/>
      <c r="OE65" s="61"/>
      <c r="OF65" s="61"/>
      <c r="OG65" s="61"/>
      <c r="OH65" s="61"/>
      <c r="OI65" s="61"/>
      <c r="OJ65" s="61"/>
      <c r="OK65" s="61"/>
      <c r="OL65" s="61"/>
      <c r="OM65" s="61"/>
      <c r="ON65" s="61"/>
      <c r="OO65" s="61"/>
      <c r="OP65" s="202"/>
      <c r="OQ65" s="203"/>
      <c r="OR65" s="202"/>
      <c r="OS65" s="203"/>
      <c r="OT65" s="202"/>
      <c r="OU65" s="203"/>
      <c r="OV65" s="202"/>
      <c r="OW65" s="203"/>
      <c r="OX65" s="204"/>
      <c r="OY65" s="207"/>
      <c r="OZ65" s="61"/>
    </row>
    <row r="66" spans="1:416" ht="55.5" hidden="1">
      <c r="A66" s="61"/>
      <c r="B66" s="61">
        <v>31</v>
      </c>
      <c r="C66" s="137" t="s">
        <v>120</v>
      </c>
      <c r="D66" s="133" t="s">
        <v>6</v>
      </c>
      <c r="E66" s="137" t="s">
        <v>121</v>
      </c>
      <c r="F66" s="134" t="s">
        <v>12</v>
      </c>
      <c r="G66" s="133"/>
      <c r="H66" s="137" t="s">
        <v>121</v>
      </c>
      <c r="I66" s="137" t="s">
        <v>865</v>
      </c>
      <c r="J66" s="134"/>
      <c r="K66" s="206" t="s">
        <v>662</v>
      </c>
      <c r="L66" s="134" t="s">
        <v>500</v>
      </c>
      <c r="M66" s="55" t="s">
        <v>376</v>
      </c>
      <c r="N66" s="61" t="s">
        <v>349</v>
      </c>
      <c r="O66" s="61" t="s">
        <v>205</v>
      </c>
      <c r="P66" s="61">
        <v>1</v>
      </c>
      <c r="Q66" s="131"/>
      <c r="R66" s="131"/>
      <c r="S66" s="131"/>
      <c r="T66" s="131"/>
      <c r="U66" s="131"/>
      <c r="V66" s="131"/>
      <c r="W66" s="131"/>
      <c r="X66" s="131"/>
      <c r="Y66" s="131"/>
      <c r="Z66" s="131" t="s">
        <v>205</v>
      </c>
      <c r="AA66" s="131"/>
      <c r="AB66" s="130">
        <f t="shared" ref="AB66:AB72" si="66">COUNTIF($Q66:$AA66,"x")</f>
        <v>1</v>
      </c>
      <c r="AC66" s="77"/>
      <c r="AD66" s="77"/>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251"/>
      <c r="BT66" s="251"/>
      <c r="BU66" s="77"/>
      <c r="BV66" s="77"/>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77"/>
      <c r="DM66" s="77"/>
      <c r="DN66" s="77"/>
      <c r="DO66" s="77"/>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77"/>
      <c r="FF66" s="77"/>
      <c r="FG66" s="77"/>
      <c r="FH66" s="77"/>
      <c r="FI66" s="77"/>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77"/>
      <c r="GZ66" s="77"/>
      <c r="HA66" s="77"/>
      <c r="HB66" s="77"/>
      <c r="HC66" s="77"/>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1"/>
      <c r="IQ66" s="61"/>
      <c r="IR66" s="61"/>
      <c r="IS66" s="61"/>
      <c r="IT66" s="61"/>
      <c r="IU66" s="79" t="s">
        <v>552</v>
      </c>
      <c r="IV66" s="61"/>
      <c r="IW66" s="61">
        <v>2</v>
      </c>
      <c r="IX66" s="61">
        <v>2</v>
      </c>
      <c r="IY66" s="61">
        <v>2</v>
      </c>
      <c r="IZ66" s="61">
        <v>1</v>
      </c>
      <c r="JA66" s="61">
        <v>2</v>
      </c>
      <c r="JB66" s="61">
        <v>2</v>
      </c>
      <c r="JC66" s="61">
        <v>2</v>
      </c>
      <c r="JD66" s="61">
        <v>2</v>
      </c>
      <c r="JE66" s="61">
        <v>2</v>
      </c>
      <c r="JF66" s="61">
        <v>2</v>
      </c>
      <c r="JG66" s="61">
        <v>2</v>
      </c>
      <c r="JH66" s="61">
        <v>2</v>
      </c>
      <c r="JI66" s="61">
        <v>2</v>
      </c>
      <c r="JJ66" s="61">
        <v>2</v>
      </c>
      <c r="JK66" s="61">
        <v>2</v>
      </c>
      <c r="JL66" s="61">
        <v>2</v>
      </c>
      <c r="JM66" s="61">
        <v>2</v>
      </c>
      <c r="JN66" s="61">
        <v>2</v>
      </c>
      <c r="JO66" s="61">
        <v>2</v>
      </c>
      <c r="JP66" s="61">
        <v>2</v>
      </c>
      <c r="JQ66" s="61">
        <v>2</v>
      </c>
      <c r="JR66" s="61">
        <v>2</v>
      </c>
      <c r="JS66" s="61">
        <v>2</v>
      </c>
      <c r="JT66" s="61">
        <v>2</v>
      </c>
      <c r="JU66" s="61">
        <v>2</v>
      </c>
      <c r="JV66" s="61">
        <v>2</v>
      </c>
      <c r="JW66" s="61">
        <v>2</v>
      </c>
      <c r="JX66" s="61">
        <v>2</v>
      </c>
      <c r="JY66" s="61">
        <v>2</v>
      </c>
      <c r="JZ66" s="61">
        <v>2</v>
      </c>
      <c r="KA66" s="202">
        <f t="shared" ref="KA66" si="67">COUNTIF(IW66:JZ66,"2")</f>
        <v>29</v>
      </c>
      <c r="KB66" s="203">
        <f t="shared" ref="KB66" si="68">KA66/(KA66+KC66+KE66+KG66)</f>
        <v>0.96666666666666667</v>
      </c>
      <c r="KC66" s="202">
        <f t="shared" ref="KC66" si="69">COUNTIF(IW66:JZ66,"1")</f>
        <v>1</v>
      </c>
      <c r="KD66" s="203">
        <f t="shared" ref="KD66" si="70">KC66/(KA66+KC66+KE66+KG66)</f>
        <v>3.3333333333333333E-2</v>
      </c>
      <c r="KE66" s="202">
        <f t="shared" ref="KE66" si="71">COUNTIF(IW66:JZ66,"0")</f>
        <v>0</v>
      </c>
      <c r="KF66" s="203">
        <f t="shared" ref="KF66" si="72">KE66/(KA66+KC66+KE66+KG66)</f>
        <v>0</v>
      </c>
      <c r="KG66" s="202">
        <f>COUNTIF(II66:JZ66,"KĐG")</f>
        <v>0</v>
      </c>
      <c r="KH66" s="203">
        <f t="shared" ref="KH66" si="73">KG66/(KA66+KC66+KE66+KG66)</f>
        <v>0</v>
      </c>
      <c r="KI66" s="204">
        <f t="shared" ref="KI66" si="74">(((KA66*2)+(KC66*1)+(KE66*0)))/(KA66+KC66+KE66)</f>
        <v>1.9666666666666666</v>
      </c>
      <c r="KJ66" s="205" t="str">
        <f t="shared" ref="KJ66" si="75">IF(KH66&gt;=50%,"KĐG",IF(KI66&gt;=1.6,"Đạt mục tiêu",IF(KI66&gt;=1,"Cần cố gắng","Chưa đạt")))</f>
        <v>Đạt mục tiêu</v>
      </c>
      <c r="KK66" s="78"/>
      <c r="KL66" s="61"/>
      <c r="KM66" s="61"/>
      <c r="KN66" s="61">
        <v>2</v>
      </c>
      <c r="KO66" s="61">
        <v>2</v>
      </c>
      <c r="KP66" s="61">
        <v>2</v>
      </c>
      <c r="KQ66" s="61">
        <v>2</v>
      </c>
      <c r="KR66" s="61">
        <v>2</v>
      </c>
      <c r="KS66" s="61">
        <v>2</v>
      </c>
      <c r="KT66" s="61">
        <v>2</v>
      </c>
      <c r="KU66" s="61">
        <v>2</v>
      </c>
      <c r="KV66" s="61">
        <v>2</v>
      </c>
      <c r="KW66" s="61">
        <v>2</v>
      </c>
      <c r="KX66" s="61">
        <v>2</v>
      </c>
      <c r="KY66" s="61">
        <v>2</v>
      </c>
      <c r="KZ66" s="61">
        <v>2</v>
      </c>
      <c r="LA66" s="61">
        <v>2</v>
      </c>
      <c r="LB66" s="61">
        <v>2</v>
      </c>
      <c r="LC66" s="61">
        <v>2</v>
      </c>
      <c r="LD66" s="61">
        <v>2</v>
      </c>
      <c r="LE66" s="61">
        <v>2</v>
      </c>
      <c r="LF66" s="61">
        <v>2</v>
      </c>
      <c r="LG66" s="61">
        <v>2</v>
      </c>
      <c r="LH66" s="61">
        <v>2</v>
      </c>
      <c r="LI66" s="61">
        <v>2</v>
      </c>
      <c r="LJ66" s="61">
        <v>2</v>
      </c>
      <c r="LK66" s="61"/>
      <c r="LL66" s="61"/>
      <c r="LM66" s="61"/>
      <c r="LN66" s="61"/>
      <c r="LO66" s="61">
        <v>2</v>
      </c>
      <c r="LP66" s="61">
        <v>2</v>
      </c>
      <c r="LQ66" s="61">
        <v>2</v>
      </c>
      <c r="LR66" s="202">
        <f>COUNTIF(KN66:LQ66,"2")</f>
        <v>26</v>
      </c>
      <c r="LS66" s="203">
        <f>LR66/(LR66+LT66+LV66+LX66)</f>
        <v>1</v>
      </c>
      <c r="LT66" s="202">
        <f>COUNTIF(KN66:LQ66,"1")</f>
        <v>0</v>
      </c>
      <c r="LU66" s="203">
        <f>LT66/(LR66+LT66+LV66+LX66)</f>
        <v>0</v>
      </c>
      <c r="LV66" s="202">
        <f>COUNTIF(KN66:LQ66,"0")</f>
        <v>0</v>
      </c>
      <c r="LW66" s="203">
        <f>LV66/(LR66+LT66+LV66+LX66)</f>
        <v>0</v>
      </c>
      <c r="LX66" s="202">
        <f>COUNTIF(KA66:LQ66,"KĐG")</f>
        <v>0</v>
      </c>
      <c r="LY66" s="203">
        <f>LX66/(LR66+LT66+LV66+LX66)</f>
        <v>0</v>
      </c>
      <c r="LZ66" s="204">
        <f>(((LR66*2)+(LT66*1)+(LV66*0)))/(LR66+LT66+LV66)</f>
        <v>2</v>
      </c>
      <c r="MA66" s="208" t="str">
        <f>IF(LY66&gt;=50%,"KĐG",IF(LZ66&gt;=1.6,"Đạt mục tiêu",IF(LZ66&gt;=1,"Cần cố gắng","Chưa đạt")))</f>
        <v>Đạt mục tiêu</v>
      </c>
      <c r="MB66" s="61"/>
      <c r="MC66" s="61"/>
      <c r="MD66" s="61"/>
      <c r="ME66" s="61"/>
      <c r="MF66" s="61"/>
      <c r="MG66" s="61"/>
      <c r="MH66" s="61"/>
      <c r="MI66" s="61"/>
      <c r="MJ66" s="61"/>
      <c r="MK66" s="61"/>
      <c r="ML66" s="61"/>
      <c r="MM66" s="61"/>
      <c r="MN66" s="61"/>
      <c r="MO66" s="61"/>
      <c r="MP66" s="61"/>
      <c r="MQ66" s="61"/>
      <c r="MR66" s="61"/>
      <c r="MS66" s="61"/>
      <c r="MT66" s="61"/>
      <c r="MU66" s="61"/>
      <c r="MV66" s="61"/>
      <c r="MW66" s="61"/>
      <c r="MX66" s="61"/>
      <c r="MY66" s="61"/>
      <c r="MZ66" s="61"/>
      <c r="NA66" s="61"/>
      <c r="NB66" s="61"/>
      <c r="NC66" s="61"/>
      <c r="ND66" s="61"/>
      <c r="NE66" s="61"/>
      <c r="NF66" s="61"/>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61"/>
      <c r="OE66" s="61"/>
      <c r="OF66" s="61"/>
      <c r="OG66" s="61"/>
      <c r="OH66" s="61"/>
      <c r="OI66" s="61"/>
      <c r="OJ66" s="61"/>
      <c r="OK66" s="61"/>
      <c r="OL66" s="61"/>
      <c r="OM66" s="61"/>
      <c r="ON66" s="61"/>
      <c r="OO66" s="61"/>
      <c r="OP66" s="61"/>
      <c r="OQ66" s="61"/>
      <c r="OR66" s="61"/>
      <c r="OS66" s="61"/>
      <c r="OT66" s="61"/>
      <c r="OU66" s="61"/>
      <c r="OV66" s="61"/>
      <c r="OW66" s="61"/>
      <c r="OX66" s="61"/>
      <c r="OY66" s="61"/>
      <c r="OZ66" s="61"/>
    </row>
    <row r="67" spans="1:416" ht="55.5" hidden="1">
      <c r="A67" s="61"/>
      <c r="B67" s="61">
        <v>32</v>
      </c>
      <c r="C67" s="137" t="s">
        <v>122</v>
      </c>
      <c r="D67" s="133" t="s">
        <v>6</v>
      </c>
      <c r="E67" s="137" t="s">
        <v>123</v>
      </c>
      <c r="F67" s="134" t="s">
        <v>6</v>
      </c>
      <c r="G67" s="133"/>
      <c r="H67" s="137" t="s">
        <v>123</v>
      </c>
      <c r="I67" s="137" t="s">
        <v>869</v>
      </c>
      <c r="J67" s="134"/>
      <c r="K67" s="206" t="s">
        <v>662</v>
      </c>
      <c r="L67" s="134" t="s">
        <v>500</v>
      </c>
      <c r="M67" s="55" t="s">
        <v>376</v>
      </c>
      <c r="N67" s="61" t="s">
        <v>349</v>
      </c>
      <c r="O67" s="61" t="s">
        <v>205</v>
      </c>
      <c r="P67" s="61"/>
      <c r="Q67" s="131"/>
      <c r="R67" s="131"/>
      <c r="S67" s="131"/>
      <c r="T67" s="131"/>
      <c r="U67" s="131"/>
      <c r="V67" s="131"/>
      <c r="W67" s="131"/>
      <c r="X67" s="131"/>
      <c r="Y67" s="131"/>
      <c r="Z67" s="131" t="s">
        <v>205</v>
      </c>
      <c r="AA67" s="131"/>
      <c r="AB67" s="130">
        <f t="shared" si="66"/>
        <v>1</v>
      </c>
      <c r="AC67" s="77"/>
      <c r="AD67" s="77"/>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251"/>
      <c r="BT67" s="251"/>
      <c r="BU67" s="77"/>
      <c r="BV67" s="77"/>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77"/>
      <c r="DM67" s="77"/>
      <c r="DN67" s="77"/>
      <c r="DO67" s="77"/>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77"/>
      <c r="FF67" s="77"/>
      <c r="FG67" s="77"/>
      <c r="FH67" s="77"/>
      <c r="FI67" s="77"/>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77"/>
      <c r="GZ67" s="77"/>
      <c r="HA67" s="77"/>
      <c r="HB67" s="77"/>
      <c r="HC67" s="77"/>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1"/>
      <c r="IP67" s="61"/>
      <c r="IQ67" s="61"/>
      <c r="IR67" s="61"/>
      <c r="IS67" s="77"/>
      <c r="IT67" s="77"/>
      <c r="IU67" s="77"/>
      <c r="IV67" s="77"/>
      <c r="IW67" s="61"/>
      <c r="IX67" s="61"/>
      <c r="IY67" s="61"/>
      <c r="IZ67" s="61"/>
      <c r="JA67" s="61"/>
      <c r="JB67" s="61"/>
      <c r="JC67" s="61"/>
      <c r="JD67" s="61"/>
      <c r="JE67" s="61"/>
      <c r="JF67" s="61"/>
      <c r="JG67" s="61"/>
      <c r="JH67" s="61"/>
      <c r="JI67" s="61"/>
      <c r="JJ67" s="61"/>
      <c r="JK67" s="61"/>
      <c r="JL67" s="61"/>
      <c r="JM67" s="61"/>
      <c r="JN67" s="61"/>
      <c r="JO67" s="61"/>
      <c r="JP67" s="61"/>
      <c r="JQ67" s="61"/>
      <c r="JR67" s="61"/>
      <c r="JS67" s="61"/>
      <c r="JT67" s="61"/>
      <c r="JU67" s="61"/>
      <c r="JV67" s="61"/>
      <c r="JW67" s="61"/>
      <c r="JX67" s="61"/>
      <c r="JY67" s="61"/>
      <c r="JZ67" s="61"/>
      <c r="KA67" s="61"/>
      <c r="KB67" s="61"/>
      <c r="KC67" s="61"/>
      <c r="KD67" s="61"/>
      <c r="KE67" s="61"/>
      <c r="KF67" s="61"/>
      <c r="KG67" s="61"/>
      <c r="KH67" s="61"/>
      <c r="KI67" s="61"/>
      <c r="KJ67" s="61"/>
      <c r="KK67" s="78" t="s">
        <v>552</v>
      </c>
      <c r="KL67" s="78"/>
      <c r="KM67" s="61"/>
      <c r="KN67" s="61">
        <v>2</v>
      </c>
      <c r="KO67" s="61">
        <v>2</v>
      </c>
      <c r="KP67" s="61">
        <v>2</v>
      </c>
      <c r="KQ67" s="61">
        <v>2</v>
      </c>
      <c r="KR67" s="61">
        <v>2</v>
      </c>
      <c r="KS67" s="61">
        <v>2</v>
      </c>
      <c r="KT67" s="61">
        <v>2</v>
      </c>
      <c r="KU67" s="61">
        <v>2</v>
      </c>
      <c r="KV67" s="61">
        <v>2</v>
      </c>
      <c r="KW67" s="61">
        <v>2</v>
      </c>
      <c r="KX67" s="61">
        <v>2</v>
      </c>
      <c r="KY67" s="61">
        <v>2</v>
      </c>
      <c r="KZ67" s="61">
        <v>2</v>
      </c>
      <c r="LA67" s="61">
        <v>2</v>
      </c>
      <c r="LB67" s="61">
        <v>2</v>
      </c>
      <c r="LC67" s="61">
        <v>2</v>
      </c>
      <c r="LD67" s="61">
        <v>2</v>
      </c>
      <c r="LE67" s="61">
        <v>2</v>
      </c>
      <c r="LF67" s="61">
        <v>2</v>
      </c>
      <c r="LG67" s="61">
        <v>2</v>
      </c>
      <c r="LH67" s="61">
        <v>2</v>
      </c>
      <c r="LI67" s="61">
        <v>2</v>
      </c>
      <c r="LJ67" s="61">
        <v>2</v>
      </c>
      <c r="LK67" s="61">
        <v>2</v>
      </c>
      <c r="LL67" s="61">
        <v>2</v>
      </c>
      <c r="LM67" s="61">
        <v>2</v>
      </c>
      <c r="LN67" s="61">
        <v>2</v>
      </c>
      <c r="LO67" s="61">
        <v>2</v>
      </c>
      <c r="LP67" s="61">
        <v>2</v>
      </c>
      <c r="LQ67" s="61">
        <v>2</v>
      </c>
      <c r="LR67" s="202">
        <f>COUNTIF(KN67:LQ67,"2")</f>
        <v>30</v>
      </c>
      <c r="LS67" s="203">
        <f>LR67/(LR67+LT67+LV67+LX67)</f>
        <v>1</v>
      </c>
      <c r="LT67" s="202">
        <f>COUNTIF(KN67:LQ67,"1")</f>
        <v>0</v>
      </c>
      <c r="LU67" s="203">
        <f>LT67/(LR67+LT67+LV67+LX67)</f>
        <v>0</v>
      </c>
      <c r="LV67" s="202">
        <f>COUNTIF(KN67:LQ67,"0")</f>
        <v>0</v>
      </c>
      <c r="LW67" s="203">
        <f>LV67/(LR67+LT67+LV67+LX67)</f>
        <v>0</v>
      </c>
      <c r="LX67" s="202">
        <f>COUNTIF(KA67:LQ67,"KĐG")</f>
        <v>0</v>
      </c>
      <c r="LY67" s="203">
        <f>LX67/(LR67+LT67+LV67+LX67)</f>
        <v>0</v>
      </c>
      <c r="LZ67" s="204">
        <f>(((LR67*2)+(LT67*1)+(LV67*0)))/(LR67+LT67+LV67)</f>
        <v>2</v>
      </c>
      <c r="MA67" s="208" t="str">
        <f>IF(LY67&gt;=50%,"KĐG",IF(LZ67&gt;=1.6,"Đạt mục tiêu",IF(LZ67&gt;=1,"Cần cố gắng","Chưa đạt")))</f>
        <v>Đạt mục tiêu</v>
      </c>
      <c r="MB67" s="61"/>
      <c r="MC67" s="61"/>
      <c r="MD67" s="61"/>
      <c r="ME67" s="61"/>
      <c r="MF67" s="61"/>
      <c r="MG67" s="61"/>
      <c r="MH67" s="61"/>
      <c r="MI67" s="61"/>
      <c r="MJ67" s="61"/>
      <c r="MK67" s="61"/>
      <c r="ML67" s="61"/>
      <c r="MM67" s="61"/>
      <c r="MN67" s="61"/>
      <c r="MO67" s="61"/>
      <c r="MP67" s="61"/>
      <c r="MQ67" s="61"/>
      <c r="MR67" s="61"/>
      <c r="MS67" s="61"/>
      <c r="MT67" s="61"/>
      <c r="MU67" s="61"/>
      <c r="MV67" s="61"/>
      <c r="MW67" s="61"/>
      <c r="MX67" s="61"/>
      <c r="MY67" s="61"/>
      <c r="MZ67" s="61"/>
      <c r="NA67" s="61"/>
      <c r="NB67" s="61"/>
      <c r="NC67" s="61"/>
      <c r="ND67" s="61"/>
      <c r="NE67" s="61"/>
      <c r="NF67" s="61"/>
      <c r="NG67" s="61"/>
      <c r="NH67" s="61"/>
      <c r="NI67" s="61"/>
      <c r="NJ67" s="61"/>
      <c r="NK67" s="61"/>
      <c r="NL67" s="61"/>
      <c r="NM67" s="61"/>
      <c r="NN67" s="61"/>
      <c r="NO67" s="61"/>
      <c r="NP67" s="61"/>
      <c r="NQ67" s="61"/>
      <c r="NR67" s="61"/>
      <c r="NS67" s="61"/>
      <c r="NT67" s="61"/>
      <c r="NU67" s="61"/>
      <c r="NV67" s="61"/>
      <c r="NW67" s="61"/>
      <c r="NX67" s="61"/>
      <c r="NY67" s="61"/>
      <c r="NZ67" s="61"/>
      <c r="OA67" s="61"/>
      <c r="OB67" s="61"/>
      <c r="OC67" s="61"/>
      <c r="OD67" s="61"/>
      <c r="OE67" s="61"/>
      <c r="OF67" s="61"/>
      <c r="OG67" s="61"/>
      <c r="OH67" s="61"/>
      <c r="OI67" s="61"/>
      <c r="OJ67" s="61"/>
      <c r="OK67" s="61"/>
      <c r="OL67" s="61"/>
      <c r="OM67" s="61"/>
      <c r="ON67" s="61"/>
      <c r="OO67" s="61"/>
      <c r="OP67" s="61"/>
      <c r="OQ67" s="61"/>
      <c r="OR67" s="61"/>
      <c r="OS67" s="61"/>
      <c r="OT67" s="61"/>
      <c r="OU67" s="61"/>
      <c r="OV67" s="61"/>
      <c r="OW67" s="61"/>
      <c r="OX67" s="61"/>
      <c r="OY67" s="61"/>
      <c r="OZ67" s="61"/>
    </row>
    <row r="68" spans="1:416" ht="63" hidden="1">
      <c r="A68" s="61"/>
      <c r="B68" s="61">
        <v>33</v>
      </c>
      <c r="C68" s="137" t="s">
        <v>118</v>
      </c>
      <c r="D68" s="133" t="s">
        <v>6</v>
      </c>
      <c r="E68" s="137" t="s">
        <v>119</v>
      </c>
      <c r="F68" s="134" t="s">
        <v>6</v>
      </c>
      <c r="G68" s="133"/>
      <c r="H68" s="137" t="s">
        <v>119</v>
      </c>
      <c r="I68" s="137" t="s">
        <v>866</v>
      </c>
      <c r="J68" s="134"/>
      <c r="K68" s="206" t="s">
        <v>662</v>
      </c>
      <c r="L68" s="134" t="s">
        <v>500</v>
      </c>
      <c r="M68" s="55" t="s">
        <v>376</v>
      </c>
      <c r="N68" s="61" t="s">
        <v>349</v>
      </c>
      <c r="O68" s="61" t="s">
        <v>205</v>
      </c>
      <c r="P68" s="61"/>
      <c r="Q68" s="131"/>
      <c r="R68" s="131"/>
      <c r="S68" s="131"/>
      <c r="T68" s="131"/>
      <c r="U68" s="131"/>
      <c r="V68" s="131"/>
      <c r="W68" s="131"/>
      <c r="X68" s="131"/>
      <c r="Y68" s="131"/>
      <c r="Z68" s="131"/>
      <c r="AA68" s="131" t="s">
        <v>205</v>
      </c>
      <c r="AB68" s="130">
        <f t="shared" si="66"/>
        <v>1</v>
      </c>
      <c r="AC68" s="77"/>
      <c r="AD68" s="77"/>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251"/>
      <c r="BT68" s="251"/>
      <c r="BU68" s="77"/>
      <c r="BV68" s="77"/>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77"/>
      <c r="DM68" s="77"/>
      <c r="DN68" s="77"/>
      <c r="DO68" s="77"/>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77"/>
      <c r="FF68" s="77"/>
      <c r="FG68" s="77"/>
      <c r="FH68" s="77"/>
      <c r="FI68" s="77"/>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77"/>
      <c r="GZ68" s="77"/>
      <c r="HA68" s="77"/>
      <c r="HB68" s="77"/>
      <c r="HC68" s="77"/>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61"/>
      <c r="IN68" s="61"/>
      <c r="IO68" s="61"/>
      <c r="IP68" s="61"/>
      <c r="IQ68" s="61"/>
      <c r="IR68" s="61"/>
      <c r="IS68" s="61"/>
      <c r="IT68" s="61"/>
      <c r="IU68" s="61"/>
      <c r="IV68" s="79" t="s">
        <v>552</v>
      </c>
      <c r="IW68" s="61">
        <v>2</v>
      </c>
      <c r="IX68" s="61">
        <v>2</v>
      </c>
      <c r="IY68" s="61">
        <v>2</v>
      </c>
      <c r="IZ68" s="61">
        <v>2</v>
      </c>
      <c r="JA68" s="61">
        <v>2</v>
      </c>
      <c r="JB68" s="61">
        <v>2</v>
      </c>
      <c r="JC68" s="61">
        <v>2</v>
      </c>
      <c r="JD68" s="61">
        <v>2</v>
      </c>
      <c r="JE68" s="61">
        <v>2</v>
      </c>
      <c r="JF68" s="61">
        <v>2</v>
      </c>
      <c r="JG68" s="61">
        <v>2</v>
      </c>
      <c r="JH68" s="61">
        <v>2</v>
      </c>
      <c r="JI68" s="61">
        <v>2</v>
      </c>
      <c r="JJ68" s="61">
        <v>2</v>
      </c>
      <c r="JK68" s="61">
        <v>2</v>
      </c>
      <c r="JL68" s="61">
        <v>2</v>
      </c>
      <c r="JM68" s="61">
        <v>2</v>
      </c>
      <c r="JN68" s="61">
        <v>2</v>
      </c>
      <c r="JO68" s="61">
        <v>2</v>
      </c>
      <c r="JP68" s="61">
        <v>2</v>
      </c>
      <c r="JQ68" s="61">
        <v>2</v>
      </c>
      <c r="JR68" s="61">
        <v>2</v>
      </c>
      <c r="JS68" s="61">
        <v>2</v>
      </c>
      <c r="JT68" s="61">
        <v>2</v>
      </c>
      <c r="JU68" s="61">
        <v>2</v>
      </c>
      <c r="JV68" s="61">
        <v>2</v>
      </c>
      <c r="JW68" s="61">
        <v>2</v>
      </c>
      <c r="JX68" s="61">
        <v>2</v>
      </c>
      <c r="JY68" s="61">
        <v>2</v>
      </c>
      <c r="JZ68" s="61">
        <v>2</v>
      </c>
      <c r="KA68" s="202">
        <f t="shared" ref="KA68" si="76">COUNTIF(IW68:JZ68,"2")</f>
        <v>30</v>
      </c>
      <c r="KB68" s="203">
        <f t="shared" ref="KB68" si="77">KA68/(KA68+KC68+KE68+KG68)</f>
        <v>1</v>
      </c>
      <c r="KC68" s="202">
        <f t="shared" ref="KC68" si="78">COUNTIF(IW68:JZ68,"1")</f>
        <v>0</v>
      </c>
      <c r="KD68" s="203">
        <f t="shared" ref="KD68" si="79">KC68/(KA68+KC68+KE68+KG68)</f>
        <v>0</v>
      </c>
      <c r="KE68" s="202">
        <f t="shared" ref="KE68" si="80">COUNTIF(IW68:JZ68,"0")</f>
        <v>0</v>
      </c>
      <c r="KF68" s="203">
        <f t="shared" ref="KF68" si="81">KE68/(KA68+KC68+KE68+KG68)</f>
        <v>0</v>
      </c>
      <c r="KG68" s="202">
        <f>COUNTIF(II68:JZ68,"KĐG")</f>
        <v>0</v>
      </c>
      <c r="KH68" s="203">
        <f t="shared" ref="KH68" si="82">KG68/(KA68+KC68+KE68+KG68)</f>
        <v>0</v>
      </c>
      <c r="KI68" s="204">
        <f t="shared" ref="KI68" si="83">(((KA68*2)+(KC68*1)+(KE68*0)))/(KA68+KC68+KE68)</f>
        <v>2</v>
      </c>
      <c r="KJ68" s="205" t="str">
        <f t="shared" ref="KJ68" si="84">IF(KH68&gt;=50%,"KĐG",IF(KI68&gt;=1.6,"Đạt mục tiêu",IF(KI68&gt;=1,"Cần cố gắng","Chưa đạt")))</f>
        <v>Đạt mục tiêu</v>
      </c>
      <c r="KK68" s="61"/>
      <c r="KL68" s="61"/>
      <c r="KM68" s="78"/>
      <c r="KN68" s="61">
        <v>2</v>
      </c>
      <c r="KO68" s="61">
        <v>2</v>
      </c>
      <c r="KP68" s="61">
        <v>2</v>
      </c>
      <c r="KQ68" s="61">
        <v>2</v>
      </c>
      <c r="KR68" s="61">
        <v>2</v>
      </c>
      <c r="KS68" s="61">
        <v>2</v>
      </c>
      <c r="KT68" s="61">
        <v>2</v>
      </c>
      <c r="KU68" s="61">
        <v>2</v>
      </c>
      <c r="KV68" s="61">
        <v>2</v>
      </c>
      <c r="KW68" s="61">
        <v>2</v>
      </c>
      <c r="KX68" s="61">
        <v>2</v>
      </c>
      <c r="KY68" s="61">
        <v>2</v>
      </c>
      <c r="KZ68" s="61">
        <v>1</v>
      </c>
      <c r="LA68" s="61">
        <v>2</v>
      </c>
      <c r="LB68" s="61">
        <v>2</v>
      </c>
      <c r="LC68" s="61">
        <v>2</v>
      </c>
      <c r="LD68" s="61">
        <v>2</v>
      </c>
      <c r="LE68" s="61">
        <v>2</v>
      </c>
      <c r="LF68" s="61">
        <v>2</v>
      </c>
      <c r="LG68" s="61">
        <v>2</v>
      </c>
      <c r="LH68" s="61">
        <v>2</v>
      </c>
      <c r="LI68" s="61">
        <v>2</v>
      </c>
      <c r="LJ68" s="61">
        <v>2</v>
      </c>
      <c r="LK68" s="61"/>
      <c r="LL68" s="61"/>
      <c r="LM68" s="61"/>
      <c r="LN68" s="61"/>
      <c r="LO68" s="61">
        <v>2</v>
      </c>
      <c r="LP68" s="61">
        <v>1</v>
      </c>
      <c r="LQ68" s="61">
        <v>2</v>
      </c>
      <c r="LR68" s="202">
        <f>COUNTIF(KN68:LQ68,"2")</f>
        <v>24</v>
      </c>
      <c r="LS68" s="203">
        <f>LR68/(LR68+LT68+LV68+LX68)</f>
        <v>0.92307692307692313</v>
      </c>
      <c r="LT68" s="202">
        <f>COUNTIF(KN68:LQ68,"1")</f>
        <v>2</v>
      </c>
      <c r="LU68" s="203">
        <f>LT68/(LR68+LT68+LV68+LX68)</f>
        <v>7.6923076923076927E-2</v>
      </c>
      <c r="LV68" s="202">
        <f>COUNTIF(KN68:LQ68,"0")</f>
        <v>0</v>
      </c>
      <c r="LW68" s="203">
        <f>LV68/(LR68+LT68+LV68+LX68)</f>
        <v>0</v>
      </c>
      <c r="LX68" s="202">
        <f>COUNTIF(KA68:LQ68,"KĐG")</f>
        <v>0</v>
      </c>
      <c r="LY68" s="203">
        <f>LX68/(LR68+LT68+LV68+LX68)</f>
        <v>0</v>
      </c>
      <c r="LZ68" s="204">
        <f>(((LR68*2)+(LT68*1)+(LV68*0)))/(LR68+LT68+LV68)</f>
        <v>1.9230769230769231</v>
      </c>
      <c r="MA68" s="208" t="str">
        <f>IF(LY68&gt;=50%,"KĐG",IF(LZ68&gt;=1.6,"Đạt mục tiêu",IF(LZ68&gt;=1,"Cần cố gắng","Chưa đạt")))</f>
        <v>Đạt mục tiêu</v>
      </c>
      <c r="MB68" s="61"/>
      <c r="MC68" s="61"/>
      <c r="MD68" s="61"/>
      <c r="ME68" s="61"/>
      <c r="MF68" s="61"/>
      <c r="MG68" s="61"/>
      <c r="MH68" s="61"/>
      <c r="MI68" s="61"/>
      <c r="MJ68" s="61"/>
      <c r="MK68" s="61"/>
      <c r="ML68" s="61"/>
      <c r="MM68" s="61"/>
      <c r="MN68" s="61"/>
      <c r="MO68" s="61"/>
      <c r="MP68" s="61"/>
      <c r="MQ68" s="61"/>
      <c r="MR68" s="61"/>
      <c r="MS68" s="61"/>
      <c r="MT68" s="61"/>
      <c r="MU68" s="61"/>
      <c r="MV68" s="61"/>
      <c r="MW68" s="61"/>
      <c r="MX68" s="61"/>
      <c r="MY68" s="61"/>
      <c r="MZ68" s="61"/>
      <c r="NA68" s="61"/>
      <c r="NB68" s="61"/>
      <c r="NC68" s="61"/>
      <c r="ND68" s="61"/>
      <c r="NE68" s="61"/>
      <c r="NF68" s="61"/>
      <c r="NG68" s="61"/>
      <c r="NH68" s="61"/>
      <c r="NI68" s="61"/>
      <c r="NJ68" s="61"/>
      <c r="NK68" s="61"/>
      <c r="NL68" s="61"/>
      <c r="NM68" s="61"/>
      <c r="NN68" s="61"/>
      <c r="NO68" s="61"/>
      <c r="NP68" s="61"/>
      <c r="NQ68" s="61"/>
      <c r="NR68" s="61"/>
      <c r="NS68" s="61"/>
      <c r="NT68" s="61"/>
      <c r="NU68" s="61"/>
      <c r="NV68" s="61"/>
      <c r="NW68" s="61"/>
      <c r="NX68" s="61"/>
      <c r="NY68" s="61"/>
      <c r="NZ68" s="61"/>
      <c r="OA68" s="61"/>
      <c r="OB68" s="61"/>
      <c r="OC68" s="61"/>
      <c r="OD68" s="61"/>
      <c r="OE68" s="61"/>
      <c r="OF68" s="61"/>
      <c r="OG68" s="61"/>
      <c r="OH68" s="61"/>
      <c r="OI68" s="61"/>
      <c r="OJ68" s="61"/>
      <c r="OK68" s="61"/>
      <c r="OL68" s="61"/>
      <c r="OM68" s="61"/>
      <c r="ON68" s="61"/>
      <c r="OO68" s="61"/>
      <c r="OP68" s="61"/>
      <c r="OQ68" s="61"/>
      <c r="OR68" s="61"/>
      <c r="OS68" s="61"/>
      <c r="OT68" s="61"/>
      <c r="OU68" s="61"/>
      <c r="OV68" s="61"/>
      <c r="OW68" s="61"/>
      <c r="OX68" s="61"/>
      <c r="OY68" s="61"/>
      <c r="OZ68" s="61"/>
    </row>
    <row r="69" spans="1:416" ht="55.5" hidden="1">
      <c r="A69" s="61"/>
      <c r="B69" s="61">
        <v>34</v>
      </c>
      <c r="C69" s="137" t="s">
        <v>124</v>
      </c>
      <c r="D69" s="133" t="s">
        <v>6</v>
      </c>
      <c r="E69" s="137" t="s">
        <v>344</v>
      </c>
      <c r="F69" s="134" t="s">
        <v>6</v>
      </c>
      <c r="G69" s="133"/>
      <c r="H69" s="137" t="s">
        <v>344</v>
      </c>
      <c r="I69" s="137" t="s">
        <v>867</v>
      </c>
      <c r="J69" s="134"/>
      <c r="K69" s="206" t="s">
        <v>662</v>
      </c>
      <c r="L69" s="134" t="s">
        <v>500</v>
      </c>
      <c r="M69" s="55" t="s">
        <v>376</v>
      </c>
      <c r="N69" s="61" t="s">
        <v>349</v>
      </c>
      <c r="O69" s="61" t="s">
        <v>205</v>
      </c>
      <c r="P69" s="61">
        <v>1</v>
      </c>
      <c r="Q69" s="131"/>
      <c r="R69" s="131"/>
      <c r="S69" s="131"/>
      <c r="T69" s="131"/>
      <c r="U69" s="131"/>
      <c r="V69" s="131"/>
      <c r="W69" s="131"/>
      <c r="X69" s="131"/>
      <c r="Y69" s="131"/>
      <c r="Z69" s="131"/>
      <c r="AA69" s="131" t="s">
        <v>205</v>
      </c>
      <c r="AB69" s="130">
        <f t="shared" si="66"/>
        <v>1</v>
      </c>
      <c r="AC69" s="77"/>
      <c r="AD69" s="77"/>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251"/>
      <c r="BT69" s="251"/>
      <c r="BU69" s="77"/>
      <c r="BV69" s="77"/>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77"/>
      <c r="DM69" s="77"/>
      <c r="DN69" s="77"/>
      <c r="DO69" s="77"/>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77"/>
      <c r="FF69" s="77"/>
      <c r="FG69" s="77"/>
      <c r="FH69" s="77"/>
      <c r="FI69" s="77"/>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77"/>
      <c r="GZ69" s="77"/>
      <c r="HA69" s="77"/>
      <c r="HB69" s="77"/>
      <c r="HC69" s="77"/>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61"/>
      <c r="IH69" s="61"/>
      <c r="II69" s="61"/>
      <c r="IJ69" s="61"/>
      <c r="IK69" s="61"/>
      <c r="IL69" s="61"/>
      <c r="IM69" s="61"/>
      <c r="IN69" s="61"/>
      <c r="IO69" s="61"/>
      <c r="IP69" s="61"/>
      <c r="IQ69" s="61"/>
      <c r="IR69" s="61"/>
      <c r="IS69" s="77"/>
      <c r="IT69" s="77"/>
      <c r="IU69" s="77"/>
      <c r="IV69" s="77"/>
      <c r="IW69" s="61"/>
      <c r="IX69" s="61"/>
      <c r="IY69" s="61"/>
      <c r="IZ69" s="61"/>
      <c r="JA69" s="61"/>
      <c r="JB69" s="61"/>
      <c r="JC69" s="61"/>
      <c r="JD69" s="61"/>
      <c r="JE69" s="61"/>
      <c r="JF69" s="61"/>
      <c r="JG69" s="61"/>
      <c r="JH69" s="61"/>
      <c r="JI69" s="61"/>
      <c r="JJ69" s="61"/>
      <c r="JK69" s="61"/>
      <c r="JL69" s="61"/>
      <c r="JM69" s="61"/>
      <c r="JN69" s="61"/>
      <c r="JO69" s="61"/>
      <c r="JP69" s="61"/>
      <c r="JQ69" s="61"/>
      <c r="JR69" s="61"/>
      <c r="JS69" s="61"/>
      <c r="JT69" s="61"/>
      <c r="JU69" s="61"/>
      <c r="JV69" s="61"/>
      <c r="JW69" s="61"/>
      <c r="JX69" s="61"/>
      <c r="JY69" s="61"/>
      <c r="JZ69" s="61"/>
      <c r="KA69" s="61"/>
      <c r="KB69" s="61"/>
      <c r="KC69" s="61"/>
      <c r="KD69" s="61"/>
      <c r="KE69" s="61"/>
      <c r="KF69" s="61"/>
      <c r="KG69" s="61"/>
      <c r="KH69" s="61"/>
      <c r="KI69" s="61"/>
      <c r="KJ69" s="61"/>
      <c r="KK69" s="61"/>
      <c r="KL69" s="61"/>
      <c r="KM69" s="78" t="s">
        <v>552</v>
      </c>
      <c r="KN69" s="61">
        <v>2</v>
      </c>
      <c r="KO69" s="61">
        <v>2</v>
      </c>
      <c r="KP69" s="61">
        <v>2</v>
      </c>
      <c r="KQ69" s="61">
        <v>2</v>
      </c>
      <c r="KR69" s="61">
        <v>2</v>
      </c>
      <c r="KS69" s="61">
        <v>2</v>
      </c>
      <c r="KT69" s="61">
        <v>2</v>
      </c>
      <c r="KU69" s="61">
        <v>2</v>
      </c>
      <c r="KV69" s="61">
        <v>2</v>
      </c>
      <c r="KW69" s="61">
        <v>2</v>
      </c>
      <c r="KX69" s="61">
        <v>2</v>
      </c>
      <c r="KY69" s="61">
        <v>2</v>
      </c>
      <c r="KZ69" s="61">
        <v>2</v>
      </c>
      <c r="LA69" s="61">
        <v>2</v>
      </c>
      <c r="LB69" s="61">
        <v>2</v>
      </c>
      <c r="LC69" s="61">
        <v>2</v>
      </c>
      <c r="LD69" s="61">
        <v>2</v>
      </c>
      <c r="LE69" s="61">
        <v>2</v>
      </c>
      <c r="LF69" s="61">
        <v>2</v>
      </c>
      <c r="LG69" s="61">
        <v>2</v>
      </c>
      <c r="LH69" s="61">
        <v>2</v>
      </c>
      <c r="LI69" s="61">
        <v>2</v>
      </c>
      <c r="LJ69" s="61">
        <v>2</v>
      </c>
      <c r="LK69" s="61">
        <v>2</v>
      </c>
      <c r="LL69" s="61">
        <v>2</v>
      </c>
      <c r="LM69" s="61">
        <v>2</v>
      </c>
      <c r="LN69" s="61">
        <v>2</v>
      </c>
      <c r="LO69" s="61">
        <v>2</v>
      </c>
      <c r="LP69" s="61">
        <v>2</v>
      </c>
      <c r="LQ69" s="61">
        <v>2</v>
      </c>
      <c r="LR69" s="202">
        <f t="shared" ref="LR69:LR70" si="85">COUNTIF(KN69:LQ69,"2")</f>
        <v>30</v>
      </c>
      <c r="LS69" s="203">
        <f t="shared" ref="LS69:LS70" si="86">LR69/(LR69+LT69+LV69+LX69)</f>
        <v>1</v>
      </c>
      <c r="LT69" s="202">
        <f t="shared" ref="LT69:LT70" si="87">COUNTIF(KN69:LQ69,"1")</f>
        <v>0</v>
      </c>
      <c r="LU69" s="203">
        <f t="shared" ref="LU69:LU70" si="88">LT69/(LR69+LT69+LV69+LX69)</f>
        <v>0</v>
      </c>
      <c r="LV69" s="202">
        <f t="shared" ref="LV69:LV70" si="89">COUNTIF(KN69:LQ69,"0")</f>
        <v>0</v>
      </c>
      <c r="LW69" s="203">
        <f t="shared" ref="LW69:LW70" si="90">LV69/(LR69+LT69+LV69+LX69)</f>
        <v>0</v>
      </c>
      <c r="LX69" s="202">
        <f t="shared" ref="LX69:LX70" si="91">COUNTIF(KA69:LQ69,"KĐG")</f>
        <v>0</v>
      </c>
      <c r="LY69" s="203">
        <f t="shared" ref="LY69:LY70" si="92">LX69/(LR69+LT69+LV69+LX69)</f>
        <v>0</v>
      </c>
      <c r="LZ69" s="204">
        <f t="shared" ref="LZ69:LZ70" si="93">(((LR69*2)+(LT69*1)+(LV69*0)))/(LR69+LT69+LV69)</f>
        <v>2</v>
      </c>
      <c r="MA69" s="208" t="str">
        <f t="shared" ref="MA69:MA70" si="94">IF(LY69&gt;=50%,"KĐG",IF(LZ69&gt;=1.6,"Đạt mục tiêu",IF(LZ69&gt;=1,"Cần cố gắng","Chưa đạt")))</f>
        <v>Đạt mục tiêu</v>
      </c>
      <c r="MB69" s="78" t="s">
        <v>552</v>
      </c>
      <c r="MC69" s="61"/>
      <c r="MD69" s="61">
        <v>2</v>
      </c>
      <c r="ME69" s="61">
        <v>2</v>
      </c>
      <c r="MF69" s="61">
        <v>2</v>
      </c>
      <c r="MG69" s="61">
        <v>2</v>
      </c>
      <c r="MH69" s="61">
        <v>2</v>
      </c>
      <c r="MI69" s="61">
        <v>2</v>
      </c>
      <c r="MJ69" s="61">
        <v>2</v>
      </c>
      <c r="MK69" s="61">
        <v>2</v>
      </c>
      <c r="ML69" s="61">
        <v>2</v>
      </c>
      <c r="MM69" s="61">
        <v>2</v>
      </c>
      <c r="MN69" s="61">
        <v>2</v>
      </c>
      <c r="MO69" s="61">
        <v>2</v>
      </c>
      <c r="MP69" s="61">
        <v>2</v>
      </c>
      <c r="MQ69" s="61">
        <v>2</v>
      </c>
      <c r="MR69" s="61">
        <v>2</v>
      </c>
      <c r="MS69" s="61">
        <v>2</v>
      </c>
      <c r="MT69" s="61">
        <v>2</v>
      </c>
      <c r="MU69" s="61">
        <v>2</v>
      </c>
      <c r="MV69" s="61">
        <v>2</v>
      </c>
      <c r="MW69" s="61">
        <v>2</v>
      </c>
      <c r="MX69" s="61">
        <v>2</v>
      </c>
      <c r="MY69" s="61">
        <v>2</v>
      </c>
      <c r="MZ69" s="61">
        <v>2</v>
      </c>
      <c r="NA69" s="61">
        <v>2</v>
      </c>
      <c r="NB69" s="61">
        <v>2</v>
      </c>
      <c r="NC69" s="61">
        <v>2</v>
      </c>
      <c r="ND69" s="202">
        <f>COUNTIF(MD69:NC69,"2")</f>
        <v>26</v>
      </c>
      <c r="NE69" s="203">
        <f>ND69/(ND69+NF69+NH69+NJ69)</f>
        <v>1</v>
      </c>
      <c r="NF69" s="202">
        <f>COUNTIF(MD69:NC69,"1")</f>
        <v>0</v>
      </c>
      <c r="NG69" s="203">
        <f>NF69/(ND69+NF69+NH69+NJ69)</f>
        <v>0</v>
      </c>
      <c r="NH69" s="202">
        <f>COUNTIF(MD69:NC69,"0")</f>
        <v>0</v>
      </c>
      <c r="NI69" s="203">
        <f>NH69/(ND69+NF69+NH69+NJ69)</f>
        <v>0</v>
      </c>
      <c r="NJ69" s="202">
        <f>COUNTIF(LQ69:NC69,"KĐG")</f>
        <v>0</v>
      </c>
      <c r="NK69" s="203">
        <f>NJ69/(ND69+NF69+NH69+NJ69)</f>
        <v>0</v>
      </c>
      <c r="NL69" s="204">
        <f>(((ND69*2)+(NF69*1)+(NH69*0)))/(ND69+NF69+NH69)</f>
        <v>2</v>
      </c>
      <c r="NM69" s="207" t="str">
        <f>IF(NK69&gt;=50%,"KĐG",IF(NL69&gt;=1.6,"Đạt mục tiêu",IF(NL69&gt;=1,"Cần cố gắng","Chưa đạt")))</f>
        <v>Đạt mục tiêu</v>
      </c>
      <c r="NN69" s="61"/>
      <c r="NO69" s="61"/>
      <c r="NP69" s="61"/>
      <c r="NQ69" s="61"/>
      <c r="NR69" s="61"/>
      <c r="NS69" s="61"/>
      <c r="NT69" s="61"/>
      <c r="NU69" s="61"/>
      <c r="NV69" s="61"/>
      <c r="NW69" s="61"/>
      <c r="NX69" s="61"/>
      <c r="NY69" s="61"/>
      <c r="NZ69" s="61"/>
      <c r="OA69" s="61"/>
      <c r="OB69" s="61"/>
      <c r="OC69" s="61"/>
      <c r="OD69" s="61"/>
      <c r="OE69" s="61"/>
      <c r="OF69" s="61"/>
      <c r="OG69" s="61"/>
      <c r="OH69" s="61"/>
      <c r="OI69" s="61"/>
      <c r="OJ69" s="61"/>
      <c r="OK69" s="61"/>
      <c r="OL69" s="61"/>
      <c r="OM69" s="61"/>
      <c r="ON69" s="61"/>
      <c r="OO69" s="61"/>
      <c r="OP69" s="61"/>
      <c r="OQ69" s="61"/>
      <c r="OR69" s="61"/>
      <c r="OS69" s="61"/>
      <c r="OT69" s="61"/>
      <c r="OU69" s="61"/>
      <c r="OV69" s="61"/>
      <c r="OW69" s="61"/>
      <c r="OX69" s="61"/>
      <c r="OY69" s="61"/>
      <c r="OZ69" s="61"/>
    </row>
    <row r="70" spans="1:416" ht="55.5" hidden="1">
      <c r="A70" s="61"/>
      <c r="B70" s="61">
        <v>35</v>
      </c>
      <c r="C70" s="137" t="s">
        <v>125</v>
      </c>
      <c r="D70" s="133" t="s">
        <v>6</v>
      </c>
      <c r="E70" s="137" t="s">
        <v>126</v>
      </c>
      <c r="F70" s="134" t="s">
        <v>6</v>
      </c>
      <c r="G70" s="133"/>
      <c r="H70" s="137" t="s">
        <v>126</v>
      </c>
      <c r="I70" s="137" t="s">
        <v>868</v>
      </c>
      <c r="J70" s="134"/>
      <c r="K70" s="206" t="s">
        <v>662</v>
      </c>
      <c r="L70" s="134" t="s">
        <v>500</v>
      </c>
      <c r="M70" s="55" t="s">
        <v>376</v>
      </c>
      <c r="N70" s="61" t="s">
        <v>349</v>
      </c>
      <c r="O70" s="61" t="s">
        <v>205</v>
      </c>
      <c r="P70" s="61"/>
      <c r="Q70" s="131"/>
      <c r="R70" s="131"/>
      <c r="S70" s="131"/>
      <c r="T70" s="131"/>
      <c r="U70" s="131"/>
      <c r="V70" s="131"/>
      <c r="W70" s="131"/>
      <c r="X70" s="131"/>
      <c r="Y70" s="131"/>
      <c r="Z70" s="131"/>
      <c r="AA70" s="131" t="s">
        <v>205</v>
      </c>
      <c r="AB70" s="130">
        <f t="shared" si="66"/>
        <v>1</v>
      </c>
      <c r="AC70" s="77"/>
      <c r="AD70" s="77"/>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251"/>
      <c r="BT70" s="251"/>
      <c r="BU70" s="77"/>
      <c r="BV70" s="77"/>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77"/>
      <c r="DM70" s="77"/>
      <c r="DN70" s="77"/>
      <c r="DO70" s="77"/>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77"/>
      <c r="FF70" s="77"/>
      <c r="FG70" s="77"/>
      <c r="FH70" s="77"/>
      <c r="FI70" s="77"/>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77"/>
      <c r="GZ70" s="77"/>
      <c r="HA70" s="77"/>
      <c r="HB70" s="77"/>
      <c r="HC70" s="77"/>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61"/>
      <c r="IF70" s="61"/>
      <c r="IG70" s="61"/>
      <c r="IH70" s="61"/>
      <c r="II70" s="61"/>
      <c r="IJ70" s="61"/>
      <c r="IK70" s="61"/>
      <c r="IL70" s="61"/>
      <c r="IM70" s="61"/>
      <c r="IN70" s="61"/>
      <c r="IO70" s="61"/>
      <c r="IP70" s="61"/>
      <c r="IQ70" s="61"/>
      <c r="IR70" s="61"/>
      <c r="IS70" s="77"/>
      <c r="IT70" s="77"/>
      <c r="IU70" s="77"/>
      <c r="IV70" s="77"/>
      <c r="IW70" s="61"/>
      <c r="IX70" s="61"/>
      <c r="IY70" s="61"/>
      <c r="IZ70" s="61"/>
      <c r="JA70" s="61"/>
      <c r="JB70" s="61"/>
      <c r="JC70" s="61"/>
      <c r="JD70" s="61"/>
      <c r="JE70" s="61"/>
      <c r="JF70" s="61"/>
      <c r="JG70" s="61"/>
      <c r="JH70" s="61"/>
      <c r="JI70" s="61"/>
      <c r="JJ70" s="61"/>
      <c r="JK70" s="61"/>
      <c r="JL70" s="61"/>
      <c r="JM70" s="61"/>
      <c r="JN70" s="61"/>
      <c r="JO70" s="61"/>
      <c r="JP70" s="61"/>
      <c r="JQ70" s="61"/>
      <c r="JR70" s="61"/>
      <c r="JS70" s="61"/>
      <c r="JT70" s="61"/>
      <c r="JU70" s="61"/>
      <c r="JV70" s="61"/>
      <c r="JW70" s="61"/>
      <c r="JX70" s="61"/>
      <c r="JY70" s="61"/>
      <c r="JZ70" s="61"/>
      <c r="KA70" s="61"/>
      <c r="KB70" s="61"/>
      <c r="KC70" s="61"/>
      <c r="KD70" s="61"/>
      <c r="KE70" s="61"/>
      <c r="KF70" s="61"/>
      <c r="KG70" s="61"/>
      <c r="KH70" s="61"/>
      <c r="KI70" s="61"/>
      <c r="KJ70" s="61"/>
      <c r="KK70" s="61"/>
      <c r="KL70" s="61"/>
      <c r="KM70" s="78" t="s">
        <v>552</v>
      </c>
      <c r="KN70" s="61">
        <v>2</v>
      </c>
      <c r="KO70" s="61">
        <v>2</v>
      </c>
      <c r="KP70" s="61">
        <v>2</v>
      </c>
      <c r="KQ70" s="61">
        <v>2</v>
      </c>
      <c r="KR70" s="61">
        <v>2</v>
      </c>
      <c r="KS70" s="61">
        <v>2</v>
      </c>
      <c r="KT70" s="61">
        <v>2</v>
      </c>
      <c r="KU70" s="61">
        <v>2</v>
      </c>
      <c r="KV70" s="61">
        <v>2</v>
      </c>
      <c r="KW70" s="61">
        <v>2</v>
      </c>
      <c r="KX70" s="61">
        <v>2</v>
      </c>
      <c r="KY70" s="61">
        <v>2</v>
      </c>
      <c r="KZ70" s="61">
        <v>2</v>
      </c>
      <c r="LA70" s="61">
        <v>2</v>
      </c>
      <c r="LB70" s="61">
        <v>2</v>
      </c>
      <c r="LC70" s="61">
        <v>2</v>
      </c>
      <c r="LD70" s="61">
        <v>2</v>
      </c>
      <c r="LE70" s="61">
        <v>2</v>
      </c>
      <c r="LF70" s="61">
        <v>2</v>
      </c>
      <c r="LG70" s="61">
        <v>2</v>
      </c>
      <c r="LH70" s="61">
        <v>2</v>
      </c>
      <c r="LI70" s="61">
        <v>2</v>
      </c>
      <c r="LJ70" s="61">
        <v>2</v>
      </c>
      <c r="LK70" s="61">
        <v>2</v>
      </c>
      <c r="LL70" s="61">
        <v>2</v>
      </c>
      <c r="LM70" s="61">
        <v>2</v>
      </c>
      <c r="LN70" s="61">
        <v>2</v>
      </c>
      <c r="LO70" s="61">
        <v>2</v>
      </c>
      <c r="LP70" s="61">
        <v>2</v>
      </c>
      <c r="LQ70" s="61">
        <v>2</v>
      </c>
      <c r="LR70" s="202">
        <f t="shared" si="85"/>
        <v>30</v>
      </c>
      <c r="LS70" s="203">
        <f t="shared" si="86"/>
        <v>1</v>
      </c>
      <c r="LT70" s="202">
        <f t="shared" si="87"/>
        <v>0</v>
      </c>
      <c r="LU70" s="203">
        <f t="shared" si="88"/>
        <v>0</v>
      </c>
      <c r="LV70" s="202">
        <f t="shared" si="89"/>
        <v>0</v>
      </c>
      <c r="LW70" s="203">
        <f t="shared" si="90"/>
        <v>0</v>
      </c>
      <c r="LX70" s="202">
        <f t="shared" si="91"/>
        <v>0</v>
      </c>
      <c r="LY70" s="203">
        <f t="shared" si="92"/>
        <v>0</v>
      </c>
      <c r="LZ70" s="204">
        <f t="shared" si="93"/>
        <v>2</v>
      </c>
      <c r="MA70" s="208" t="str">
        <f t="shared" si="94"/>
        <v>Đạt mục tiêu</v>
      </c>
      <c r="MB70" s="61"/>
      <c r="MC70" s="78" t="s">
        <v>553</v>
      </c>
      <c r="MD70" s="61">
        <v>2</v>
      </c>
      <c r="ME70" s="61">
        <v>2</v>
      </c>
      <c r="MF70" s="61">
        <v>2</v>
      </c>
      <c r="MG70" s="61">
        <v>2</v>
      </c>
      <c r="MH70" s="61">
        <v>2</v>
      </c>
      <c r="MI70" s="61">
        <v>2</v>
      </c>
      <c r="MJ70" s="61">
        <v>2</v>
      </c>
      <c r="MK70" s="61">
        <v>2</v>
      </c>
      <c r="ML70" s="61">
        <v>2</v>
      </c>
      <c r="MM70" s="61">
        <v>2</v>
      </c>
      <c r="MN70" s="61">
        <v>2</v>
      </c>
      <c r="MO70" s="61">
        <v>2</v>
      </c>
      <c r="MP70" s="61">
        <v>2</v>
      </c>
      <c r="MQ70" s="61">
        <v>2</v>
      </c>
      <c r="MR70" s="61">
        <v>2</v>
      </c>
      <c r="MS70" s="61">
        <v>2</v>
      </c>
      <c r="MT70" s="61">
        <v>2</v>
      </c>
      <c r="MU70" s="61">
        <v>2</v>
      </c>
      <c r="MV70" s="61">
        <v>2</v>
      </c>
      <c r="MW70" s="61">
        <v>2</v>
      </c>
      <c r="MX70" s="61">
        <v>2</v>
      </c>
      <c r="MY70" s="61">
        <v>2</v>
      </c>
      <c r="MZ70" s="61">
        <v>2</v>
      </c>
      <c r="NA70" s="61">
        <v>2</v>
      </c>
      <c r="NB70" s="61">
        <v>2</v>
      </c>
      <c r="NC70" s="61">
        <v>2</v>
      </c>
      <c r="ND70" s="202">
        <f>COUNTIF(MD70:NC70,"2")</f>
        <v>26</v>
      </c>
      <c r="NE70" s="203">
        <f>ND70/(ND70+NF70+NH70+NJ70)</f>
        <v>1</v>
      </c>
      <c r="NF70" s="202">
        <f>COUNTIF(MD70:NC70,"1")</f>
        <v>0</v>
      </c>
      <c r="NG70" s="203">
        <f>NF70/(ND70+NF70+NH70+NJ70)</f>
        <v>0</v>
      </c>
      <c r="NH70" s="202">
        <f>COUNTIF(MD70:NC70,"0")</f>
        <v>0</v>
      </c>
      <c r="NI70" s="203">
        <f>NH70/(ND70+NF70+NH70+NJ70)</f>
        <v>0</v>
      </c>
      <c r="NJ70" s="202">
        <f>COUNTIF(LQ70:NC70,"KĐG")</f>
        <v>0</v>
      </c>
      <c r="NK70" s="203">
        <f>NJ70/(ND70+NF70+NH70+NJ70)</f>
        <v>0</v>
      </c>
      <c r="NL70" s="204">
        <f>(((ND70*2)+(NF70*1)+(NH70*0)))/(ND70+NF70+NH70)</f>
        <v>2</v>
      </c>
      <c r="NM70" s="207" t="str">
        <f>IF(NK70&gt;=50%,"KĐG",IF(NL70&gt;=1.6,"Đạt mục tiêu",IF(NL70&gt;=1,"Cần cố gắng","Chưa đạt")))</f>
        <v>Đạt mục tiêu</v>
      </c>
      <c r="NN70" s="61"/>
      <c r="NO70" s="61"/>
      <c r="NP70" s="61"/>
      <c r="NQ70" s="61"/>
      <c r="NR70" s="61"/>
      <c r="NS70" s="61"/>
      <c r="NT70" s="61"/>
      <c r="NU70" s="61"/>
      <c r="NV70" s="61"/>
      <c r="NW70" s="61"/>
      <c r="NX70" s="61"/>
      <c r="NY70" s="61"/>
      <c r="NZ70" s="61"/>
      <c r="OA70" s="61"/>
      <c r="OB70" s="61"/>
      <c r="OC70" s="61"/>
      <c r="OD70" s="61"/>
      <c r="OE70" s="61"/>
      <c r="OF70" s="61"/>
      <c r="OG70" s="61"/>
      <c r="OH70" s="61"/>
      <c r="OI70" s="61"/>
      <c r="OJ70" s="61"/>
      <c r="OK70" s="61"/>
      <c r="OL70" s="61"/>
      <c r="OM70" s="61"/>
      <c r="ON70" s="61"/>
      <c r="OO70" s="61"/>
      <c r="OP70" s="61"/>
      <c r="OQ70" s="61"/>
      <c r="OR70" s="61"/>
      <c r="OS70" s="61"/>
      <c r="OT70" s="61"/>
      <c r="OU70" s="61"/>
      <c r="OV70" s="61"/>
      <c r="OW70" s="61"/>
      <c r="OX70" s="61"/>
      <c r="OY70" s="61"/>
      <c r="OZ70" s="61"/>
    </row>
    <row r="71" spans="1:416" ht="55.5" hidden="1">
      <c r="A71" s="61"/>
      <c r="B71" s="61">
        <v>36</v>
      </c>
      <c r="C71" s="137" t="s">
        <v>127</v>
      </c>
      <c r="D71" s="133" t="s">
        <v>6</v>
      </c>
      <c r="E71" s="137" t="s">
        <v>128</v>
      </c>
      <c r="F71" s="134" t="s">
        <v>6</v>
      </c>
      <c r="G71" s="133"/>
      <c r="H71" s="137" t="s">
        <v>128</v>
      </c>
      <c r="I71" s="137" t="s">
        <v>870</v>
      </c>
      <c r="J71" s="134"/>
      <c r="K71" s="206" t="s">
        <v>662</v>
      </c>
      <c r="L71" s="134" t="s">
        <v>500</v>
      </c>
      <c r="M71" s="55" t="s">
        <v>376</v>
      </c>
      <c r="N71" s="61" t="s">
        <v>349</v>
      </c>
      <c r="O71" s="61" t="s">
        <v>205</v>
      </c>
      <c r="P71" s="61"/>
      <c r="Q71" s="131"/>
      <c r="R71" s="131"/>
      <c r="S71" s="131"/>
      <c r="T71" s="131"/>
      <c r="U71" s="131"/>
      <c r="V71" s="131"/>
      <c r="W71" s="131"/>
      <c r="X71" s="131"/>
      <c r="Y71" s="131"/>
      <c r="Z71" s="131"/>
      <c r="AA71" s="131" t="s">
        <v>205</v>
      </c>
      <c r="AB71" s="130">
        <f t="shared" si="66"/>
        <v>1</v>
      </c>
      <c r="AC71" s="77"/>
      <c r="AD71" s="77"/>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251"/>
      <c r="BT71" s="251"/>
      <c r="BU71" s="77"/>
      <c r="BV71" s="77"/>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77"/>
      <c r="DM71" s="77"/>
      <c r="DN71" s="77"/>
      <c r="DO71" s="77"/>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77"/>
      <c r="FF71" s="77"/>
      <c r="FG71" s="77"/>
      <c r="FH71" s="77"/>
      <c r="FI71" s="77"/>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77"/>
      <c r="GZ71" s="77"/>
      <c r="HA71" s="77"/>
      <c r="HB71" s="77"/>
      <c r="HC71" s="77"/>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61"/>
      <c r="IF71" s="61"/>
      <c r="IG71" s="61"/>
      <c r="IH71" s="61"/>
      <c r="II71" s="61"/>
      <c r="IJ71" s="61"/>
      <c r="IK71" s="61"/>
      <c r="IL71" s="61"/>
      <c r="IM71" s="61"/>
      <c r="IN71" s="61"/>
      <c r="IO71" s="61"/>
      <c r="IP71" s="61"/>
      <c r="IQ71" s="61"/>
      <c r="IR71" s="61"/>
      <c r="IS71" s="77"/>
      <c r="IT71" s="77"/>
      <c r="IU71" s="77"/>
      <c r="IV71" s="77"/>
      <c r="IW71" s="61"/>
      <c r="IX71" s="61"/>
      <c r="IY71" s="61"/>
      <c r="IZ71" s="61"/>
      <c r="JA71" s="61"/>
      <c r="JB71" s="61"/>
      <c r="JC71" s="61"/>
      <c r="JD71" s="61"/>
      <c r="JE71" s="61"/>
      <c r="JF71" s="61"/>
      <c r="JG71" s="61"/>
      <c r="JH71" s="61"/>
      <c r="JI71" s="61"/>
      <c r="JJ71" s="61"/>
      <c r="JK71" s="61"/>
      <c r="JL71" s="61"/>
      <c r="JM71" s="61"/>
      <c r="JN71" s="61"/>
      <c r="JO71" s="61"/>
      <c r="JP71" s="61"/>
      <c r="JQ71" s="61"/>
      <c r="JR71" s="61"/>
      <c r="JS71" s="61"/>
      <c r="JT71" s="61"/>
      <c r="JU71" s="61"/>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61"/>
      <c r="LG71" s="61"/>
      <c r="LH71" s="61"/>
      <c r="LI71" s="61"/>
      <c r="LJ71" s="61"/>
      <c r="LK71" s="61"/>
      <c r="LL71" s="61"/>
      <c r="LM71" s="61"/>
      <c r="LN71" s="61"/>
      <c r="LO71" s="61"/>
      <c r="LP71" s="61"/>
      <c r="LQ71" s="61"/>
      <c r="LR71" s="61"/>
      <c r="LS71" s="61"/>
      <c r="LT71" s="61"/>
      <c r="LU71" s="61"/>
      <c r="LV71" s="61"/>
      <c r="LW71" s="61"/>
      <c r="LX71" s="61"/>
      <c r="LY71" s="61"/>
      <c r="LZ71" s="61"/>
      <c r="MA71" s="61"/>
      <c r="MB71" s="61"/>
      <c r="MC71" s="61"/>
      <c r="MD71" s="61"/>
      <c r="ME71" s="61"/>
      <c r="MF71" s="61"/>
      <c r="MG71" s="61"/>
      <c r="MH71" s="61"/>
      <c r="MI71" s="61"/>
      <c r="MJ71" s="61"/>
      <c r="MK71" s="61"/>
      <c r="ML71" s="61"/>
      <c r="MM71" s="61"/>
      <c r="MN71" s="61"/>
      <c r="MO71" s="61"/>
      <c r="MP71" s="61"/>
      <c r="MQ71" s="61"/>
      <c r="MR71" s="61"/>
      <c r="MS71" s="61"/>
      <c r="MT71" s="61"/>
      <c r="MU71" s="61"/>
      <c r="MV71" s="61"/>
      <c r="MW71" s="61"/>
      <c r="MX71" s="61"/>
      <c r="MY71" s="61"/>
      <c r="MZ71" s="61"/>
      <c r="NA71" s="61"/>
      <c r="NB71" s="61"/>
      <c r="NC71" s="61"/>
      <c r="ND71" s="61"/>
      <c r="NE71" s="61"/>
      <c r="NF71" s="61"/>
      <c r="NG71" s="61"/>
      <c r="NH71" s="61"/>
      <c r="NI71" s="61"/>
      <c r="NJ71" s="61"/>
      <c r="NK71" s="61"/>
      <c r="NL71" s="61"/>
      <c r="NM71" s="61"/>
      <c r="NN71" s="77" t="s">
        <v>552</v>
      </c>
      <c r="NO71" s="77"/>
      <c r="NP71" s="61">
        <v>2</v>
      </c>
      <c r="NQ71" s="61">
        <v>2</v>
      </c>
      <c r="NR71" s="61">
        <v>2</v>
      </c>
      <c r="NS71" s="61">
        <v>2</v>
      </c>
      <c r="NT71" s="61">
        <v>2</v>
      </c>
      <c r="NU71" s="61">
        <v>2</v>
      </c>
      <c r="NV71" s="61">
        <v>2</v>
      </c>
      <c r="NW71" s="61">
        <v>2</v>
      </c>
      <c r="NX71" s="61">
        <v>2</v>
      </c>
      <c r="NY71" s="61">
        <v>2</v>
      </c>
      <c r="NZ71" s="61">
        <v>2</v>
      </c>
      <c r="OA71" s="61">
        <v>2</v>
      </c>
      <c r="OB71" s="61">
        <v>1</v>
      </c>
      <c r="OC71" s="61">
        <v>2</v>
      </c>
      <c r="OD71" s="61">
        <v>2</v>
      </c>
      <c r="OE71" s="61">
        <v>2</v>
      </c>
      <c r="OF71" s="61">
        <v>2</v>
      </c>
      <c r="OG71" s="61">
        <v>2</v>
      </c>
      <c r="OH71" s="61">
        <v>2</v>
      </c>
      <c r="OI71" s="61">
        <v>2</v>
      </c>
      <c r="OJ71" s="61">
        <v>2</v>
      </c>
      <c r="OK71" s="61">
        <v>2</v>
      </c>
      <c r="OL71" s="61">
        <v>2</v>
      </c>
      <c r="OM71" s="61">
        <v>2</v>
      </c>
      <c r="ON71" s="61">
        <v>2</v>
      </c>
      <c r="OO71" s="61">
        <v>2</v>
      </c>
      <c r="OP71" s="202">
        <f>COUNTIF(NP71:OO71,"2")</f>
        <v>25</v>
      </c>
      <c r="OQ71" s="203">
        <f>OP71/(OP71+OR71+OT71+OV71)</f>
        <v>0.96153846153846156</v>
      </c>
      <c r="OR71" s="202">
        <f>COUNTIF(NP71:OO71,"1")</f>
        <v>1</v>
      </c>
      <c r="OS71" s="203">
        <f>OR71/(OP71+OR71+OT71+OV71)</f>
        <v>3.8461538461538464E-2</v>
      </c>
      <c r="OT71" s="202">
        <f>COUNTIF(NP71:OO71,"0")</f>
        <v>0</v>
      </c>
      <c r="OU71" s="203">
        <f>OT71/(OP71+OR71+OT71+OV71)</f>
        <v>0</v>
      </c>
      <c r="OV71" s="202">
        <f>COUNTIF(NC71:OO71,"KĐG")</f>
        <v>0</v>
      </c>
      <c r="OW71" s="203">
        <f>OV71/(OP71+OR71+OT71+OV71)</f>
        <v>0</v>
      </c>
      <c r="OX71" s="204">
        <f>(((OP71*2)+(OR71*1)+(OT71*0)))/(OP71+OR71+OT71)</f>
        <v>1.9615384615384615</v>
      </c>
      <c r="OY71" s="207" t="str">
        <f>IF(OW71&gt;=50%,"KĐG",IF(OX71&gt;=1.6,"Đạt mục tiêu",IF(OX71&gt;=1,"Cần cố gắng","Chưa đạt")))</f>
        <v>Đạt mục tiêu</v>
      </c>
      <c r="OZ71" s="61"/>
    </row>
    <row r="72" spans="1:416" ht="78.75" hidden="1">
      <c r="A72" s="61"/>
      <c r="B72" s="61">
        <v>37</v>
      </c>
      <c r="C72" s="137" t="s">
        <v>129</v>
      </c>
      <c r="D72" s="133" t="s">
        <v>12</v>
      </c>
      <c r="E72" s="137" t="s">
        <v>130</v>
      </c>
      <c r="F72" s="134" t="s">
        <v>12</v>
      </c>
      <c r="G72" s="133"/>
      <c r="H72" s="137" t="s">
        <v>130</v>
      </c>
      <c r="I72" s="137" t="s">
        <v>1281</v>
      </c>
      <c r="J72" s="134"/>
      <c r="K72" s="206" t="s">
        <v>662</v>
      </c>
      <c r="L72" s="134" t="s">
        <v>500</v>
      </c>
      <c r="M72" s="55" t="s">
        <v>376</v>
      </c>
      <c r="N72" s="61" t="s">
        <v>349</v>
      </c>
      <c r="O72" s="61" t="s">
        <v>205</v>
      </c>
      <c r="P72" s="61">
        <v>1</v>
      </c>
      <c r="Q72" s="131"/>
      <c r="R72" s="131"/>
      <c r="S72" s="131"/>
      <c r="T72" s="131"/>
      <c r="U72" s="131"/>
      <c r="V72" s="131"/>
      <c r="W72" s="131"/>
      <c r="X72" s="131"/>
      <c r="Y72" s="131" t="s">
        <v>205</v>
      </c>
      <c r="Z72" s="131"/>
      <c r="AA72" s="131"/>
      <c r="AB72" s="130">
        <f t="shared" si="66"/>
        <v>1</v>
      </c>
      <c r="AC72" s="77"/>
      <c r="AD72" s="77"/>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251"/>
      <c r="BT72" s="251"/>
      <c r="BU72" s="77"/>
      <c r="BV72" s="77"/>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77"/>
      <c r="DM72" s="77"/>
      <c r="DN72" s="77"/>
      <c r="DO72" s="77"/>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77"/>
      <c r="FF72" s="77"/>
      <c r="FG72" s="77"/>
      <c r="FH72" s="77"/>
      <c r="FI72" s="77"/>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77"/>
      <c r="GZ72" s="77"/>
      <c r="HA72" s="77"/>
      <c r="HB72" s="77"/>
      <c r="HC72" s="77"/>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1"/>
      <c r="IP72" s="61"/>
      <c r="IQ72" s="61"/>
      <c r="IR72" s="61"/>
      <c r="IS72" s="77"/>
      <c r="IT72" s="77"/>
      <c r="IU72" s="77"/>
      <c r="IV72" s="77"/>
      <c r="IW72" s="61"/>
      <c r="IX72" s="61"/>
      <c r="IY72" s="61"/>
      <c r="IZ72" s="61"/>
      <c r="JA72" s="61"/>
      <c r="JB72" s="61"/>
      <c r="JC72" s="61"/>
      <c r="JD72" s="61"/>
      <c r="JE72" s="61"/>
      <c r="JF72" s="61"/>
      <c r="JG72" s="61"/>
      <c r="JH72" s="61"/>
      <c r="JI72" s="61"/>
      <c r="JJ72" s="61"/>
      <c r="JK72" s="61"/>
      <c r="JL72" s="61"/>
      <c r="JM72" s="61"/>
      <c r="JN72" s="61"/>
      <c r="JO72" s="61"/>
      <c r="JP72" s="61"/>
      <c r="JQ72" s="61"/>
      <c r="JR72" s="61"/>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61"/>
      <c r="LN72" s="61"/>
      <c r="LO72" s="61"/>
      <c r="LP72" s="61"/>
      <c r="LQ72" s="61"/>
      <c r="LR72" s="61"/>
      <c r="LS72" s="61"/>
      <c r="LT72" s="61"/>
      <c r="LU72" s="61"/>
      <c r="LV72" s="61"/>
      <c r="LW72" s="61"/>
      <c r="LX72" s="61"/>
      <c r="LY72" s="61"/>
      <c r="LZ72" s="61"/>
      <c r="MA72" s="61"/>
      <c r="MB72" s="61"/>
      <c r="MC72" s="61"/>
      <c r="MD72" s="61"/>
      <c r="ME72" s="61"/>
      <c r="MF72" s="61"/>
      <c r="MG72" s="61"/>
      <c r="MH72" s="61"/>
      <c r="MI72" s="61"/>
      <c r="MJ72" s="61"/>
      <c r="MK72" s="61"/>
      <c r="ML72" s="61"/>
      <c r="MM72" s="61"/>
      <c r="MN72" s="61"/>
      <c r="MO72" s="61"/>
      <c r="MP72" s="61"/>
      <c r="MQ72" s="61"/>
      <c r="MR72" s="61"/>
      <c r="MS72" s="61"/>
      <c r="MT72" s="61"/>
      <c r="MU72" s="61"/>
      <c r="MV72" s="61"/>
      <c r="MW72" s="61"/>
      <c r="MX72" s="61"/>
      <c r="MY72" s="61"/>
      <c r="MZ72" s="61"/>
      <c r="NA72" s="61"/>
      <c r="NB72" s="61"/>
      <c r="NC72" s="61"/>
      <c r="ND72" s="61"/>
      <c r="NE72" s="61"/>
      <c r="NF72" s="61"/>
      <c r="NG72" s="61"/>
      <c r="NH72" s="61"/>
      <c r="NI72" s="61"/>
      <c r="NJ72" s="61"/>
      <c r="NK72" s="61"/>
      <c r="NL72" s="61"/>
      <c r="NM72" s="61"/>
      <c r="NN72" s="77"/>
      <c r="NO72" s="77" t="s">
        <v>552</v>
      </c>
      <c r="NP72" s="61">
        <v>2</v>
      </c>
      <c r="NQ72" s="61">
        <v>2</v>
      </c>
      <c r="NR72" s="61">
        <v>2</v>
      </c>
      <c r="NS72" s="61">
        <v>2</v>
      </c>
      <c r="NT72" s="61">
        <v>2</v>
      </c>
      <c r="NU72" s="61">
        <v>2</v>
      </c>
      <c r="NV72" s="61">
        <v>2</v>
      </c>
      <c r="NW72" s="61">
        <v>2</v>
      </c>
      <c r="NX72" s="61">
        <v>2</v>
      </c>
      <c r="NY72" s="61">
        <v>2</v>
      </c>
      <c r="NZ72" s="61">
        <v>1</v>
      </c>
      <c r="OA72" s="61">
        <v>2</v>
      </c>
      <c r="OB72" s="61">
        <v>1</v>
      </c>
      <c r="OC72" s="61">
        <v>2</v>
      </c>
      <c r="OD72" s="61">
        <v>2</v>
      </c>
      <c r="OE72" s="61">
        <v>2</v>
      </c>
      <c r="OF72" s="61">
        <v>2</v>
      </c>
      <c r="OG72" s="61">
        <v>2</v>
      </c>
      <c r="OH72" s="61">
        <v>2</v>
      </c>
      <c r="OI72" s="61">
        <v>2</v>
      </c>
      <c r="OJ72" s="61">
        <v>2</v>
      </c>
      <c r="OK72" s="61">
        <v>2</v>
      </c>
      <c r="OL72" s="61">
        <v>2</v>
      </c>
      <c r="OM72" s="61">
        <v>2</v>
      </c>
      <c r="ON72" s="61">
        <v>2</v>
      </c>
      <c r="OO72" s="61">
        <v>2</v>
      </c>
      <c r="OP72" s="202">
        <f>COUNTIF(NP72:OO72,"2")</f>
        <v>24</v>
      </c>
      <c r="OQ72" s="203">
        <f>OP72/(OP72+OR72+OT72+OV72)</f>
        <v>0.92307692307692313</v>
      </c>
      <c r="OR72" s="202">
        <f>COUNTIF(NP72:OO72,"1")</f>
        <v>2</v>
      </c>
      <c r="OS72" s="203">
        <f>OR72/(OP72+OR72+OT72+OV72)</f>
        <v>7.6923076923076927E-2</v>
      </c>
      <c r="OT72" s="202">
        <f>COUNTIF(NP72:OO72,"0")</f>
        <v>0</v>
      </c>
      <c r="OU72" s="203">
        <f>OT72/(OP72+OR72+OT72+OV72)</f>
        <v>0</v>
      </c>
      <c r="OV72" s="202">
        <f>COUNTIF(NC72:OO72,"KĐG")</f>
        <v>0</v>
      </c>
      <c r="OW72" s="203">
        <f>OV72/(OP72+OR72+OT72+OV72)</f>
        <v>0</v>
      </c>
      <c r="OX72" s="204">
        <f>(((OP72*2)+(OR72*1)+(OT72*0)))/(OP72+OR72+OT72)</f>
        <v>1.9230769230769231</v>
      </c>
      <c r="OY72" s="207" t="str">
        <f>IF(OW72&gt;=50%,"KĐG",IF(OX72&gt;=1.6,"Đạt mục tiêu",IF(OX72&gt;=1,"Cần cố gắng","Chưa đạt")))</f>
        <v>Đạt mục tiêu</v>
      </c>
      <c r="OZ72" s="61"/>
    </row>
    <row r="73" spans="1:416" s="25" customFormat="1" ht="30" customHeight="1">
      <c r="A73" s="61"/>
      <c r="B73" s="132"/>
      <c r="C73" s="280" t="s">
        <v>563</v>
      </c>
      <c r="D73" s="280"/>
      <c r="E73" s="280"/>
      <c r="F73" s="198"/>
      <c r="G73" s="122">
        <f>COUNTIF(G74,"x")</f>
        <v>1</v>
      </c>
      <c r="H73" s="209"/>
      <c r="I73" s="122"/>
      <c r="J73" s="148" t="s">
        <v>380</v>
      </c>
      <c r="K73" s="210"/>
      <c r="L73" s="211"/>
      <c r="M73" s="198"/>
      <c r="N73" s="61" t="s">
        <v>349</v>
      </c>
      <c r="O73" s="125">
        <f>COUNTIF(O74,"x")</f>
        <v>1</v>
      </c>
      <c r="P73" s="61">
        <f>SUM(P74:P83)</f>
        <v>0</v>
      </c>
      <c r="Q73" s="125">
        <f>COUNTIF(Q74,"x")</f>
        <v>1</v>
      </c>
      <c r="R73" s="125">
        <f t="shared" ref="R73:S73" si="95">COUNTIF(R74,"x")</f>
        <v>0</v>
      </c>
      <c r="S73" s="125">
        <f t="shared" si="95"/>
        <v>0</v>
      </c>
      <c r="T73" s="125">
        <f t="shared" ref="T73" si="96">COUNTIF(T74:T83,"x")</f>
        <v>1</v>
      </c>
      <c r="U73" s="125">
        <f>COUNTIF(U74:U83,"x")</f>
        <v>1</v>
      </c>
      <c r="V73" s="125">
        <f t="shared" ref="V73:AA73" si="97">COUNTIF(V74:V83,"x")</f>
        <v>1</v>
      </c>
      <c r="W73" s="125">
        <f t="shared" si="97"/>
        <v>1</v>
      </c>
      <c r="X73" s="125">
        <f t="shared" si="97"/>
        <v>1</v>
      </c>
      <c r="Y73" s="125">
        <f t="shared" si="97"/>
        <v>1</v>
      </c>
      <c r="Z73" s="125">
        <f t="shared" si="97"/>
        <v>1</v>
      </c>
      <c r="AA73" s="125">
        <f t="shared" si="97"/>
        <v>0</v>
      </c>
      <c r="AB73" s="244">
        <f>SUM(AB74:AB83)</f>
        <v>10</v>
      </c>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205"/>
      <c r="BJ73" s="205"/>
      <c r="BK73" s="205"/>
      <c r="BL73" s="205"/>
      <c r="BM73" s="205"/>
      <c r="BN73" s="205"/>
      <c r="BO73" s="205"/>
      <c r="BP73" s="205"/>
      <c r="BQ73" s="205"/>
      <c r="BR73" s="208"/>
      <c r="BS73" s="77"/>
      <c r="BT73" s="77"/>
      <c r="BU73" s="77"/>
      <c r="BV73" s="77"/>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77"/>
      <c r="GZ73" s="77"/>
      <c r="HA73" s="77"/>
      <c r="HB73" s="77"/>
      <c r="HC73" s="77"/>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61"/>
      <c r="JW73" s="61"/>
      <c r="JX73" s="61"/>
      <c r="JY73" s="61"/>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61"/>
      <c r="LG73" s="61"/>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61"/>
      <c r="MS73" s="61"/>
      <c r="MT73" s="61"/>
      <c r="MU73" s="61"/>
      <c r="MV73" s="61"/>
      <c r="MW73" s="61"/>
      <c r="MX73" s="61"/>
      <c r="MY73" s="61"/>
      <c r="MZ73" s="61"/>
      <c r="NA73" s="61"/>
      <c r="NB73" s="61"/>
      <c r="NC73" s="61"/>
      <c r="ND73" s="61"/>
      <c r="NE73" s="61"/>
      <c r="NF73" s="61"/>
      <c r="NG73" s="61"/>
      <c r="NH73" s="61"/>
      <c r="NI73" s="61"/>
      <c r="NJ73" s="61"/>
      <c r="NK73" s="61"/>
      <c r="NL73" s="61"/>
      <c r="NM73" s="61"/>
      <c r="NN73" s="77"/>
      <c r="NO73" s="77"/>
      <c r="NP73" s="61"/>
      <c r="NQ73" s="61"/>
      <c r="NR73" s="61"/>
      <c r="NS73" s="61"/>
      <c r="NT73" s="61"/>
      <c r="NU73" s="61"/>
      <c r="NV73" s="61"/>
      <c r="NW73" s="61"/>
      <c r="NX73" s="61"/>
      <c r="NY73" s="61"/>
      <c r="NZ73" s="61"/>
      <c r="OA73" s="61"/>
      <c r="OB73" s="61"/>
      <c r="OC73" s="61"/>
      <c r="OD73" s="61"/>
      <c r="OE73" s="61"/>
      <c r="OF73" s="61"/>
      <c r="OG73" s="61"/>
      <c r="OH73" s="61"/>
      <c r="OI73" s="61"/>
      <c r="OJ73" s="61"/>
      <c r="OK73" s="61"/>
      <c r="OL73" s="61"/>
      <c r="OM73" s="61"/>
      <c r="ON73" s="61"/>
      <c r="OO73" s="61"/>
      <c r="OP73" s="61"/>
      <c r="OQ73" s="61"/>
      <c r="OR73" s="61"/>
      <c r="OS73" s="61"/>
      <c r="OT73" s="61"/>
      <c r="OU73" s="61"/>
      <c r="OV73" s="61"/>
      <c r="OW73" s="61"/>
      <c r="OX73" s="61"/>
      <c r="OY73" s="61"/>
      <c r="OZ73" s="61"/>
    </row>
    <row r="74" spans="1:416" ht="24.75" hidden="1" customHeight="1">
      <c r="A74" s="61"/>
      <c r="B74" s="311" t="s">
        <v>564</v>
      </c>
      <c r="C74" s="318" t="s">
        <v>565</v>
      </c>
      <c r="D74" s="288" t="s">
        <v>7</v>
      </c>
      <c r="E74" s="318" t="s">
        <v>566</v>
      </c>
      <c r="F74" s="290" t="s">
        <v>5</v>
      </c>
      <c r="G74" s="288" t="s">
        <v>205</v>
      </c>
      <c r="H74" s="275" t="s">
        <v>566</v>
      </c>
      <c r="I74" s="137" t="s">
        <v>890</v>
      </c>
      <c r="J74" s="134"/>
      <c r="K74" s="206" t="s">
        <v>662</v>
      </c>
      <c r="L74" s="134" t="s">
        <v>499</v>
      </c>
      <c r="M74" s="55" t="s">
        <v>376</v>
      </c>
      <c r="N74" s="61" t="s">
        <v>349</v>
      </c>
      <c r="O74" s="272" t="s">
        <v>205</v>
      </c>
      <c r="P74" s="272"/>
      <c r="Q74" s="131" t="s">
        <v>205</v>
      </c>
      <c r="R74" s="131"/>
      <c r="S74" s="131"/>
      <c r="T74" s="131"/>
      <c r="U74" s="131"/>
      <c r="V74" s="131"/>
      <c r="W74" s="131"/>
      <c r="X74" s="131"/>
      <c r="Y74" s="131"/>
      <c r="Z74" s="131"/>
      <c r="AA74" s="131"/>
      <c r="AB74" s="130">
        <f t="shared" ref="AB74:AB83" si="98">COUNTIF($Q74:$AA74,"x")</f>
        <v>1</v>
      </c>
      <c r="AC74" s="77" t="s">
        <v>553</v>
      </c>
      <c r="AD74" s="77" t="s">
        <v>553</v>
      </c>
      <c r="AE74" s="201">
        <v>2</v>
      </c>
      <c r="AF74" s="201">
        <v>2</v>
      </c>
      <c r="AG74" s="201">
        <v>2</v>
      </c>
      <c r="AH74" s="201">
        <v>2</v>
      </c>
      <c r="AI74" s="201">
        <v>2</v>
      </c>
      <c r="AJ74" s="201">
        <v>2</v>
      </c>
      <c r="AK74" s="201">
        <v>2</v>
      </c>
      <c r="AL74" s="201">
        <v>2</v>
      </c>
      <c r="AM74" s="201">
        <v>2</v>
      </c>
      <c r="AN74" s="201">
        <v>2</v>
      </c>
      <c r="AO74" s="201">
        <v>2</v>
      </c>
      <c r="AP74" s="201">
        <v>2</v>
      </c>
      <c r="AQ74" s="201">
        <v>1</v>
      </c>
      <c r="AR74" s="201">
        <v>2</v>
      </c>
      <c r="AS74" s="201">
        <v>2</v>
      </c>
      <c r="AT74" s="201">
        <v>2</v>
      </c>
      <c r="AU74" s="201">
        <v>2</v>
      </c>
      <c r="AV74" s="201">
        <v>2</v>
      </c>
      <c r="AW74" s="201">
        <v>1</v>
      </c>
      <c r="AX74" s="201">
        <v>2</v>
      </c>
      <c r="AY74" s="201">
        <v>2</v>
      </c>
      <c r="AZ74" s="201">
        <v>2</v>
      </c>
      <c r="BA74" s="201">
        <v>2</v>
      </c>
      <c r="BB74" s="201">
        <v>2</v>
      </c>
      <c r="BC74" s="201">
        <v>2</v>
      </c>
      <c r="BD74" s="201">
        <v>2</v>
      </c>
      <c r="BE74" s="201">
        <v>2</v>
      </c>
      <c r="BF74" s="201">
        <v>2</v>
      </c>
      <c r="BG74" s="201">
        <v>2</v>
      </c>
      <c r="BH74" s="201">
        <v>2</v>
      </c>
      <c r="BI74" s="202">
        <f>COUNTIF(AE74:BH74,"2")</f>
        <v>28</v>
      </c>
      <c r="BJ74" s="203">
        <f>BI74/(BI74+BK74+BM74+BO74)</f>
        <v>0.93333333333333335</v>
      </c>
      <c r="BK74" s="202">
        <f>COUNTIF(AE74:BH74,"1")</f>
        <v>2</v>
      </c>
      <c r="BL74" s="203">
        <f>BK74/(BI74+BK74+BM74+BO74)</f>
        <v>6.6666666666666666E-2</v>
      </c>
      <c r="BM74" s="202">
        <f>COUNTIF(AE74:BH74,"0")</f>
        <v>0</v>
      </c>
      <c r="BN74" s="203">
        <f>BM74/(BI74+BK74+BM74+BO74)</f>
        <v>0</v>
      </c>
      <c r="BO74" s="202">
        <f>COUNTIF(P74:BH74,"KĐG")</f>
        <v>0</v>
      </c>
      <c r="BP74" s="203">
        <f>BO74/(BI74+BK74+BM74+BO74)</f>
        <v>0</v>
      </c>
      <c r="BQ74" s="204">
        <f>(((BI74*2)+(BK74*1)+(BM74*0)))/(BI74+BK74+BM74)</f>
        <v>1.9333333333333333</v>
      </c>
      <c r="BR74" s="205" t="str">
        <f>IF(BP74&gt;=50%,"KĐG",IF(BQ74&gt;=1.6,"Đạt mục tiêu",IF(BQ74&gt;=1,"Cần cố gắng","Chưa đạt")))</f>
        <v>Đạt mục tiêu</v>
      </c>
      <c r="BS74" s="251"/>
      <c r="BT74" s="251"/>
      <c r="BU74" s="77">
        <v>2</v>
      </c>
      <c r="BV74" s="77">
        <v>2</v>
      </c>
      <c r="BW74" s="61">
        <v>2</v>
      </c>
      <c r="BX74" s="61">
        <v>2</v>
      </c>
      <c r="BY74" s="61">
        <v>2</v>
      </c>
      <c r="BZ74" s="61">
        <v>2</v>
      </c>
      <c r="CA74" s="61">
        <v>2</v>
      </c>
      <c r="CB74" s="61">
        <v>2</v>
      </c>
      <c r="CC74" s="61">
        <v>2</v>
      </c>
      <c r="CD74" s="61">
        <v>2</v>
      </c>
      <c r="CE74" s="61">
        <v>2</v>
      </c>
      <c r="CF74" s="61">
        <v>2</v>
      </c>
      <c r="CG74" s="61">
        <v>1</v>
      </c>
      <c r="CH74" s="61">
        <v>2</v>
      </c>
      <c r="CI74" s="61">
        <v>2</v>
      </c>
      <c r="CJ74" s="61">
        <v>2</v>
      </c>
      <c r="CK74" s="61">
        <v>2</v>
      </c>
      <c r="CL74" s="61">
        <v>2</v>
      </c>
      <c r="CM74" s="61">
        <v>1</v>
      </c>
      <c r="CN74" s="61">
        <v>2</v>
      </c>
      <c r="CO74" s="61">
        <v>2</v>
      </c>
      <c r="CP74" s="61">
        <v>2</v>
      </c>
      <c r="CQ74" s="61">
        <v>2</v>
      </c>
      <c r="CR74" s="61">
        <v>2</v>
      </c>
      <c r="CS74" s="61">
        <v>2</v>
      </c>
      <c r="CT74" s="61">
        <v>2</v>
      </c>
      <c r="CU74" s="61">
        <v>2</v>
      </c>
      <c r="CV74" s="61">
        <v>2</v>
      </c>
      <c r="CW74" s="61">
        <v>2</v>
      </c>
      <c r="CX74" s="61">
        <v>2</v>
      </c>
      <c r="CY74" s="61">
        <f>COUNTIF(BU74:CX74,"2")</f>
        <v>28</v>
      </c>
      <c r="CZ74" s="61">
        <f>CY74/(CY74+DA74+DC74+DE74)</f>
        <v>0.93333333333333335</v>
      </c>
      <c r="DA74" s="61">
        <f>COUNTIF(BU74:CX74,"1")</f>
        <v>2</v>
      </c>
      <c r="DB74" s="61">
        <f>DA74/(CY74+DA74+DC74+DE74)</f>
        <v>6.6666666666666666E-2</v>
      </c>
      <c r="DC74" s="61">
        <f>COUNTIF(BU74:CX74,"0")</f>
        <v>0</v>
      </c>
      <c r="DD74" s="61">
        <f>DC74/(CY74+DA74+DC74+DE74)</f>
        <v>0</v>
      </c>
      <c r="DE74" s="61">
        <f>COUNTIF(BG74:CX74,"KĐG")</f>
        <v>0</v>
      </c>
      <c r="DF74" s="61">
        <f>DE74/(CY74+DA74+DC74+DE74)</f>
        <v>0</v>
      </c>
      <c r="DG74" s="61">
        <f>(((CY74*2)+(DA74*1)+(DC74*0)))/(CY74+DA74+DC74)</f>
        <v>1.9333333333333333</v>
      </c>
      <c r="DH74" s="61" t="str">
        <f>IF(DF74&gt;=50%,"KĐG",IF(DG74&gt;=1.6,"Đạt mục tiêu",IF(DG74&gt;=1,"Cần cố gắng","Chưa đạt")))</f>
        <v>Đạt mục tiêu</v>
      </c>
      <c r="DI74" s="61"/>
      <c r="DJ74" s="61"/>
      <c r="DK74" s="61"/>
      <c r="DL74" s="77"/>
      <c r="DM74" s="77"/>
      <c r="DN74" s="77"/>
      <c r="DO74" s="77"/>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77"/>
      <c r="FF74" s="77"/>
      <c r="FG74" s="77"/>
      <c r="FH74" s="77"/>
      <c r="FI74" s="77"/>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77"/>
      <c r="GZ74" s="77"/>
      <c r="HA74" s="77"/>
      <c r="HB74" s="77"/>
      <c r="HC74" s="77"/>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61"/>
      <c r="IF74" s="61"/>
      <c r="IG74" s="61"/>
      <c r="IH74" s="61"/>
      <c r="II74" s="61"/>
      <c r="IJ74" s="61"/>
      <c r="IK74" s="61"/>
      <c r="IL74" s="61"/>
      <c r="IM74" s="61"/>
      <c r="IN74" s="61"/>
      <c r="IO74" s="61"/>
      <c r="IP74" s="61"/>
      <c r="IQ74" s="61"/>
      <c r="IR74" s="61"/>
      <c r="IS74" s="77"/>
      <c r="IT74" s="77"/>
      <c r="IU74" s="77"/>
      <c r="IV74" s="77"/>
      <c r="IW74" s="61"/>
      <c r="IX74" s="61"/>
      <c r="IY74" s="61"/>
      <c r="IZ74" s="61"/>
      <c r="JA74" s="61"/>
      <c r="JB74" s="61"/>
      <c r="JC74" s="61"/>
      <c r="JD74" s="61"/>
      <c r="JE74" s="61"/>
      <c r="JF74" s="61"/>
      <c r="JG74" s="61"/>
      <c r="JH74" s="61"/>
      <c r="JI74" s="61"/>
      <c r="JJ74" s="61"/>
      <c r="JK74" s="61"/>
      <c r="JL74" s="61"/>
      <c r="JM74" s="61"/>
      <c r="JN74" s="61"/>
      <c r="JO74" s="61"/>
      <c r="JP74" s="61"/>
      <c r="JQ74" s="61"/>
      <c r="JR74" s="61"/>
      <c r="JS74" s="61"/>
      <c r="JT74" s="61"/>
      <c r="JU74" s="61"/>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61"/>
      <c r="LG74" s="61"/>
      <c r="LH74" s="61"/>
      <c r="LI74" s="61"/>
      <c r="LJ74" s="61"/>
      <c r="LK74" s="61"/>
      <c r="LL74" s="61"/>
      <c r="LM74" s="61"/>
      <c r="LN74" s="61"/>
      <c r="LO74" s="61"/>
      <c r="LP74" s="61"/>
      <c r="LQ74" s="61"/>
      <c r="LR74" s="61"/>
      <c r="LS74" s="61"/>
      <c r="LT74" s="61"/>
      <c r="LU74" s="61"/>
      <c r="LV74" s="61"/>
      <c r="LW74" s="61"/>
      <c r="LX74" s="61"/>
      <c r="LY74" s="61"/>
      <c r="LZ74" s="61"/>
      <c r="MA74" s="61"/>
      <c r="MB74" s="61"/>
      <c r="MC74" s="61"/>
      <c r="MD74" s="61"/>
      <c r="ME74" s="61"/>
      <c r="MF74" s="61"/>
      <c r="MG74" s="61"/>
      <c r="MH74" s="61"/>
      <c r="MI74" s="61"/>
      <c r="MJ74" s="61"/>
      <c r="MK74" s="61"/>
      <c r="ML74" s="61"/>
      <c r="MM74" s="61"/>
      <c r="MN74" s="61"/>
      <c r="MO74" s="61"/>
      <c r="MP74" s="61"/>
      <c r="MQ74" s="61"/>
      <c r="MR74" s="61"/>
      <c r="MS74" s="61"/>
      <c r="MT74" s="61"/>
      <c r="MU74" s="61"/>
      <c r="MV74" s="61"/>
      <c r="MW74" s="61"/>
      <c r="MX74" s="61"/>
      <c r="MY74" s="61"/>
      <c r="MZ74" s="61"/>
      <c r="NA74" s="61"/>
      <c r="NB74" s="61"/>
      <c r="NC74" s="61"/>
      <c r="ND74" s="61"/>
      <c r="NE74" s="61"/>
      <c r="NF74" s="61"/>
      <c r="NG74" s="61"/>
      <c r="NH74" s="61"/>
      <c r="NI74" s="61"/>
      <c r="NJ74" s="61"/>
      <c r="NK74" s="61"/>
      <c r="NL74" s="61"/>
      <c r="NM74" s="61"/>
      <c r="NN74" s="61"/>
      <c r="NO74" s="61"/>
      <c r="NP74" s="61"/>
      <c r="NQ74" s="61"/>
      <c r="NR74" s="61"/>
      <c r="NS74" s="61"/>
      <c r="NT74" s="61"/>
      <c r="NU74" s="61"/>
      <c r="NV74" s="61"/>
      <c r="NW74" s="61"/>
      <c r="NX74" s="61"/>
      <c r="NY74" s="61"/>
      <c r="NZ74" s="61"/>
      <c r="OA74" s="61"/>
      <c r="OB74" s="61"/>
      <c r="OC74" s="61"/>
      <c r="OD74" s="61"/>
      <c r="OE74" s="61"/>
      <c r="OF74" s="61"/>
      <c r="OG74" s="61"/>
      <c r="OH74" s="61"/>
      <c r="OI74" s="61"/>
      <c r="OJ74" s="61"/>
      <c r="OK74" s="61"/>
      <c r="OL74" s="61"/>
      <c r="OM74" s="61"/>
      <c r="ON74" s="61"/>
      <c r="OO74" s="61"/>
      <c r="OP74" s="61"/>
      <c r="OQ74" s="61"/>
      <c r="OR74" s="61"/>
      <c r="OS74" s="61"/>
      <c r="OT74" s="61"/>
      <c r="OU74" s="61"/>
      <c r="OV74" s="61"/>
      <c r="OW74" s="61"/>
      <c r="OX74" s="61"/>
      <c r="OY74" s="61"/>
      <c r="OZ74" s="61"/>
    </row>
    <row r="75" spans="1:416" ht="125.25" customHeight="1">
      <c r="A75" s="61"/>
      <c r="B75" s="407"/>
      <c r="C75" s="319"/>
      <c r="D75" s="289"/>
      <c r="E75" s="319"/>
      <c r="F75" s="291"/>
      <c r="G75" s="289"/>
      <c r="H75" s="279"/>
      <c r="I75" s="253" t="s">
        <v>890</v>
      </c>
      <c r="J75" s="134"/>
      <c r="K75" s="206" t="s">
        <v>662</v>
      </c>
      <c r="L75" s="134" t="s">
        <v>499</v>
      </c>
      <c r="M75" s="55" t="s">
        <v>376</v>
      </c>
      <c r="N75" s="61" t="s">
        <v>349</v>
      </c>
      <c r="O75" s="274"/>
      <c r="P75" s="274"/>
      <c r="Q75" s="131"/>
      <c r="R75" s="131" t="s">
        <v>205</v>
      </c>
      <c r="S75" s="131"/>
      <c r="T75" s="131"/>
      <c r="U75" s="131"/>
      <c r="V75" s="131"/>
      <c r="W75" s="131"/>
      <c r="X75" s="131"/>
      <c r="Y75" s="131"/>
      <c r="Z75" s="131"/>
      <c r="AA75" s="131"/>
      <c r="AB75" s="130">
        <f t="shared" si="98"/>
        <v>1</v>
      </c>
      <c r="AC75" s="77"/>
      <c r="AD75" s="77"/>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79" t="s">
        <v>553</v>
      </c>
      <c r="BT75" s="79" t="s">
        <v>553</v>
      </c>
      <c r="BU75" s="79"/>
      <c r="BV75" s="79"/>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202"/>
      <c r="DC75" s="203"/>
      <c r="DD75" s="202"/>
      <c r="DE75" s="203"/>
      <c r="DF75" s="202"/>
      <c r="DG75" s="203"/>
      <c r="DH75" s="202"/>
      <c r="DI75" s="203" t="e">
        <f>DH75/(DB75+DD75+DF75+DH75)</f>
        <v>#DIV/0!</v>
      </c>
      <c r="DJ75" s="204" t="e">
        <f>(((DB75*2)+(DD75*1)+(DF75*0)))/(DB75+DD75+DF75)</f>
        <v>#DIV/0!</v>
      </c>
      <c r="DK75" s="207" t="e">
        <f>IF(DI75&gt;=50%,"KĐG",IF(DJ75&gt;=1.6,"Đạt mục tiêu",IF(DJ75&gt;=1,"Cần cố gắng","Chưa đạt")))</f>
        <v>#DIV/0!</v>
      </c>
      <c r="DL75" s="77"/>
      <c r="DM75" s="77"/>
      <c r="DN75" s="77"/>
      <c r="DO75" s="77"/>
      <c r="DP75" s="201">
        <v>2</v>
      </c>
      <c r="DQ75" s="201">
        <v>2</v>
      </c>
      <c r="DR75" s="201">
        <v>2</v>
      </c>
      <c r="DS75" s="201">
        <v>2</v>
      </c>
      <c r="DT75" s="201">
        <v>2</v>
      </c>
      <c r="DU75" s="201">
        <v>2</v>
      </c>
      <c r="DV75" s="201">
        <v>2</v>
      </c>
      <c r="DW75" s="201">
        <v>2</v>
      </c>
      <c r="DX75" s="201">
        <v>2</v>
      </c>
      <c r="DY75" s="201">
        <v>2</v>
      </c>
      <c r="DZ75" s="201">
        <v>2</v>
      </c>
      <c r="EA75" s="201">
        <v>2</v>
      </c>
      <c r="EB75" s="201">
        <v>2</v>
      </c>
      <c r="EC75" s="201">
        <v>2</v>
      </c>
      <c r="ED75" s="201">
        <v>2</v>
      </c>
      <c r="EE75" s="201">
        <v>2</v>
      </c>
      <c r="EF75" s="201">
        <v>2</v>
      </c>
      <c r="EG75" s="201">
        <v>2</v>
      </c>
      <c r="EH75" s="201">
        <v>2</v>
      </c>
      <c r="EI75" s="201">
        <v>2</v>
      </c>
      <c r="EJ75" s="201">
        <v>2</v>
      </c>
      <c r="EK75" s="201">
        <v>2</v>
      </c>
      <c r="EL75" s="201">
        <v>2</v>
      </c>
      <c r="EM75" s="201">
        <v>2</v>
      </c>
      <c r="EN75" s="201">
        <v>2</v>
      </c>
      <c r="EO75" s="201">
        <v>2</v>
      </c>
      <c r="EP75" s="201">
        <v>2</v>
      </c>
      <c r="EQ75" s="201">
        <v>2</v>
      </c>
      <c r="ER75" s="201">
        <v>2</v>
      </c>
      <c r="ES75" s="201">
        <v>2</v>
      </c>
      <c r="ET75" s="201">
        <v>2</v>
      </c>
      <c r="EU75" s="61"/>
      <c r="EV75" s="61"/>
      <c r="EW75" s="61"/>
      <c r="EX75" s="61"/>
      <c r="EY75" s="61"/>
      <c r="EZ75" s="61"/>
      <c r="FA75" s="61"/>
      <c r="FB75" s="61"/>
      <c r="FC75" s="61"/>
      <c r="FD75" s="61"/>
      <c r="FE75" s="77"/>
      <c r="FF75" s="77"/>
      <c r="FG75" s="77"/>
      <c r="FH75" s="77"/>
      <c r="FI75" s="77"/>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77"/>
      <c r="GZ75" s="77"/>
      <c r="HA75" s="77"/>
      <c r="HB75" s="77"/>
      <c r="HC75" s="77"/>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61"/>
      <c r="IF75" s="61"/>
      <c r="IG75" s="61"/>
      <c r="IH75" s="61"/>
      <c r="II75" s="61"/>
      <c r="IJ75" s="61"/>
      <c r="IK75" s="61"/>
      <c r="IL75" s="61"/>
      <c r="IM75" s="61"/>
      <c r="IN75" s="61"/>
      <c r="IO75" s="61"/>
      <c r="IP75" s="61"/>
      <c r="IQ75" s="61"/>
      <c r="IR75" s="61"/>
      <c r="IS75" s="77"/>
      <c r="IT75" s="77"/>
      <c r="IU75" s="77"/>
      <c r="IV75" s="77"/>
      <c r="IW75" s="61"/>
      <c r="IX75" s="61"/>
      <c r="IY75" s="61"/>
      <c r="IZ75" s="61"/>
      <c r="JA75" s="61"/>
      <c r="JB75" s="61"/>
      <c r="JC75" s="61"/>
      <c r="JD75" s="61"/>
      <c r="JE75" s="61"/>
      <c r="JF75" s="61"/>
      <c r="JG75" s="61"/>
      <c r="JH75" s="61"/>
      <c r="JI75" s="61"/>
      <c r="JJ75" s="61"/>
      <c r="JK75" s="61"/>
      <c r="JL75" s="61"/>
      <c r="JM75" s="61"/>
      <c r="JN75" s="61"/>
      <c r="JO75" s="61"/>
      <c r="JP75" s="61"/>
      <c r="JQ75" s="61"/>
      <c r="JR75" s="61"/>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61"/>
      <c r="LG75" s="61"/>
      <c r="LH75" s="61"/>
      <c r="LI75" s="61"/>
      <c r="LJ75" s="61"/>
      <c r="LK75" s="61"/>
      <c r="LL75" s="61"/>
      <c r="LM75" s="61"/>
      <c r="LN75" s="61"/>
      <c r="LO75" s="61"/>
      <c r="LP75" s="61"/>
      <c r="LQ75" s="61"/>
      <c r="LR75" s="61"/>
      <c r="LS75" s="61"/>
      <c r="LT75" s="61"/>
      <c r="LU75" s="61"/>
      <c r="LV75" s="61"/>
      <c r="LW75" s="61"/>
      <c r="LX75" s="61"/>
      <c r="LY75" s="61"/>
      <c r="LZ75" s="61"/>
      <c r="MA75" s="61"/>
      <c r="MB75" s="61"/>
      <c r="MC75" s="61"/>
      <c r="MD75" s="61"/>
      <c r="ME75" s="61"/>
      <c r="MF75" s="61"/>
      <c r="MG75" s="61"/>
      <c r="MH75" s="61"/>
      <c r="MI75" s="61"/>
      <c r="MJ75" s="61"/>
      <c r="MK75" s="61"/>
      <c r="ML75" s="61"/>
      <c r="MM75" s="61"/>
      <c r="MN75" s="61"/>
      <c r="MO75" s="61"/>
      <c r="MP75" s="61"/>
      <c r="MQ75" s="61"/>
      <c r="MR75" s="61"/>
      <c r="MS75" s="61"/>
      <c r="MT75" s="61"/>
      <c r="MU75" s="61"/>
      <c r="MV75" s="61"/>
      <c r="MW75" s="61"/>
      <c r="MX75" s="61"/>
      <c r="MY75" s="61"/>
      <c r="MZ75" s="61"/>
      <c r="NA75" s="61"/>
      <c r="NB75" s="61"/>
      <c r="NC75" s="61"/>
      <c r="ND75" s="61"/>
      <c r="NE75" s="61"/>
      <c r="NF75" s="61"/>
      <c r="NG75" s="61"/>
      <c r="NH75" s="61"/>
      <c r="NI75" s="61"/>
      <c r="NJ75" s="61"/>
      <c r="NK75" s="61"/>
      <c r="NL75" s="61"/>
      <c r="NM75" s="61"/>
      <c r="NN75" s="61"/>
      <c r="NO75" s="61"/>
      <c r="NP75" s="61"/>
      <c r="NQ75" s="61"/>
      <c r="NR75" s="61"/>
      <c r="NS75" s="61"/>
      <c r="NT75" s="61"/>
      <c r="NU75" s="61"/>
      <c r="NV75" s="61"/>
      <c r="NW75" s="61"/>
      <c r="NX75" s="61"/>
      <c r="NY75" s="61"/>
      <c r="NZ75" s="61"/>
      <c r="OA75" s="61"/>
      <c r="OB75" s="61"/>
      <c r="OC75" s="61"/>
      <c r="OD75" s="61"/>
      <c r="OE75" s="61"/>
      <c r="OF75" s="61"/>
      <c r="OG75" s="61"/>
      <c r="OH75" s="61"/>
      <c r="OI75" s="61"/>
      <c r="OJ75" s="61"/>
      <c r="OK75" s="61"/>
      <c r="OL75" s="61"/>
      <c r="OM75" s="61"/>
      <c r="ON75" s="61"/>
      <c r="OO75" s="61"/>
      <c r="OP75" s="61"/>
      <c r="OQ75" s="61"/>
      <c r="OR75" s="61"/>
      <c r="OS75" s="61"/>
      <c r="OT75" s="61"/>
      <c r="OU75" s="61"/>
      <c r="OV75" s="61"/>
      <c r="OW75" s="61"/>
      <c r="OX75" s="61"/>
      <c r="OY75" s="61"/>
      <c r="OZ75" s="61"/>
    </row>
    <row r="76" spans="1:416" ht="15.75" hidden="1" customHeight="1">
      <c r="A76" s="61"/>
      <c r="B76" s="407"/>
      <c r="C76" s="319"/>
      <c r="D76" s="289"/>
      <c r="E76" s="319"/>
      <c r="F76" s="291"/>
      <c r="G76" s="289"/>
      <c r="H76" s="279"/>
      <c r="I76" s="137" t="s">
        <v>890</v>
      </c>
      <c r="J76" s="134"/>
      <c r="K76" s="206" t="s">
        <v>662</v>
      </c>
      <c r="L76" s="134" t="s">
        <v>499</v>
      </c>
      <c r="M76" s="55" t="s">
        <v>376</v>
      </c>
      <c r="N76" s="61" t="s">
        <v>349</v>
      </c>
      <c r="O76" s="274"/>
      <c r="P76" s="274"/>
      <c r="Q76" s="131"/>
      <c r="R76" s="131"/>
      <c r="S76" s="131" t="s">
        <v>205</v>
      </c>
      <c r="T76" s="131"/>
      <c r="U76" s="131"/>
      <c r="V76" s="131"/>
      <c r="W76" s="131"/>
      <c r="X76" s="131"/>
      <c r="Y76" s="131"/>
      <c r="Z76" s="131"/>
      <c r="AA76" s="131"/>
      <c r="AB76" s="130">
        <f t="shared" si="98"/>
        <v>1</v>
      </c>
      <c r="AC76" s="77"/>
      <c r="AD76" s="77"/>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251"/>
      <c r="BT76" s="251"/>
      <c r="BU76" s="77"/>
      <c r="BV76" s="77"/>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79" t="s">
        <v>553</v>
      </c>
      <c r="DM76" s="79" t="s">
        <v>553</v>
      </c>
      <c r="DN76" s="79" t="s">
        <v>553</v>
      </c>
      <c r="DO76" s="79" t="s">
        <v>553</v>
      </c>
      <c r="DP76" s="201">
        <v>2</v>
      </c>
      <c r="DQ76" s="201">
        <v>2</v>
      </c>
      <c r="DR76" s="201">
        <v>2</v>
      </c>
      <c r="DS76" s="201">
        <v>1</v>
      </c>
      <c r="DT76" s="201">
        <v>2</v>
      </c>
      <c r="DU76" s="201">
        <v>2</v>
      </c>
      <c r="DV76" s="201">
        <v>2</v>
      </c>
      <c r="DW76" s="201">
        <v>2</v>
      </c>
      <c r="DX76" s="201">
        <v>2</v>
      </c>
      <c r="DY76" s="201">
        <v>2</v>
      </c>
      <c r="DZ76" s="201">
        <v>2</v>
      </c>
      <c r="EA76" s="201">
        <v>2</v>
      </c>
      <c r="EB76" s="201">
        <v>2</v>
      </c>
      <c r="EC76" s="201">
        <v>2</v>
      </c>
      <c r="ED76" s="201">
        <v>2</v>
      </c>
      <c r="EE76" s="201">
        <v>2</v>
      </c>
      <c r="EF76" s="201">
        <v>2</v>
      </c>
      <c r="EG76" s="201">
        <v>2</v>
      </c>
      <c r="EH76" s="201">
        <v>2</v>
      </c>
      <c r="EI76" s="201">
        <v>2</v>
      </c>
      <c r="EJ76" s="201">
        <v>2</v>
      </c>
      <c r="EK76" s="201">
        <v>2</v>
      </c>
      <c r="EL76" s="201">
        <v>2</v>
      </c>
      <c r="EM76" s="201">
        <v>1</v>
      </c>
      <c r="EN76" s="201">
        <v>2</v>
      </c>
      <c r="EO76" s="201">
        <v>2</v>
      </c>
      <c r="EP76" s="201">
        <v>2</v>
      </c>
      <c r="EQ76" s="201">
        <v>2</v>
      </c>
      <c r="ER76" s="201">
        <v>2</v>
      </c>
      <c r="ES76" s="201">
        <v>2</v>
      </c>
      <c r="ET76" s="201">
        <v>2</v>
      </c>
      <c r="EU76" s="202">
        <f>COUNTIF(DL76:ET76,"2")</f>
        <v>29</v>
      </c>
      <c r="EV76" s="203">
        <f>EU76/(EU76+EW76+EY76+FA76)</f>
        <v>0.93548387096774188</v>
      </c>
      <c r="EW76" s="202">
        <f>COUNTIF(DL76:ET76,"1")</f>
        <v>2</v>
      </c>
      <c r="EX76" s="203">
        <f>EW76/(EU76+EW76+EY76+FA76)</f>
        <v>6.4516129032258063E-2</v>
      </c>
      <c r="EY76" s="202">
        <f>COUNTIF(DL76:ET76,"0")</f>
        <v>0</v>
      </c>
      <c r="EZ76" s="203">
        <f>EY76/(EU76+EW76+EY76+FA76)</f>
        <v>0</v>
      </c>
      <c r="FA76" s="202">
        <f>COUNTIF(DL76:ET76,"KĐG")</f>
        <v>0</v>
      </c>
      <c r="FB76" s="203">
        <f>FA76/(EU76+EW76+EY76+FA76)</f>
        <v>0</v>
      </c>
      <c r="FC76" s="204">
        <f>(((EU76*2)+(EW76*1)+(EY76*0)))/(EU76+EW76+EY76)</f>
        <v>1.935483870967742</v>
      </c>
      <c r="FD76" s="207" t="str">
        <f>IF(FB76&gt;=50%,"KĐG",IF(FC76&gt;=1.6,"Đạt mục tiêu",IF(FC76&gt;=1,"Cần cố gắng","Chưa đạt")))</f>
        <v>Đạt mục tiêu</v>
      </c>
      <c r="FE76" s="77"/>
      <c r="FF76" s="77"/>
      <c r="FG76" s="77"/>
      <c r="FH76" s="77"/>
      <c r="FI76" s="77"/>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77"/>
      <c r="GZ76" s="77"/>
      <c r="HA76" s="77"/>
      <c r="HB76" s="77"/>
      <c r="HC76" s="77"/>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61"/>
      <c r="IK76" s="61"/>
      <c r="IL76" s="61"/>
      <c r="IM76" s="61"/>
      <c r="IN76" s="61"/>
      <c r="IO76" s="61"/>
      <c r="IP76" s="61"/>
      <c r="IQ76" s="61"/>
      <c r="IR76" s="61"/>
      <c r="IS76" s="77"/>
      <c r="IT76" s="77"/>
      <c r="IU76" s="77"/>
      <c r="IV76" s="77"/>
      <c r="IW76" s="61"/>
      <c r="IX76" s="61"/>
      <c r="IY76" s="61"/>
      <c r="IZ76" s="61"/>
      <c r="JA76" s="61"/>
      <c r="JB76" s="61"/>
      <c r="JC76" s="61"/>
      <c r="JD76" s="61"/>
      <c r="JE76" s="61"/>
      <c r="JF76" s="61"/>
      <c r="JG76" s="61"/>
      <c r="JH76" s="61"/>
      <c r="JI76" s="61"/>
      <c r="JJ76" s="61"/>
      <c r="JK76" s="61"/>
      <c r="JL76" s="61"/>
      <c r="JM76" s="61"/>
      <c r="JN76" s="61"/>
      <c r="JO76" s="61"/>
      <c r="JP76" s="61"/>
      <c r="JQ76" s="61"/>
      <c r="JR76" s="61"/>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61"/>
      <c r="LG76" s="61"/>
      <c r="LH76" s="61"/>
      <c r="LI76" s="61"/>
      <c r="LJ76" s="61"/>
      <c r="LK76" s="61"/>
      <c r="LL76" s="61"/>
      <c r="LM76" s="61"/>
      <c r="LN76" s="61"/>
      <c r="LO76" s="61"/>
      <c r="LP76" s="61"/>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61"/>
      <c r="NE76" s="61"/>
      <c r="NF76" s="61"/>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61"/>
      <c r="OE76" s="61"/>
      <c r="OF76" s="61"/>
      <c r="OG76" s="61"/>
      <c r="OH76" s="61"/>
      <c r="OI76" s="61"/>
      <c r="OJ76" s="61"/>
      <c r="OK76" s="61"/>
      <c r="OL76" s="61"/>
      <c r="OM76" s="61"/>
      <c r="ON76" s="61"/>
      <c r="OO76" s="61"/>
      <c r="OP76" s="61"/>
      <c r="OQ76" s="61"/>
      <c r="OR76" s="61"/>
      <c r="OS76" s="61"/>
      <c r="OT76" s="61"/>
      <c r="OU76" s="61"/>
      <c r="OV76" s="61"/>
      <c r="OW76" s="61"/>
      <c r="OX76" s="61"/>
      <c r="OY76" s="61"/>
      <c r="OZ76" s="61"/>
    </row>
    <row r="77" spans="1:416" ht="24.75" hidden="1" customHeight="1">
      <c r="A77" s="61"/>
      <c r="B77" s="407"/>
      <c r="C77" s="319"/>
      <c r="D77" s="289"/>
      <c r="E77" s="319"/>
      <c r="F77" s="291"/>
      <c r="G77" s="289"/>
      <c r="H77" s="279"/>
      <c r="I77" s="137" t="s">
        <v>890</v>
      </c>
      <c r="J77" s="134"/>
      <c r="K77" s="206" t="s">
        <v>662</v>
      </c>
      <c r="L77" s="134" t="s">
        <v>499</v>
      </c>
      <c r="M77" s="55" t="s">
        <v>376</v>
      </c>
      <c r="N77" s="61" t="s">
        <v>349</v>
      </c>
      <c r="O77" s="274"/>
      <c r="P77" s="274"/>
      <c r="Q77" s="131"/>
      <c r="R77" s="131"/>
      <c r="S77" s="131"/>
      <c r="T77" s="131" t="s">
        <v>205</v>
      </c>
      <c r="U77" s="131"/>
      <c r="V77" s="131"/>
      <c r="W77" s="131"/>
      <c r="X77" s="131"/>
      <c r="Y77" s="131"/>
      <c r="Z77" s="131"/>
      <c r="AA77" s="131"/>
      <c r="AB77" s="130">
        <f t="shared" si="98"/>
        <v>1</v>
      </c>
      <c r="AC77" s="77"/>
      <c r="AD77" s="77"/>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251"/>
      <c r="BT77" s="251"/>
      <c r="BU77" s="77"/>
      <c r="BV77" s="77"/>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77"/>
      <c r="DM77" s="77"/>
      <c r="DN77" s="77"/>
      <c r="DO77" s="77"/>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79" t="s">
        <v>553</v>
      </c>
      <c r="FF77" s="79" t="s">
        <v>553</v>
      </c>
      <c r="FG77" s="79" t="s">
        <v>553</v>
      </c>
      <c r="FH77" s="79" t="s">
        <v>553</v>
      </c>
      <c r="FI77" s="79" t="s">
        <v>553</v>
      </c>
      <c r="FJ77" s="77" t="s">
        <v>463</v>
      </c>
      <c r="FK77" s="77" t="s">
        <v>463</v>
      </c>
      <c r="FL77" s="77" t="s">
        <v>463</v>
      </c>
      <c r="FM77" s="77" t="s">
        <v>463</v>
      </c>
      <c r="FN77" s="77" t="s">
        <v>463</v>
      </c>
      <c r="FO77" s="77" t="s">
        <v>463</v>
      </c>
      <c r="FP77" s="77" t="s">
        <v>463</v>
      </c>
      <c r="FQ77" s="77" t="s">
        <v>463</v>
      </c>
      <c r="FR77" s="77" t="s">
        <v>463</v>
      </c>
      <c r="FS77" s="77" t="s">
        <v>463</v>
      </c>
      <c r="FT77" s="77" t="s">
        <v>463</v>
      </c>
      <c r="FU77" s="77" t="s">
        <v>463</v>
      </c>
      <c r="FV77" s="77" t="s">
        <v>463</v>
      </c>
      <c r="FW77" s="77" t="s">
        <v>463</v>
      </c>
      <c r="FX77" s="77" t="s">
        <v>463</v>
      </c>
      <c r="FY77" s="77" t="s">
        <v>463</v>
      </c>
      <c r="FZ77" s="77" t="s">
        <v>463</v>
      </c>
      <c r="GA77" s="77" t="s">
        <v>463</v>
      </c>
      <c r="GB77" s="77" t="s">
        <v>463</v>
      </c>
      <c r="GC77" s="77" t="s">
        <v>463</v>
      </c>
      <c r="GD77" s="77" t="s">
        <v>463</v>
      </c>
      <c r="GE77" s="77" t="s">
        <v>463</v>
      </c>
      <c r="GF77" s="77" t="s">
        <v>463</v>
      </c>
      <c r="GG77" s="77" t="s">
        <v>463</v>
      </c>
      <c r="GH77" s="77" t="s">
        <v>463</v>
      </c>
      <c r="GI77" s="77" t="s">
        <v>463</v>
      </c>
      <c r="GJ77" s="77" t="s">
        <v>463</v>
      </c>
      <c r="GK77" s="77" t="s">
        <v>463</v>
      </c>
      <c r="GL77" s="77" t="s">
        <v>463</v>
      </c>
      <c r="GM77" s="77" t="s">
        <v>463</v>
      </c>
      <c r="GN77" s="77" t="s">
        <v>463</v>
      </c>
      <c r="GO77" s="202">
        <f>COUNTIF(EZ77:GN77,"2")</f>
        <v>31</v>
      </c>
      <c r="GP77" s="203">
        <f t="shared" ref="GP77" si="99">GO77/(GO77+GQ77+GS77+GU77)</f>
        <v>1</v>
      </c>
      <c r="GQ77" s="202">
        <f>COUNTIF(EZ77:GN77,"1")</f>
        <v>0</v>
      </c>
      <c r="GR77" s="203">
        <f t="shared" ref="GR77" si="100">GQ77/(GO77+GQ77+GS77+GU77)</f>
        <v>0</v>
      </c>
      <c r="GS77" s="202">
        <f>COUNTIF(EZ77:GN77,"0")</f>
        <v>0</v>
      </c>
      <c r="GT77" s="203">
        <f t="shared" ref="GT77" si="101">GS77/(GO77+GQ77+GS77+GU77)</f>
        <v>0</v>
      </c>
      <c r="GU77" s="202">
        <f>COUNTIF(EZ77:GN77,"KĐG")</f>
        <v>0</v>
      </c>
      <c r="GV77" s="203">
        <f t="shared" ref="GV77" si="102">GU77/(GO77+GQ77+GS77+GU77)</f>
        <v>0</v>
      </c>
      <c r="GW77" s="204">
        <f t="shared" ref="GW77" si="103">(((GO77*2)+(GQ77*1)+(GS77*0)))/(GO77+GQ77+GS77)</f>
        <v>2</v>
      </c>
      <c r="GX77" s="205" t="str">
        <f t="shared" ref="GX77" si="104">IF(GV77&gt;=50%,"KĐG",IF(GW77&gt;=1.6,"Đạt mục tiêu",IF(GW77&gt;=1,"Cần cố gắng","Chưa đạt")))</f>
        <v>Đạt mục tiêu</v>
      </c>
      <c r="GY77" s="77"/>
      <c r="GZ77" s="77"/>
      <c r="HA77" s="77"/>
      <c r="HB77" s="77"/>
      <c r="HC77" s="77"/>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61"/>
      <c r="IF77" s="61"/>
      <c r="IG77" s="61"/>
      <c r="IH77" s="61"/>
      <c r="II77" s="61"/>
      <c r="IJ77" s="61"/>
      <c r="IK77" s="61"/>
      <c r="IL77" s="61"/>
      <c r="IM77" s="61"/>
      <c r="IN77" s="61"/>
      <c r="IO77" s="61"/>
      <c r="IP77" s="61"/>
      <c r="IQ77" s="61"/>
      <c r="IR77" s="61"/>
      <c r="IS77" s="77"/>
      <c r="IT77" s="77"/>
      <c r="IU77" s="77"/>
      <c r="IV77" s="77"/>
      <c r="IW77" s="61"/>
      <c r="IX77" s="61"/>
      <c r="IY77" s="61"/>
      <c r="IZ77" s="61"/>
      <c r="JA77" s="61"/>
      <c r="JB77" s="61"/>
      <c r="JC77" s="61"/>
      <c r="JD77" s="61"/>
      <c r="JE77" s="61"/>
      <c r="JF77" s="61"/>
      <c r="JG77" s="61"/>
      <c r="JH77" s="61"/>
      <c r="JI77" s="61"/>
      <c r="JJ77" s="61"/>
      <c r="JK77" s="61"/>
      <c r="JL77" s="61"/>
      <c r="JM77" s="61"/>
      <c r="JN77" s="61"/>
      <c r="JO77" s="61"/>
      <c r="JP77" s="61"/>
      <c r="JQ77" s="61"/>
      <c r="JR77" s="61"/>
      <c r="JS77" s="61"/>
      <c r="JT77" s="61"/>
      <c r="JU77" s="61"/>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61"/>
      <c r="LG77" s="61"/>
      <c r="LH77" s="61"/>
      <c r="LI77" s="61"/>
      <c r="LJ77" s="61"/>
      <c r="LK77" s="61"/>
      <c r="LL77" s="61"/>
      <c r="LM77" s="61"/>
      <c r="LN77" s="61"/>
      <c r="LO77" s="61"/>
      <c r="LP77" s="61"/>
      <c r="LQ77" s="61"/>
      <c r="LR77" s="61"/>
      <c r="LS77" s="61"/>
      <c r="LT77" s="61"/>
      <c r="LU77" s="61"/>
      <c r="LV77" s="61"/>
      <c r="LW77" s="61"/>
      <c r="LX77" s="61"/>
      <c r="LY77" s="61"/>
      <c r="LZ77" s="61"/>
      <c r="MA77" s="61"/>
      <c r="MB77" s="61"/>
      <c r="MC77" s="61"/>
      <c r="MD77" s="61"/>
      <c r="ME77" s="61"/>
      <c r="MF77" s="61"/>
      <c r="MG77" s="61"/>
      <c r="MH77" s="61"/>
      <c r="MI77" s="61"/>
      <c r="MJ77" s="61"/>
      <c r="MK77" s="61"/>
      <c r="ML77" s="61"/>
      <c r="MM77" s="61"/>
      <c r="MN77" s="61"/>
      <c r="MO77" s="61"/>
      <c r="MP77" s="61"/>
      <c r="MQ77" s="61"/>
      <c r="MR77" s="61"/>
      <c r="MS77" s="61"/>
      <c r="MT77" s="61"/>
      <c r="MU77" s="61"/>
      <c r="MV77" s="61"/>
      <c r="MW77" s="61"/>
      <c r="MX77" s="61"/>
      <c r="MY77" s="61"/>
      <c r="MZ77" s="61"/>
      <c r="NA77" s="61"/>
      <c r="NB77" s="61"/>
      <c r="NC77" s="61"/>
      <c r="ND77" s="61"/>
      <c r="NE77" s="61"/>
      <c r="NF77" s="61"/>
      <c r="NG77" s="61"/>
      <c r="NH77" s="61"/>
      <c r="NI77" s="61"/>
      <c r="NJ77" s="61"/>
      <c r="NK77" s="61"/>
      <c r="NL77" s="61"/>
      <c r="NM77" s="61"/>
      <c r="NN77" s="61"/>
      <c r="NO77" s="61"/>
      <c r="NP77" s="61"/>
      <c r="NQ77" s="61"/>
      <c r="NR77" s="61"/>
      <c r="NS77" s="61"/>
      <c r="NT77" s="61"/>
      <c r="NU77" s="61"/>
      <c r="NV77" s="61"/>
      <c r="NW77" s="61"/>
      <c r="NX77" s="61"/>
      <c r="NY77" s="61"/>
      <c r="NZ77" s="61"/>
      <c r="OA77" s="61"/>
      <c r="OB77" s="61"/>
      <c r="OC77" s="61"/>
      <c r="OD77" s="61"/>
      <c r="OE77" s="61"/>
      <c r="OF77" s="61"/>
      <c r="OG77" s="61"/>
      <c r="OH77" s="61"/>
      <c r="OI77" s="61"/>
      <c r="OJ77" s="61"/>
      <c r="OK77" s="61"/>
      <c r="OL77" s="61"/>
      <c r="OM77" s="61"/>
      <c r="ON77" s="61"/>
      <c r="OO77" s="61"/>
      <c r="OP77" s="61"/>
      <c r="OQ77" s="61"/>
      <c r="OR77" s="61"/>
      <c r="OS77" s="61"/>
      <c r="OT77" s="61"/>
      <c r="OU77" s="61"/>
      <c r="OV77" s="61"/>
      <c r="OW77" s="61"/>
      <c r="OX77" s="61"/>
      <c r="OY77" s="61"/>
      <c r="OZ77" s="61"/>
    </row>
    <row r="78" spans="1:416" ht="21.75" hidden="1" customHeight="1">
      <c r="A78" s="61"/>
      <c r="B78" s="407"/>
      <c r="C78" s="319"/>
      <c r="D78" s="289"/>
      <c r="E78" s="319"/>
      <c r="F78" s="291"/>
      <c r="G78" s="289"/>
      <c r="H78" s="279"/>
      <c r="I78" s="137" t="s">
        <v>890</v>
      </c>
      <c r="J78" s="134"/>
      <c r="K78" s="206" t="s">
        <v>662</v>
      </c>
      <c r="L78" s="134" t="s">
        <v>499</v>
      </c>
      <c r="M78" s="55" t="s">
        <v>376</v>
      </c>
      <c r="N78" s="61" t="s">
        <v>349</v>
      </c>
      <c r="O78" s="274"/>
      <c r="P78" s="274"/>
      <c r="Q78" s="131"/>
      <c r="R78" s="131"/>
      <c r="S78" s="131"/>
      <c r="T78" s="131"/>
      <c r="U78" s="131" t="s">
        <v>205</v>
      </c>
      <c r="V78" s="131"/>
      <c r="W78" s="131"/>
      <c r="X78" s="131"/>
      <c r="Y78" s="131"/>
      <c r="Z78" s="131"/>
      <c r="AA78" s="131"/>
      <c r="AB78" s="130">
        <f t="shared" si="98"/>
        <v>1</v>
      </c>
      <c r="AC78" s="77"/>
      <c r="AD78" s="77"/>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251"/>
      <c r="BT78" s="251"/>
      <c r="BU78" s="77"/>
      <c r="BV78" s="77"/>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77"/>
      <c r="DM78" s="77"/>
      <c r="DN78" s="77"/>
      <c r="DO78" s="77"/>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77"/>
      <c r="FF78" s="77"/>
      <c r="FG78" s="77"/>
      <c r="FH78" s="77"/>
      <c r="FI78" s="77"/>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77"/>
      <c r="GZ78" s="77"/>
      <c r="HA78" s="77"/>
      <c r="HB78" s="77"/>
      <c r="HC78" s="77"/>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61"/>
      <c r="IF78" s="61"/>
      <c r="IG78" s="61"/>
      <c r="IH78" s="61"/>
      <c r="II78" s="61"/>
      <c r="IJ78" s="61"/>
      <c r="IK78" s="61"/>
      <c r="IL78" s="61"/>
      <c r="IM78" s="61"/>
      <c r="IN78" s="61"/>
      <c r="IO78" s="61"/>
      <c r="IP78" s="61"/>
      <c r="IQ78" s="61"/>
      <c r="IR78" s="61"/>
      <c r="IS78" s="77"/>
      <c r="IT78" s="77"/>
      <c r="IU78" s="77"/>
      <c r="IV78" s="77"/>
      <c r="IW78" s="61"/>
      <c r="IX78" s="61"/>
      <c r="IY78" s="61"/>
      <c r="IZ78" s="61"/>
      <c r="JA78" s="61"/>
      <c r="JB78" s="61"/>
      <c r="JC78" s="61"/>
      <c r="JD78" s="61"/>
      <c r="JE78" s="61"/>
      <c r="JF78" s="61"/>
      <c r="JG78" s="61"/>
      <c r="JH78" s="61"/>
      <c r="JI78" s="61"/>
      <c r="JJ78" s="61"/>
      <c r="JK78" s="61"/>
      <c r="JL78" s="61"/>
      <c r="JM78" s="61"/>
      <c r="JN78" s="61"/>
      <c r="JO78" s="61"/>
      <c r="JP78" s="61"/>
      <c r="JQ78" s="61"/>
      <c r="JR78" s="61"/>
      <c r="JS78" s="61"/>
      <c r="JT78" s="61"/>
      <c r="JU78" s="61"/>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61"/>
      <c r="LG78" s="61"/>
      <c r="LH78" s="61"/>
      <c r="LI78" s="61"/>
      <c r="LJ78" s="61"/>
      <c r="LK78" s="61"/>
      <c r="LL78" s="61"/>
      <c r="LM78" s="61"/>
      <c r="LN78" s="61"/>
      <c r="LO78" s="61"/>
      <c r="LP78" s="61"/>
      <c r="LQ78" s="61"/>
      <c r="LR78" s="61"/>
      <c r="LS78" s="61"/>
      <c r="LT78" s="61"/>
      <c r="LU78" s="61"/>
      <c r="LV78" s="61"/>
      <c r="LW78" s="61"/>
      <c r="LX78" s="61"/>
      <c r="LY78" s="61"/>
      <c r="LZ78" s="61"/>
      <c r="MA78" s="61"/>
      <c r="MB78" s="61"/>
      <c r="MC78" s="61"/>
      <c r="MD78" s="61"/>
      <c r="ME78" s="61"/>
      <c r="MF78" s="61"/>
      <c r="MG78" s="61"/>
      <c r="MH78" s="61"/>
      <c r="MI78" s="61"/>
      <c r="MJ78" s="61"/>
      <c r="MK78" s="61"/>
      <c r="ML78" s="61"/>
      <c r="MM78" s="61"/>
      <c r="MN78" s="61"/>
      <c r="MO78" s="61"/>
      <c r="MP78" s="61"/>
      <c r="MQ78" s="61"/>
      <c r="MR78" s="61"/>
      <c r="MS78" s="61"/>
      <c r="MT78" s="61"/>
      <c r="MU78" s="61"/>
      <c r="MV78" s="61"/>
      <c r="MW78" s="61"/>
      <c r="MX78" s="61"/>
      <c r="MY78" s="61"/>
      <c r="MZ78" s="61"/>
      <c r="NA78" s="61"/>
      <c r="NB78" s="61"/>
      <c r="NC78" s="61"/>
      <c r="ND78" s="61"/>
      <c r="NE78" s="61"/>
      <c r="NF78" s="61"/>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61"/>
      <c r="OE78" s="61"/>
      <c r="OF78" s="61"/>
      <c r="OG78" s="61"/>
      <c r="OH78" s="61"/>
      <c r="OI78" s="61"/>
      <c r="OJ78" s="61"/>
      <c r="OK78" s="61"/>
      <c r="OL78" s="61"/>
      <c r="OM78" s="61"/>
      <c r="ON78" s="61"/>
      <c r="OO78" s="61"/>
      <c r="OP78" s="61"/>
      <c r="OQ78" s="61"/>
      <c r="OR78" s="61"/>
      <c r="OS78" s="61"/>
      <c r="OT78" s="61"/>
      <c r="OU78" s="61"/>
      <c r="OV78" s="61"/>
      <c r="OW78" s="61"/>
      <c r="OX78" s="61"/>
      <c r="OY78" s="61"/>
      <c r="OZ78" s="61"/>
    </row>
    <row r="79" spans="1:416" ht="24.75" hidden="1" customHeight="1">
      <c r="A79" s="61"/>
      <c r="B79" s="407"/>
      <c r="C79" s="319"/>
      <c r="D79" s="289"/>
      <c r="E79" s="319"/>
      <c r="F79" s="291"/>
      <c r="G79" s="289"/>
      <c r="H79" s="279"/>
      <c r="I79" s="137" t="s">
        <v>890</v>
      </c>
      <c r="J79" s="134"/>
      <c r="K79" s="206" t="s">
        <v>662</v>
      </c>
      <c r="L79" s="134" t="s">
        <v>499</v>
      </c>
      <c r="M79" s="55" t="s">
        <v>376</v>
      </c>
      <c r="N79" s="61" t="s">
        <v>349</v>
      </c>
      <c r="O79" s="274"/>
      <c r="P79" s="274"/>
      <c r="Q79" s="131"/>
      <c r="R79" s="131"/>
      <c r="S79" s="131"/>
      <c r="T79" s="131"/>
      <c r="U79" s="131"/>
      <c r="V79" s="131" t="s">
        <v>205</v>
      </c>
      <c r="W79" s="131"/>
      <c r="X79" s="131"/>
      <c r="Y79" s="131"/>
      <c r="Z79" s="131"/>
      <c r="AA79" s="131"/>
      <c r="AB79" s="130">
        <f t="shared" si="98"/>
        <v>1</v>
      </c>
      <c r="AC79" s="77"/>
      <c r="AD79" s="77"/>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251"/>
      <c r="BT79" s="251"/>
      <c r="BU79" s="77"/>
      <c r="BV79" s="77"/>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77"/>
      <c r="DM79" s="77"/>
      <c r="DN79" s="77"/>
      <c r="DO79" s="77"/>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77"/>
      <c r="FF79" s="77"/>
      <c r="FG79" s="77"/>
      <c r="FH79" s="77"/>
      <c r="FI79" s="77"/>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79" t="s">
        <v>553</v>
      </c>
      <c r="GZ79" s="79" t="s">
        <v>553</v>
      </c>
      <c r="HA79" s="79" t="s">
        <v>553</v>
      </c>
      <c r="HB79" s="79" t="s">
        <v>553</v>
      </c>
      <c r="HC79" s="79" t="s">
        <v>553</v>
      </c>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61"/>
      <c r="IF79" s="61"/>
      <c r="IG79" s="61"/>
      <c r="IH79" s="61"/>
      <c r="II79" s="61"/>
      <c r="IJ79" s="61"/>
      <c r="IK79" s="61"/>
      <c r="IL79" s="61"/>
      <c r="IM79" s="61"/>
      <c r="IN79" s="61"/>
      <c r="IO79" s="61"/>
      <c r="IP79" s="61"/>
      <c r="IQ79" s="61"/>
      <c r="IR79" s="61"/>
      <c r="IS79" s="77"/>
      <c r="IT79" s="77"/>
      <c r="IU79" s="77"/>
      <c r="IV79" s="77"/>
      <c r="IW79" s="61"/>
      <c r="IX79" s="61"/>
      <c r="IY79" s="61"/>
      <c r="IZ79" s="61"/>
      <c r="JA79" s="61"/>
      <c r="JB79" s="61"/>
      <c r="JC79" s="61"/>
      <c r="JD79" s="61"/>
      <c r="JE79" s="61"/>
      <c r="JF79" s="61"/>
      <c r="JG79" s="61"/>
      <c r="JH79" s="61"/>
      <c r="JI79" s="61"/>
      <c r="JJ79" s="61"/>
      <c r="JK79" s="61"/>
      <c r="JL79" s="61"/>
      <c r="JM79" s="61"/>
      <c r="JN79" s="61"/>
      <c r="JO79" s="61"/>
      <c r="JP79" s="61"/>
      <c r="JQ79" s="61"/>
      <c r="JR79" s="61"/>
      <c r="JS79" s="61"/>
      <c r="JT79" s="61"/>
      <c r="JU79" s="61"/>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61"/>
      <c r="LG79" s="61"/>
      <c r="LH79" s="61"/>
      <c r="LI79" s="61"/>
      <c r="LJ79" s="61"/>
      <c r="LK79" s="61"/>
      <c r="LL79" s="61"/>
      <c r="LM79" s="61"/>
      <c r="LN79" s="61"/>
      <c r="LO79" s="61"/>
      <c r="LP79" s="61"/>
      <c r="LQ79" s="61"/>
      <c r="LR79" s="61"/>
      <c r="LS79" s="61"/>
      <c r="LT79" s="61"/>
      <c r="LU79" s="61"/>
      <c r="LV79" s="61"/>
      <c r="LW79" s="61"/>
      <c r="LX79" s="61"/>
      <c r="LY79" s="61"/>
      <c r="LZ79" s="61"/>
      <c r="MA79" s="61"/>
      <c r="MB79" s="61"/>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61"/>
      <c r="NE79" s="61"/>
      <c r="NF79" s="61"/>
      <c r="NG79" s="61"/>
      <c r="NH79" s="61"/>
      <c r="NI79" s="61"/>
      <c r="NJ79" s="61"/>
      <c r="NK79" s="61"/>
      <c r="NL79" s="61"/>
      <c r="NM79" s="61"/>
      <c r="NN79" s="61"/>
      <c r="NO79" s="61"/>
      <c r="NP79" s="61"/>
      <c r="NQ79" s="61"/>
      <c r="NR79" s="61"/>
      <c r="NS79" s="61"/>
      <c r="NT79" s="61"/>
      <c r="NU79" s="61"/>
      <c r="NV79" s="61"/>
      <c r="NW79" s="61"/>
      <c r="NX79" s="61"/>
      <c r="NY79" s="61"/>
      <c r="NZ79" s="61"/>
      <c r="OA79" s="61"/>
      <c r="OB79" s="61"/>
      <c r="OC79" s="61"/>
      <c r="OD79" s="61"/>
      <c r="OE79" s="61"/>
      <c r="OF79" s="61"/>
      <c r="OG79" s="61"/>
      <c r="OH79" s="61"/>
      <c r="OI79" s="61"/>
      <c r="OJ79" s="61"/>
      <c r="OK79" s="61"/>
      <c r="OL79" s="61"/>
      <c r="OM79" s="61"/>
      <c r="ON79" s="61"/>
      <c r="OO79" s="61"/>
      <c r="OP79" s="61"/>
      <c r="OQ79" s="61"/>
      <c r="OR79" s="61"/>
      <c r="OS79" s="61"/>
      <c r="OT79" s="61"/>
      <c r="OU79" s="61"/>
      <c r="OV79" s="61"/>
      <c r="OW79" s="61"/>
      <c r="OX79" s="61"/>
      <c r="OY79" s="61"/>
      <c r="OZ79" s="61"/>
    </row>
    <row r="80" spans="1:416" ht="24.75" hidden="1" customHeight="1">
      <c r="A80" s="61"/>
      <c r="B80" s="407"/>
      <c r="C80" s="319"/>
      <c r="D80" s="289"/>
      <c r="E80" s="319"/>
      <c r="F80" s="291"/>
      <c r="G80" s="289"/>
      <c r="H80" s="279"/>
      <c r="I80" s="137" t="s">
        <v>890</v>
      </c>
      <c r="J80" s="134"/>
      <c r="K80" s="206" t="s">
        <v>662</v>
      </c>
      <c r="L80" s="134" t="s">
        <v>499</v>
      </c>
      <c r="M80" s="55" t="s">
        <v>376</v>
      </c>
      <c r="N80" s="61" t="s">
        <v>349</v>
      </c>
      <c r="O80" s="274"/>
      <c r="P80" s="274"/>
      <c r="Q80" s="131"/>
      <c r="R80" s="131"/>
      <c r="S80" s="131"/>
      <c r="T80" s="131"/>
      <c r="U80" s="131"/>
      <c r="V80" s="131"/>
      <c r="W80" s="131" t="s">
        <v>205</v>
      </c>
      <c r="X80" s="131"/>
      <c r="Y80" s="131"/>
      <c r="Z80" s="131"/>
      <c r="AA80" s="131"/>
      <c r="AB80" s="130">
        <f t="shared" si="98"/>
        <v>1</v>
      </c>
      <c r="AC80" s="77"/>
      <c r="AD80" s="77"/>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251"/>
      <c r="BT80" s="251"/>
      <c r="BU80" s="77"/>
      <c r="BV80" s="77"/>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77"/>
      <c r="DM80" s="77"/>
      <c r="DN80" s="77"/>
      <c r="DO80" s="77"/>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77"/>
      <c r="FF80" s="77"/>
      <c r="FG80" s="77"/>
      <c r="FH80" s="77"/>
      <c r="FI80" s="77"/>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77"/>
      <c r="GZ80" s="77"/>
      <c r="HA80" s="77"/>
      <c r="HB80" s="77"/>
      <c r="HC80" s="77"/>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61"/>
      <c r="IF80" s="61"/>
      <c r="IG80" s="61"/>
      <c r="IH80" s="61"/>
      <c r="II80" s="61"/>
      <c r="IJ80" s="61"/>
      <c r="IK80" s="61"/>
      <c r="IL80" s="61"/>
      <c r="IM80" s="61"/>
      <c r="IN80" s="61"/>
      <c r="IO80" s="61"/>
      <c r="IP80" s="61"/>
      <c r="IQ80" s="61"/>
      <c r="IR80" s="79" t="s">
        <v>553</v>
      </c>
      <c r="IS80" s="79" t="s">
        <v>553</v>
      </c>
      <c r="IT80" s="79" t="s">
        <v>553</v>
      </c>
      <c r="IU80" s="79" t="s">
        <v>553</v>
      </c>
      <c r="IV80" s="79" t="s">
        <v>553</v>
      </c>
      <c r="IW80" s="61">
        <v>2</v>
      </c>
      <c r="IX80" s="61">
        <v>2</v>
      </c>
      <c r="IY80" s="61">
        <v>2</v>
      </c>
      <c r="IZ80" s="61">
        <v>2</v>
      </c>
      <c r="JA80" s="61">
        <v>2</v>
      </c>
      <c r="JB80" s="61">
        <v>2</v>
      </c>
      <c r="JC80" s="61">
        <v>2</v>
      </c>
      <c r="JD80" s="61">
        <v>2</v>
      </c>
      <c r="JE80" s="61">
        <v>2</v>
      </c>
      <c r="JF80" s="61">
        <v>2</v>
      </c>
      <c r="JG80" s="61">
        <v>2</v>
      </c>
      <c r="JH80" s="61">
        <v>2</v>
      </c>
      <c r="JI80" s="61">
        <v>2</v>
      </c>
      <c r="JJ80" s="61">
        <v>2</v>
      </c>
      <c r="JK80" s="61">
        <v>2</v>
      </c>
      <c r="JL80" s="61">
        <v>2</v>
      </c>
      <c r="JM80" s="61">
        <v>2</v>
      </c>
      <c r="JN80" s="61">
        <v>2</v>
      </c>
      <c r="JO80" s="61">
        <v>2</v>
      </c>
      <c r="JP80" s="61">
        <v>2</v>
      </c>
      <c r="JQ80" s="61">
        <v>2</v>
      </c>
      <c r="JR80" s="61">
        <v>2</v>
      </c>
      <c r="JS80" s="61">
        <v>2</v>
      </c>
      <c r="JT80" s="61">
        <v>2</v>
      </c>
      <c r="JU80" s="61">
        <v>2</v>
      </c>
      <c r="JV80" s="61">
        <v>2</v>
      </c>
      <c r="JW80" s="61">
        <v>2</v>
      </c>
      <c r="JX80" s="61">
        <v>2</v>
      </c>
      <c r="JY80" s="61">
        <v>2</v>
      </c>
      <c r="JZ80" s="61">
        <v>2</v>
      </c>
      <c r="KA80" s="202">
        <f t="shared" ref="KA80" si="105">COUNTIF(IW80:JZ80,"2")</f>
        <v>30</v>
      </c>
      <c r="KB80" s="203">
        <f t="shared" ref="KB80" si="106">KA80/(KA80+KC80+KE80+KG80)</f>
        <v>1</v>
      </c>
      <c r="KC80" s="202">
        <f t="shared" ref="KC80" si="107">COUNTIF(IW80:JZ80,"1")</f>
        <v>0</v>
      </c>
      <c r="KD80" s="203">
        <f t="shared" ref="KD80" si="108">KC80/(KA80+KC80+KE80+KG80)</f>
        <v>0</v>
      </c>
      <c r="KE80" s="202">
        <f t="shared" ref="KE80" si="109">COUNTIF(IW80:JZ80,"0")</f>
        <v>0</v>
      </c>
      <c r="KF80" s="203">
        <f t="shared" ref="KF80" si="110">KE80/(KA80+KC80+KE80+KG80)</f>
        <v>0</v>
      </c>
      <c r="KG80" s="202">
        <f>COUNTIF(II80:JZ80,"KĐG")</f>
        <v>0</v>
      </c>
      <c r="KH80" s="203">
        <f t="shared" ref="KH80" si="111">KG80/(KA80+KC80+KE80+KG80)</f>
        <v>0</v>
      </c>
      <c r="KI80" s="204">
        <f t="shared" ref="KI80" si="112">(((KA80*2)+(KC80*1)+(KE80*0)))/(KA80+KC80+KE80)</f>
        <v>2</v>
      </c>
      <c r="KJ80" s="205" t="str">
        <f t="shared" ref="KJ80" si="113">IF(KH80&gt;=50%,"KĐG",IF(KI80&gt;=1.6,"Đạt mục tiêu",IF(KI80&gt;=1,"Cần cố gắng","Chưa đạt")))</f>
        <v>Đạt mục tiêu</v>
      </c>
      <c r="KK80" s="79"/>
      <c r="KL80" s="79"/>
      <c r="KM80" s="79"/>
      <c r="KN80" s="79" t="s">
        <v>553</v>
      </c>
      <c r="KO80" s="79" t="s">
        <v>553</v>
      </c>
      <c r="KP80" s="79" t="s">
        <v>553</v>
      </c>
      <c r="KQ80" s="79" t="s">
        <v>553</v>
      </c>
      <c r="KR80" s="79" t="s">
        <v>553</v>
      </c>
      <c r="KS80" s="79" t="s">
        <v>553</v>
      </c>
      <c r="KT80" s="79" t="s">
        <v>553</v>
      </c>
      <c r="KU80" s="79" t="s">
        <v>553</v>
      </c>
      <c r="KV80" s="79" t="s">
        <v>553</v>
      </c>
      <c r="KW80" s="79" t="s">
        <v>553</v>
      </c>
      <c r="KX80" s="79" t="s">
        <v>553</v>
      </c>
      <c r="KY80" s="79" t="s">
        <v>553</v>
      </c>
      <c r="KZ80" s="79" t="s">
        <v>553</v>
      </c>
      <c r="LA80" s="79" t="s">
        <v>553</v>
      </c>
      <c r="LB80" s="79" t="s">
        <v>553</v>
      </c>
      <c r="LC80" s="79" t="s">
        <v>553</v>
      </c>
      <c r="LD80" s="79" t="s">
        <v>553</v>
      </c>
      <c r="LE80" s="79" t="s">
        <v>553</v>
      </c>
      <c r="LF80" s="79" t="s">
        <v>553</v>
      </c>
      <c r="LG80" s="79" t="s">
        <v>553</v>
      </c>
      <c r="LH80" s="79" t="s">
        <v>553</v>
      </c>
      <c r="LI80" s="79" t="s">
        <v>553</v>
      </c>
      <c r="LJ80" s="79" t="s">
        <v>553</v>
      </c>
      <c r="LK80" s="79"/>
      <c r="LL80" s="79"/>
      <c r="LM80" s="79"/>
      <c r="LN80" s="79"/>
      <c r="LO80" s="79" t="s">
        <v>553</v>
      </c>
      <c r="LP80" s="79" t="s">
        <v>553</v>
      </c>
      <c r="LQ80" s="79" t="s">
        <v>553</v>
      </c>
      <c r="LR80" s="79" t="s">
        <v>553</v>
      </c>
      <c r="LS80" s="79" t="s">
        <v>553</v>
      </c>
      <c r="LT80" s="79" t="s">
        <v>553</v>
      </c>
      <c r="LU80" s="79" t="s">
        <v>553</v>
      </c>
      <c r="LV80" s="79" t="s">
        <v>553</v>
      </c>
      <c r="LW80" s="79" t="s">
        <v>553</v>
      </c>
      <c r="LX80" s="79" t="s">
        <v>553</v>
      </c>
      <c r="LY80" s="79" t="s">
        <v>553</v>
      </c>
      <c r="LZ80" s="79" t="s">
        <v>553</v>
      </c>
      <c r="MA80" s="79" t="s">
        <v>553</v>
      </c>
      <c r="MB80" s="79" t="s">
        <v>553</v>
      </c>
      <c r="MC80" s="79" t="s">
        <v>553</v>
      </c>
      <c r="MD80" s="79" t="s">
        <v>553</v>
      </c>
      <c r="ME80" s="79" t="s">
        <v>553</v>
      </c>
      <c r="MF80" s="79" t="s">
        <v>553</v>
      </c>
      <c r="MG80" s="79" t="s">
        <v>553</v>
      </c>
      <c r="MH80" s="79" t="s">
        <v>553</v>
      </c>
      <c r="MI80" s="79" t="s">
        <v>553</v>
      </c>
      <c r="MJ80" s="79" t="s">
        <v>553</v>
      </c>
      <c r="MK80" s="79" t="s">
        <v>553</v>
      </c>
      <c r="ML80" s="79" t="s">
        <v>553</v>
      </c>
      <c r="MM80" s="79" t="s">
        <v>553</v>
      </c>
      <c r="MN80" s="79" t="s">
        <v>553</v>
      </c>
      <c r="MO80" s="79" t="s">
        <v>553</v>
      </c>
      <c r="MP80" s="79" t="s">
        <v>553</v>
      </c>
      <c r="MQ80" s="79" t="s">
        <v>553</v>
      </c>
      <c r="MR80" s="79" t="s">
        <v>553</v>
      </c>
      <c r="MS80" s="79" t="s">
        <v>553</v>
      </c>
      <c r="MT80" s="79" t="s">
        <v>553</v>
      </c>
      <c r="MU80" s="79" t="s">
        <v>553</v>
      </c>
      <c r="MV80" s="79" t="s">
        <v>553</v>
      </c>
      <c r="MW80" s="79" t="s">
        <v>553</v>
      </c>
      <c r="MX80" s="79" t="s">
        <v>553</v>
      </c>
      <c r="MY80" s="79" t="s">
        <v>553</v>
      </c>
      <c r="MZ80" s="79" t="s">
        <v>553</v>
      </c>
      <c r="NA80" s="79" t="s">
        <v>553</v>
      </c>
      <c r="NB80" s="79" t="s">
        <v>553</v>
      </c>
      <c r="NC80" s="79" t="s">
        <v>553</v>
      </c>
      <c r="ND80" s="79" t="s">
        <v>553</v>
      </c>
      <c r="NE80" s="79" t="s">
        <v>553</v>
      </c>
      <c r="NF80" s="79" t="s">
        <v>553</v>
      </c>
      <c r="NG80" s="79" t="s">
        <v>553</v>
      </c>
      <c r="NH80" s="79" t="s">
        <v>553</v>
      </c>
      <c r="NI80" s="79" t="s">
        <v>553</v>
      </c>
      <c r="NJ80" s="79" t="s">
        <v>553</v>
      </c>
      <c r="NK80" s="79" t="s">
        <v>553</v>
      </c>
      <c r="NL80" s="79" t="s">
        <v>553</v>
      </c>
      <c r="NM80" s="79" t="s">
        <v>553</v>
      </c>
      <c r="NN80" s="79" t="s">
        <v>553</v>
      </c>
      <c r="NO80" s="79" t="s">
        <v>553</v>
      </c>
      <c r="NP80" s="79" t="s">
        <v>553</v>
      </c>
      <c r="NQ80" s="79" t="s">
        <v>553</v>
      </c>
      <c r="NR80" s="79" t="s">
        <v>553</v>
      </c>
      <c r="NS80" s="79" t="s">
        <v>553</v>
      </c>
      <c r="NT80" s="79" t="s">
        <v>553</v>
      </c>
      <c r="NU80" s="79" t="s">
        <v>553</v>
      </c>
      <c r="NV80" s="79" t="s">
        <v>553</v>
      </c>
      <c r="NW80" s="79" t="s">
        <v>553</v>
      </c>
      <c r="NX80" s="79" t="s">
        <v>553</v>
      </c>
      <c r="NY80" s="79" t="s">
        <v>553</v>
      </c>
      <c r="NZ80" s="79" t="s">
        <v>553</v>
      </c>
      <c r="OA80" s="79" t="s">
        <v>553</v>
      </c>
      <c r="OB80" s="79" t="s">
        <v>553</v>
      </c>
      <c r="OC80" s="79" t="s">
        <v>553</v>
      </c>
      <c r="OD80" s="79" t="s">
        <v>553</v>
      </c>
      <c r="OE80" s="79" t="s">
        <v>553</v>
      </c>
      <c r="OF80" s="79" t="s">
        <v>553</v>
      </c>
      <c r="OG80" s="79" t="s">
        <v>553</v>
      </c>
      <c r="OH80" s="79" t="s">
        <v>553</v>
      </c>
      <c r="OI80" s="79" t="s">
        <v>553</v>
      </c>
      <c r="OJ80" s="79" t="s">
        <v>553</v>
      </c>
      <c r="OK80" s="79" t="s">
        <v>553</v>
      </c>
      <c r="OL80" s="79" t="s">
        <v>553</v>
      </c>
      <c r="OM80" s="79" t="s">
        <v>553</v>
      </c>
      <c r="ON80" s="79" t="s">
        <v>553</v>
      </c>
      <c r="OO80" s="79" t="s">
        <v>553</v>
      </c>
      <c r="OP80" s="79" t="s">
        <v>553</v>
      </c>
      <c r="OQ80" s="79" t="s">
        <v>553</v>
      </c>
      <c r="OR80" s="79" t="s">
        <v>553</v>
      </c>
      <c r="OS80" s="79" t="s">
        <v>553</v>
      </c>
      <c r="OT80" s="79" t="s">
        <v>553</v>
      </c>
      <c r="OU80" s="79" t="s">
        <v>553</v>
      </c>
      <c r="OV80" s="79" t="s">
        <v>553</v>
      </c>
      <c r="OW80" s="79" t="s">
        <v>553</v>
      </c>
      <c r="OX80" s="79" t="s">
        <v>553</v>
      </c>
      <c r="OY80" s="79" t="s">
        <v>553</v>
      </c>
      <c r="OZ80" s="61"/>
    </row>
    <row r="81" spans="1:416" ht="24.75" hidden="1" customHeight="1">
      <c r="A81" s="61"/>
      <c r="B81" s="407"/>
      <c r="C81" s="319"/>
      <c r="D81" s="289"/>
      <c r="E81" s="319"/>
      <c r="F81" s="291"/>
      <c r="G81" s="289"/>
      <c r="H81" s="279"/>
      <c r="I81" s="137" t="s">
        <v>890</v>
      </c>
      <c r="J81" s="134"/>
      <c r="K81" s="206" t="s">
        <v>662</v>
      </c>
      <c r="L81" s="134" t="s">
        <v>499</v>
      </c>
      <c r="M81" s="55" t="s">
        <v>376</v>
      </c>
      <c r="N81" s="61" t="s">
        <v>349</v>
      </c>
      <c r="O81" s="274"/>
      <c r="P81" s="274"/>
      <c r="Q81" s="131"/>
      <c r="R81" s="131"/>
      <c r="S81" s="131"/>
      <c r="T81" s="131"/>
      <c r="U81" s="131"/>
      <c r="V81" s="131"/>
      <c r="W81" s="131"/>
      <c r="X81" s="131" t="s">
        <v>205</v>
      </c>
      <c r="Y81" s="131"/>
      <c r="Z81" s="131"/>
      <c r="AA81" s="131"/>
      <c r="AB81" s="130">
        <f t="shared" si="98"/>
        <v>1</v>
      </c>
      <c r="AC81" s="77"/>
      <c r="AD81" s="77"/>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251"/>
      <c r="BT81" s="251"/>
      <c r="BU81" s="77"/>
      <c r="BV81" s="77"/>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77"/>
      <c r="DM81" s="77"/>
      <c r="DN81" s="77"/>
      <c r="DO81" s="77"/>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77"/>
      <c r="FF81" s="77"/>
      <c r="FG81" s="77"/>
      <c r="FH81" s="77"/>
      <c r="FI81" s="77"/>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77"/>
      <c r="GZ81" s="77"/>
      <c r="HA81" s="77"/>
      <c r="HB81" s="77"/>
      <c r="HC81" s="77"/>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61"/>
      <c r="IF81" s="61"/>
      <c r="IG81" s="61"/>
      <c r="IH81" s="61"/>
      <c r="II81" s="61"/>
      <c r="IJ81" s="61"/>
      <c r="IK81" s="61"/>
      <c r="IL81" s="61"/>
      <c r="IM81" s="61"/>
      <c r="IN81" s="61"/>
      <c r="IO81" s="61"/>
      <c r="IP81" s="61"/>
      <c r="IQ81" s="61"/>
      <c r="IR81" s="61"/>
      <c r="IS81" s="77"/>
      <c r="IT81" s="77"/>
      <c r="IU81" s="77"/>
      <c r="IV81" s="77"/>
      <c r="IW81" s="61"/>
      <c r="IX81" s="61"/>
      <c r="IY81" s="61"/>
      <c r="IZ81" s="61"/>
      <c r="JA81" s="61"/>
      <c r="JB81" s="61"/>
      <c r="JC81" s="61"/>
      <c r="JD81" s="61"/>
      <c r="JE81" s="61"/>
      <c r="JF81" s="61"/>
      <c r="JG81" s="61"/>
      <c r="JH81" s="61"/>
      <c r="JI81" s="61"/>
      <c r="JJ81" s="61"/>
      <c r="JK81" s="61"/>
      <c r="JL81" s="61"/>
      <c r="JM81" s="61"/>
      <c r="JN81" s="61"/>
      <c r="JO81" s="61"/>
      <c r="JP81" s="61"/>
      <c r="JQ81" s="61"/>
      <c r="JR81" s="61"/>
      <c r="JS81" s="61"/>
      <c r="JT81" s="61"/>
      <c r="JU81" s="61"/>
      <c r="JV81" s="61"/>
      <c r="JW81" s="61"/>
      <c r="JX81" s="61"/>
      <c r="JY81" s="61"/>
      <c r="JZ81" s="61"/>
      <c r="KA81" s="61"/>
      <c r="KB81" s="61"/>
      <c r="KC81" s="61"/>
      <c r="KD81" s="61"/>
      <c r="KE81" s="61"/>
      <c r="KF81" s="61"/>
      <c r="KG81" s="61"/>
      <c r="KH81" s="61"/>
      <c r="KI81" s="61"/>
      <c r="KJ81" s="61"/>
      <c r="KK81" s="78" t="s">
        <v>553</v>
      </c>
      <c r="KL81" s="79" t="s">
        <v>553</v>
      </c>
      <c r="KM81" s="78" t="s">
        <v>553</v>
      </c>
      <c r="KN81" s="61">
        <v>2</v>
      </c>
      <c r="KO81" s="61">
        <v>2</v>
      </c>
      <c r="KP81" s="61">
        <v>2</v>
      </c>
      <c r="KQ81" s="61">
        <v>2</v>
      </c>
      <c r="KR81" s="61">
        <v>2</v>
      </c>
      <c r="KS81" s="61">
        <v>2</v>
      </c>
      <c r="KT81" s="61">
        <v>2</v>
      </c>
      <c r="KU81" s="61">
        <v>2</v>
      </c>
      <c r="KV81" s="61">
        <v>2</v>
      </c>
      <c r="KW81" s="61">
        <v>2</v>
      </c>
      <c r="KX81" s="61">
        <v>2</v>
      </c>
      <c r="KY81" s="61">
        <v>2</v>
      </c>
      <c r="KZ81" s="61">
        <v>2</v>
      </c>
      <c r="LA81" s="61">
        <v>2</v>
      </c>
      <c r="LB81" s="61">
        <v>2</v>
      </c>
      <c r="LC81" s="61">
        <v>2</v>
      </c>
      <c r="LD81" s="61">
        <v>2</v>
      </c>
      <c r="LE81" s="61">
        <v>2</v>
      </c>
      <c r="LF81" s="61">
        <v>2</v>
      </c>
      <c r="LG81" s="61">
        <v>2</v>
      </c>
      <c r="LH81" s="61">
        <v>2</v>
      </c>
      <c r="LI81" s="61">
        <v>2</v>
      </c>
      <c r="LJ81" s="61">
        <v>2</v>
      </c>
      <c r="LK81" s="61">
        <v>2</v>
      </c>
      <c r="LL81" s="61">
        <v>2</v>
      </c>
      <c r="LM81" s="61">
        <v>2</v>
      </c>
      <c r="LN81" s="61">
        <v>2</v>
      </c>
      <c r="LO81" s="61">
        <v>2</v>
      </c>
      <c r="LP81" s="61">
        <v>2</v>
      </c>
      <c r="LQ81" s="61">
        <v>2</v>
      </c>
      <c r="LR81" s="202">
        <f>COUNTIF(KN81:LQ81,"2")</f>
        <v>30</v>
      </c>
      <c r="LS81" s="203">
        <f>LR81/(LR81+LT81+LV81+LX81)</f>
        <v>1</v>
      </c>
      <c r="LT81" s="202">
        <f>COUNTIF(KN81:LQ81,"1")</f>
        <v>0</v>
      </c>
      <c r="LU81" s="203">
        <f>LT81/(LR81+LT81+LV81+LX81)</f>
        <v>0</v>
      </c>
      <c r="LV81" s="202">
        <f>COUNTIF(KN81:LQ81,"0")</f>
        <v>0</v>
      </c>
      <c r="LW81" s="203">
        <f>LV81/(LR81+LT81+LV81+LX81)</f>
        <v>0</v>
      </c>
      <c r="LX81" s="202">
        <f>COUNTIF(KA81:LQ81,"KĐG")</f>
        <v>0</v>
      </c>
      <c r="LY81" s="203">
        <f>LX81/(LR81+LT81+LV81+LX81)</f>
        <v>0</v>
      </c>
      <c r="LZ81" s="204">
        <f>(((LR81*2)+(LT81*1)+(LV81*0)))/(LR81+LT81+LV81)</f>
        <v>2</v>
      </c>
      <c r="MA81" s="208" t="str">
        <f>IF(LY81&gt;=50%,"KĐG",IF(LZ81&gt;=1.6,"Đạt mục tiêu",IF(LZ81&gt;=1,"Cần cố gắng","Chưa đạt")))</f>
        <v>Đạt mục tiêu</v>
      </c>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c r="OK81" s="61"/>
      <c r="OL81" s="61"/>
      <c r="OM81" s="61"/>
      <c r="ON81" s="61"/>
      <c r="OO81" s="61"/>
      <c r="OP81" s="61"/>
      <c r="OQ81" s="61"/>
      <c r="OR81" s="61"/>
      <c r="OS81" s="61"/>
      <c r="OT81" s="61"/>
      <c r="OU81" s="61"/>
      <c r="OV81" s="61"/>
      <c r="OW81" s="61"/>
      <c r="OX81" s="61"/>
      <c r="OY81" s="61"/>
      <c r="OZ81" s="61"/>
    </row>
    <row r="82" spans="1:416" ht="24.75" hidden="1" customHeight="1">
      <c r="A82" s="61"/>
      <c r="B82" s="407"/>
      <c r="C82" s="319"/>
      <c r="D82" s="289"/>
      <c r="E82" s="319"/>
      <c r="F82" s="291"/>
      <c r="G82" s="289"/>
      <c r="H82" s="279"/>
      <c r="I82" s="137" t="s">
        <v>890</v>
      </c>
      <c r="J82" s="134"/>
      <c r="K82" s="206" t="s">
        <v>662</v>
      </c>
      <c r="L82" s="134" t="s">
        <v>499</v>
      </c>
      <c r="M82" s="55" t="s">
        <v>376</v>
      </c>
      <c r="N82" s="61" t="s">
        <v>349</v>
      </c>
      <c r="O82" s="274"/>
      <c r="P82" s="274"/>
      <c r="Q82" s="131"/>
      <c r="R82" s="131"/>
      <c r="S82" s="131"/>
      <c r="T82" s="131"/>
      <c r="U82" s="131"/>
      <c r="V82" s="131"/>
      <c r="W82" s="131"/>
      <c r="X82" s="131"/>
      <c r="Y82" s="131" t="s">
        <v>205</v>
      </c>
      <c r="Z82" s="131"/>
      <c r="AA82" s="131"/>
      <c r="AB82" s="130">
        <f t="shared" si="98"/>
        <v>1</v>
      </c>
      <c r="AC82" s="77"/>
      <c r="AD82" s="77"/>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251"/>
      <c r="BT82" s="251"/>
      <c r="BU82" s="77"/>
      <c r="BV82" s="77"/>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77"/>
      <c r="DM82" s="77"/>
      <c r="DN82" s="77"/>
      <c r="DO82" s="77"/>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77"/>
      <c r="FF82" s="77"/>
      <c r="FG82" s="77"/>
      <c r="FH82" s="77"/>
      <c r="FI82" s="77"/>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77"/>
      <c r="GZ82" s="77"/>
      <c r="HA82" s="77"/>
      <c r="HB82" s="77"/>
      <c r="HC82" s="77"/>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61"/>
      <c r="IF82" s="61"/>
      <c r="IG82" s="61"/>
      <c r="IH82" s="61"/>
      <c r="II82" s="61"/>
      <c r="IJ82" s="61"/>
      <c r="IK82" s="61"/>
      <c r="IL82" s="61"/>
      <c r="IM82" s="61"/>
      <c r="IN82" s="61"/>
      <c r="IO82" s="61"/>
      <c r="IP82" s="61"/>
      <c r="IQ82" s="61"/>
      <c r="IR82" s="61"/>
      <c r="IS82" s="77"/>
      <c r="IT82" s="77"/>
      <c r="IU82" s="77"/>
      <c r="IV82" s="77"/>
      <c r="IW82" s="61"/>
      <c r="IX82" s="61"/>
      <c r="IY82" s="61"/>
      <c r="IZ82" s="61"/>
      <c r="JA82" s="61"/>
      <c r="JB82" s="61"/>
      <c r="JC82" s="61"/>
      <c r="JD82" s="61"/>
      <c r="JE82" s="61"/>
      <c r="JF82" s="61"/>
      <c r="JG82" s="61"/>
      <c r="JH82" s="61"/>
      <c r="JI82" s="61"/>
      <c r="JJ82" s="61"/>
      <c r="JK82" s="61"/>
      <c r="JL82" s="61"/>
      <c r="JM82" s="61"/>
      <c r="JN82" s="61"/>
      <c r="JO82" s="61"/>
      <c r="JP82" s="61"/>
      <c r="JQ82" s="61"/>
      <c r="JR82" s="61"/>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c r="OG82" s="61"/>
      <c r="OH82" s="61"/>
      <c r="OI82" s="61"/>
      <c r="OJ82" s="61"/>
      <c r="OK82" s="61"/>
      <c r="OL82" s="61"/>
      <c r="OM82" s="61"/>
      <c r="ON82" s="61"/>
      <c r="OO82" s="61"/>
      <c r="OP82" s="61"/>
      <c r="OQ82" s="61"/>
      <c r="OR82" s="61"/>
      <c r="OS82" s="61"/>
      <c r="OT82" s="61"/>
      <c r="OU82" s="61"/>
      <c r="OV82" s="61"/>
      <c r="OW82" s="61"/>
      <c r="OX82" s="61"/>
      <c r="OY82" s="61"/>
      <c r="OZ82" s="61"/>
    </row>
    <row r="83" spans="1:416" ht="24.75" hidden="1" customHeight="1">
      <c r="A83" s="61"/>
      <c r="B83" s="312"/>
      <c r="C83" s="320"/>
      <c r="D83" s="309"/>
      <c r="E83" s="320"/>
      <c r="F83" s="295"/>
      <c r="G83" s="309"/>
      <c r="H83" s="276"/>
      <c r="I83" s="137" t="s">
        <v>890</v>
      </c>
      <c r="J83" s="134"/>
      <c r="K83" s="206" t="s">
        <v>662</v>
      </c>
      <c r="L83" s="134" t="s">
        <v>499</v>
      </c>
      <c r="M83" s="55" t="s">
        <v>376</v>
      </c>
      <c r="N83" s="61" t="s">
        <v>349</v>
      </c>
      <c r="O83" s="273"/>
      <c r="P83" s="273"/>
      <c r="Q83" s="131"/>
      <c r="R83" s="131"/>
      <c r="S83" s="131"/>
      <c r="T83" s="131"/>
      <c r="U83" s="131"/>
      <c r="V83" s="131"/>
      <c r="W83" s="131"/>
      <c r="X83" s="131"/>
      <c r="Y83" s="131"/>
      <c r="Z83" s="131" t="s">
        <v>205</v>
      </c>
      <c r="AA83" s="131"/>
      <c r="AB83" s="130">
        <f t="shared" si="98"/>
        <v>1</v>
      </c>
      <c r="AC83" s="77"/>
      <c r="AD83" s="77"/>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251"/>
      <c r="BT83" s="251"/>
      <c r="BU83" s="77"/>
      <c r="BV83" s="77"/>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77"/>
      <c r="DM83" s="77"/>
      <c r="DN83" s="77"/>
      <c r="DO83" s="77"/>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77"/>
      <c r="FF83" s="77"/>
      <c r="FG83" s="77"/>
      <c r="FH83" s="77"/>
      <c r="FI83" s="77"/>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77"/>
      <c r="GZ83" s="77"/>
      <c r="HA83" s="77"/>
      <c r="HB83" s="77"/>
      <c r="HC83" s="77"/>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61"/>
      <c r="IF83" s="61"/>
      <c r="IG83" s="61"/>
      <c r="IH83" s="61"/>
      <c r="II83" s="61"/>
      <c r="IJ83" s="61"/>
      <c r="IK83" s="61"/>
      <c r="IL83" s="61"/>
      <c r="IM83" s="61"/>
      <c r="IN83" s="61"/>
      <c r="IO83" s="61"/>
      <c r="IP83" s="61"/>
      <c r="IQ83" s="61"/>
      <c r="IR83" s="61"/>
      <c r="IS83" s="77"/>
      <c r="IT83" s="77"/>
      <c r="IU83" s="77"/>
      <c r="IV83" s="77"/>
      <c r="IW83" s="61"/>
      <c r="IX83" s="61"/>
      <c r="IY83" s="61"/>
      <c r="IZ83" s="61"/>
      <c r="JA83" s="61"/>
      <c r="JB83" s="61"/>
      <c r="JC83" s="61"/>
      <c r="JD83" s="61"/>
      <c r="JE83" s="61"/>
      <c r="JF83" s="61"/>
      <c r="JG83" s="61"/>
      <c r="JH83" s="61"/>
      <c r="JI83" s="61"/>
      <c r="JJ83" s="61"/>
      <c r="JK83" s="61"/>
      <c r="JL83" s="61"/>
      <c r="JM83" s="61"/>
      <c r="JN83" s="61"/>
      <c r="JO83" s="61"/>
      <c r="JP83" s="61"/>
      <c r="JQ83" s="61"/>
      <c r="JR83" s="61"/>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c r="OE83" s="61"/>
      <c r="OF83" s="61"/>
      <c r="OG83" s="61"/>
      <c r="OH83" s="61"/>
      <c r="OI83" s="61"/>
      <c r="OJ83" s="61"/>
      <c r="OK83" s="61"/>
      <c r="OL83" s="61"/>
      <c r="OM83" s="61"/>
      <c r="ON83" s="61"/>
      <c r="OO83" s="61"/>
      <c r="OP83" s="61"/>
      <c r="OQ83" s="61"/>
      <c r="OR83" s="61"/>
      <c r="OS83" s="61"/>
      <c r="OT83" s="61"/>
      <c r="OU83" s="61"/>
      <c r="OV83" s="61"/>
      <c r="OW83" s="61"/>
      <c r="OX83" s="61"/>
      <c r="OY83" s="61"/>
      <c r="OZ83" s="61"/>
    </row>
    <row r="84" spans="1:416" s="25" customFormat="1" ht="60.75" customHeight="1">
      <c r="A84" s="61"/>
      <c r="B84" s="61"/>
      <c r="C84" s="280" t="s">
        <v>315</v>
      </c>
      <c r="D84" s="280"/>
      <c r="E84" s="280"/>
      <c r="F84" s="198"/>
      <c r="G84" s="122">
        <f>COUNTIF(G85:G122,"x")</f>
        <v>1</v>
      </c>
      <c r="H84" s="198"/>
      <c r="I84" s="198"/>
      <c r="J84" s="134"/>
      <c r="K84" s="199"/>
      <c r="L84" s="148"/>
      <c r="M84" s="198"/>
      <c r="N84" s="198"/>
      <c r="O84" s="125">
        <f>COUNTIF(O85:O125,"x")</f>
        <v>9</v>
      </c>
      <c r="P84" s="61">
        <f>SUM(P85:P125)</f>
        <v>3</v>
      </c>
      <c r="Q84" s="125">
        <f>COUNTIF(Q85:Q125,"x")</f>
        <v>6</v>
      </c>
      <c r="R84" s="125">
        <f t="shared" ref="R84:S84" si="114">COUNTIF(R85:R125,"x")</f>
        <v>3</v>
      </c>
      <c r="S84" s="125">
        <f t="shared" si="114"/>
        <v>2</v>
      </c>
      <c r="T84" s="125">
        <f t="shared" ref="T84:AA84" si="115">COUNTIF(T85:T125,"x")</f>
        <v>3</v>
      </c>
      <c r="U84" s="125">
        <f t="shared" si="115"/>
        <v>3</v>
      </c>
      <c r="V84" s="125">
        <f t="shared" si="115"/>
        <v>5</v>
      </c>
      <c r="W84" s="125">
        <f t="shared" si="115"/>
        <v>4</v>
      </c>
      <c r="X84" s="125">
        <f t="shared" si="115"/>
        <v>3</v>
      </c>
      <c r="Y84" s="125">
        <f t="shared" si="115"/>
        <v>4</v>
      </c>
      <c r="Z84" s="125">
        <f t="shared" si="115"/>
        <v>4</v>
      </c>
      <c r="AA84" s="125">
        <f t="shared" si="115"/>
        <v>4</v>
      </c>
      <c r="AB84" s="244">
        <f>SUM(AB85:AB125)</f>
        <v>41</v>
      </c>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205"/>
      <c r="BJ84" s="205"/>
      <c r="BK84" s="205"/>
      <c r="BL84" s="205"/>
      <c r="BM84" s="205"/>
      <c r="BN84" s="205"/>
      <c r="BO84" s="205"/>
      <c r="BP84" s="205"/>
      <c r="BQ84" s="205"/>
      <c r="BR84" s="208"/>
      <c r="BS84" s="77"/>
      <c r="BT84" s="77"/>
      <c r="BU84" s="77"/>
      <c r="BV84" s="77"/>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77"/>
      <c r="GZ84" s="77"/>
      <c r="HA84" s="77"/>
      <c r="HB84" s="77"/>
      <c r="HC84" s="77"/>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61"/>
      <c r="MU84" s="61"/>
      <c r="MV84" s="61"/>
      <c r="MW84" s="61"/>
      <c r="MX84" s="61"/>
      <c r="MY84" s="61"/>
      <c r="MZ84" s="61"/>
      <c r="NA84" s="61"/>
      <c r="NB84" s="61"/>
      <c r="NC84" s="61"/>
      <c r="ND84" s="61"/>
      <c r="NE84" s="61"/>
      <c r="NF84" s="61"/>
      <c r="NG84" s="61"/>
      <c r="NH84" s="61"/>
      <c r="NI84" s="61"/>
      <c r="NJ84" s="61"/>
      <c r="NK84" s="61"/>
      <c r="NL84" s="61"/>
      <c r="NM84" s="61"/>
      <c r="NN84" s="77"/>
      <c r="NO84" s="77"/>
      <c r="NP84" s="61"/>
      <c r="NQ84" s="61"/>
      <c r="NR84" s="61"/>
      <c r="NS84" s="61"/>
      <c r="NT84" s="61"/>
      <c r="NU84" s="61"/>
      <c r="NV84" s="61"/>
      <c r="NW84" s="61"/>
      <c r="NX84" s="61"/>
      <c r="NY84" s="61"/>
      <c r="NZ84" s="61"/>
      <c r="OA84" s="61"/>
      <c r="OB84" s="61"/>
      <c r="OC84" s="61"/>
      <c r="OD84" s="61"/>
      <c r="OE84" s="61"/>
      <c r="OF84" s="61"/>
      <c r="OG84" s="61"/>
      <c r="OH84" s="61"/>
      <c r="OI84" s="61"/>
      <c r="OJ84" s="61"/>
      <c r="OK84" s="61"/>
      <c r="OL84" s="61"/>
      <c r="OM84" s="61"/>
      <c r="ON84" s="61"/>
      <c r="OO84" s="61"/>
      <c r="OP84" s="61"/>
      <c r="OQ84" s="61"/>
      <c r="OR84" s="61"/>
      <c r="OS84" s="61"/>
      <c r="OT84" s="61"/>
      <c r="OU84" s="61"/>
      <c r="OV84" s="61"/>
      <c r="OW84" s="61"/>
      <c r="OX84" s="61"/>
      <c r="OY84" s="61"/>
      <c r="OZ84" s="61"/>
    </row>
    <row r="85" spans="1:416" ht="47.25" hidden="1">
      <c r="A85" s="61"/>
      <c r="B85" s="61">
        <v>39</v>
      </c>
      <c r="C85" s="137" t="s">
        <v>131</v>
      </c>
      <c r="D85" s="133" t="s">
        <v>4</v>
      </c>
      <c r="E85" s="137" t="s">
        <v>132</v>
      </c>
      <c r="F85" s="134" t="s">
        <v>6</v>
      </c>
      <c r="G85" s="133"/>
      <c r="H85" s="137" t="s">
        <v>720</v>
      </c>
      <c r="I85" s="137" t="s">
        <v>1072</v>
      </c>
      <c r="J85" s="134"/>
      <c r="K85" s="206" t="s">
        <v>662</v>
      </c>
      <c r="L85" s="200" t="s">
        <v>500</v>
      </c>
      <c r="M85" s="55" t="s">
        <v>376</v>
      </c>
      <c r="N85" s="61" t="s">
        <v>349</v>
      </c>
      <c r="O85" s="61" t="s">
        <v>205</v>
      </c>
      <c r="P85" s="61"/>
      <c r="Q85" s="131" t="s">
        <v>205</v>
      </c>
      <c r="R85" s="131"/>
      <c r="S85" s="131"/>
      <c r="T85" s="131"/>
      <c r="U85" s="131"/>
      <c r="V85" s="131"/>
      <c r="W85" s="131"/>
      <c r="X85" s="131"/>
      <c r="Y85" s="131"/>
      <c r="Z85" s="131"/>
      <c r="AA85" s="131"/>
      <c r="AB85" s="130">
        <f t="shared" ref="AB85:AB125" si="116">COUNTIF($Q85:$AA85,"x")</f>
        <v>1</v>
      </c>
      <c r="AC85" s="77" t="s">
        <v>553</v>
      </c>
      <c r="AD85" s="77"/>
      <c r="AE85" s="201">
        <v>2</v>
      </c>
      <c r="AF85" s="201">
        <v>1</v>
      </c>
      <c r="AG85" s="201">
        <v>2</v>
      </c>
      <c r="AH85" s="201">
        <v>2</v>
      </c>
      <c r="AI85" s="201">
        <v>2</v>
      </c>
      <c r="AJ85" s="201">
        <v>2</v>
      </c>
      <c r="AK85" s="201">
        <v>2</v>
      </c>
      <c r="AL85" s="201">
        <v>2</v>
      </c>
      <c r="AM85" s="201">
        <v>2</v>
      </c>
      <c r="AN85" s="201">
        <v>2</v>
      </c>
      <c r="AO85" s="201">
        <v>2</v>
      </c>
      <c r="AP85" s="201">
        <v>2</v>
      </c>
      <c r="AQ85" s="201">
        <v>2</v>
      </c>
      <c r="AR85" s="201">
        <v>1</v>
      </c>
      <c r="AS85" s="201">
        <v>2</v>
      </c>
      <c r="AT85" s="201">
        <v>1</v>
      </c>
      <c r="AU85" s="201">
        <v>2</v>
      </c>
      <c r="AV85" s="201">
        <v>2</v>
      </c>
      <c r="AW85" s="201">
        <v>2</v>
      </c>
      <c r="AX85" s="201">
        <v>2</v>
      </c>
      <c r="AY85" s="201">
        <v>1</v>
      </c>
      <c r="AZ85" s="201">
        <v>2</v>
      </c>
      <c r="BA85" s="201">
        <v>2</v>
      </c>
      <c r="BB85" s="201">
        <v>2</v>
      </c>
      <c r="BC85" s="201">
        <v>2</v>
      </c>
      <c r="BD85" s="201">
        <v>2</v>
      </c>
      <c r="BE85" s="201">
        <v>2</v>
      </c>
      <c r="BF85" s="201">
        <v>1</v>
      </c>
      <c r="BG85" s="201">
        <v>2</v>
      </c>
      <c r="BH85" s="201">
        <v>2</v>
      </c>
      <c r="BI85" s="202">
        <f>COUNTIF(AE85:BH85,"2")</f>
        <v>25</v>
      </c>
      <c r="BJ85" s="203">
        <f>BI85/(BI85+BK85+BM85+BO85)</f>
        <v>0.83333333333333337</v>
      </c>
      <c r="BK85" s="202">
        <f>COUNTIF(AE85:BH85,"1")</f>
        <v>5</v>
      </c>
      <c r="BL85" s="203">
        <f>BK85/(BI85+BK85+BM85+BO85)</f>
        <v>0.16666666666666666</v>
      </c>
      <c r="BM85" s="202">
        <f>COUNTIF(AE85:BH85,"0")</f>
        <v>0</v>
      </c>
      <c r="BN85" s="203">
        <f>BM85/(BI85+BK85+BM85+BO85)</f>
        <v>0</v>
      </c>
      <c r="BO85" s="202">
        <f>COUNTIF(P85:BH85,"KĐG")</f>
        <v>0</v>
      </c>
      <c r="BP85" s="203">
        <f>BO85/(BI85+BK85+BM85+BO85)</f>
        <v>0</v>
      </c>
      <c r="BQ85" s="204">
        <f>(((BI85*2)+(BK85*1)+(BM85*0)))/(BI85+BK85+BM85)</f>
        <v>1.8333333333333333</v>
      </c>
      <c r="BR85" s="205" t="str">
        <f>IF(BP85&gt;=50%,"KĐG",IF(BQ85&gt;=1.6,"Đạt mục tiêu",IF(BQ85&gt;=1,"Cần cố gắng","Chưa đạt")))</f>
        <v>Đạt mục tiêu</v>
      </c>
      <c r="BS85" s="251"/>
      <c r="BT85" s="251"/>
      <c r="BU85" s="77">
        <v>2</v>
      </c>
      <c r="BV85" s="77">
        <v>1</v>
      </c>
      <c r="BW85" s="61">
        <v>2</v>
      </c>
      <c r="BX85" s="61">
        <v>2</v>
      </c>
      <c r="BY85" s="61">
        <v>2</v>
      </c>
      <c r="BZ85" s="61">
        <v>2</v>
      </c>
      <c r="CA85" s="61">
        <v>2</v>
      </c>
      <c r="CB85" s="61">
        <v>2</v>
      </c>
      <c r="CC85" s="61">
        <v>2</v>
      </c>
      <c r="CD85" s="61">
        <v>2</v>
      </c>
      <c r="CE85" s="61">
        <v>2</v>
      </c>
      <c r="CF85" s="61">
        <v>2</v>
      </c>
      <c r="CG85" s="61">
        <v>2</v>
      </c>
      <c r="CH85" s="61">
        <v>1</v>
      </c>
      <c r="CI85" s="61">
        <v>2</v>
      </c>
      <c r="CJ85" s="61">
        <v>1</v>
      </c>
      <c r="CK85" s="61">
        <v>2</v>
      </c>
      <c r="CL85" s="61">
        <v>2</v>
      </c>
      <c r="CM85" s="61">
        <v>2</v>
      </c>
      <c r="CN85" s="61">
        <v>2</v>
      </c>
      <c r="CO85" s="61">
        <v>1</v>
      </c>
      <c r="CP85" s="61">
        <v>2</v>
      </c>
      <c r="CQ85" s="61">
        <v>2</v>
      </c>
      <c r="CR85" s="61">
        <v>2</v>
      </c>
      <c r="CS85" s="61">
        <v>2</v>
      </c>
      <c r="CT85" s="61">
        <v>2</v>
      </c>
      <c r="CU85" s="61">
        <v>2</v>
      </c>
      <c r="CV85" s="61">
        <v>1</v>
      </c>
      <c r="CW85" s="61">
        <v>2</v>
      </c>
      <c r="CX85" s="61">
        <v>2</v>
      </c>
      <c r="CY85" s="61">
        <f>COUNTIF(BU85:CX85,"2")</f>
        <v>25</v>
      </c>
      <c r="CZ85" s="61">
        <f>CY85/(CY85+DA85+DC85+DE85)</f>
        <v>0.83333333333333337</v>
      </c>
      <c r="DA85" s="61">
        <f>COUNTIF(BU85:CX85,"1")</f>
        <v>5</v>
      </c>
      <c r="DB85" s="61">
        <f>DA85/(CY85+DA85+DC85+DE85)</f>
        <v>0.16666666666666666</v>
      </c>
      <c r="DC85" s="61">
        <f>COUNTIF(BU85:CX85,"0")</f>
        <v>0</v>
      </c>
      <c r="DD85" s="61">
        <f>DC85/(CY85+DA85+DC85+DE85)</f>
        <v>0</v>
      </c>
      <c r="DE85" s="61">
        <f>COUNTIF(BG85:CX85,"KĐG")</f>
        <v>0</v>
      </c>
      <c r="DF85" s="61">
        <f>DE85/(CY85+DA85+DC85+DE85)</f>
        <v>0</v>
      </c>
      <c r="DG85" s="61">
        <f>(((CY85*2)+(DA85*1)+(DC85*0)))/(CY85+DA85+DC85)</f>
        <v>1.8333333333333333</v>
      </c>
      <c r="DH85" s="61" t="str">
        <f>IF(DF85&gt;=50%,"KĐG",IF(DG85&gt;=1.6,"Đạt mục tiêu",IF(DG85&gt;=1,"Cần cố gắng","Chưa đạt")))</f>
        <v>Đạt mục tiêu</v>
      </c>
      <c r="DI85" s="61"/>
      <c r="DJ85" s="61"/>
      <c r="DK85" s="61"/>
      <c r="DL85" s="77"/>
      <c r="DM85" s="77"/>
      <c r="DN85" s="77"/>
      <c r="DO85" s="77"/>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77"/>
      <c r="FF85" s="77"/>
      <c r="FG85" s="77"/>
      <c r="FH85" s="77"/>
      <c r="FI85" s="77"/>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77"/>
      <c r="GZ85" s="77"/>
      <c r="HA85" s="77"/>
      <c r="HB85" s="77"/>
      <c r="HC85" s="77"/>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61"/>
      <c r="IF85" s="61"/>
      <c r="IG85" s="61"/>
      <c r="IH85" s="61"/>
      <c r="II85" s="61"/>
      <c r="IJ85" s="61"/>
      <c r="IK85" s="61"/>
      <c r="IL85" s="61"/>
      <c r="IM85" s="61"/>
      <c r="IN85" s="61"/>
      <c r="IO85" s="61"/>
      <c r="IP85" s="61"/>
      <c r="IQ85" s="61"/>
      <c r="IR85" s="61"/>
      <c r="IS85" s="77"/>
      <c r="IT85" s="77"/>
      <c r="IU85" s="77"/>
      <c r="IV85" s="77"/>
      <c r="IW85" s="61"/>
      <c r="IX85" s="61"/>
      <c r="IY85" s="61"/>
      <c r="IZ85" s="61"/>
      <c r="JA85" s="61"/>
      <c r="JB85" s="61"/>
      <c r="JC85" s="61"/>
      <c r="JD85" s="61"/>
      <c r="JE85" s="61"/>
      <c r="JF85" s="61"/>
      <c r="JG85" s="61"/>
      <c r="JH85" s="61"/>
      <c r="JI85" s="61"/>
      <c r="JJ85" s="61"/>
      <c r="JK85" s="61"/>
      <c r="JL85" s="61"/>
      <c r="JM85" s="61"/>
      <c r="JN85" s="61"/>
      <c r="JO85" s="61"/>
      <c r="JP85" s="61"/>
      <c r="JQ85" s="61"/>
      <c r="JR85" s="61"/>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61"/>
      <c r="LG85" s="61"/>
      <c r="LH85" s="61"/>
      <c r="LI85" s="61"/>
      <c r="LJ85" s="61"/>
      <c r="LK85" s="61"/>
      <c r="LL85" s="61"/>
      <c r="LM85" s="61"/>
      <c r="LN85" s="61"/>
      <c r="LO85" s="61"/>
      <c r="LP85" s="61"/>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61"/>
      <c r="NE85" s="61"/>
      <c r="NF85" s="61"/>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61"/>
      <c r="OE85" s="61"/>
      <c r="OF85" s="61"/>
      <c r="OG85" s="61"/>
      <c r="OH85" s="61"/>
      <c r="OI85" s="61"/>
      <c r="OJ85" s="61"/>
      <c r="OK85" s="61"/>
      <c r="OL85" s="61"/>
      <c r="OM85" s="61"/>
      <c r="ON85" s="61"/>
      <c r="OO85" s="61"/>
      <c r="OP85" s="61"/>
      <c r="OQ85" s="61"/>
      <c r="OR85" s="61"/>
      <c r="OS85" s="61"/>
      <c r="OT85" s="61"/>
      <c r="OU85" s="61"/>
      <c r="OV85" s="61"/>
      <c r="OW85" s="61"/>
      <c r="OX85" s="61"/>
      <c r="OY85" s="61"/>
      <c r="OZ85" s="61"/>
    </row>
    <row r="86" spans="1:416" ht="55.5" hidden="1">
      <c r="A86" s="61"/>
      <c r="B86" s="61">
        <v>40</v>
      </c>
      <c r="C86" s="137" t="s">
        <v>133</v>
      </c>
      <c r="D86" s="133" t="s">
        <v>12</v>
      </c>
      <c r="E86" s="137" t="s">
        <v>134</v>
      </c>
      <c r="F86" s="134" t="s">
        <v>6</v>
      </c>
      <c r="G86" s="133"/>
      <c r="H86" s="137" t="s">
        <v>134</v>
      </c>
      <c r="I86" s="137" t="s">
        <v>1058</v>
      </c>
      <c r="J86" s="134"/>
      <c r="K86" s="206" t="s">
        <v>662</v>
      </c>
      <c r="L86" s="134" t="s">
        <v>500</v>
      </c>
      <c r="M86" s="55" t="s">
        <v>376</v>
      </c>
      <c r="N86" s="61" t="s">
        <v>349</v>
      </c>
      <c r="O86" s="61" t="s">
        <v>205</v>
      </c>
      <c r="P86" s="61"/>
      <c r="Q86" s="131"/>
      <c r="R86" s="131"/>
      <c r="S86" s="131"/>
      <c r="T86" s="131"/>
      <c r="U86" s="131"/>
      <c r="V86" s="131" t="s">
        <v>205</v>
      </c>
      <c r="W86" s="131"/>
      <c r="X86" s="131"/>
      <c r="Y86" s="131"/>
      <c r="Z86" s="131"/>
      <c r="AA86" s="131"/>
      <c r="AB86" s="130">
        <f t="shared" si="116"/>
        <v>1</v>
      </c>
      <c r="AC86" s="77"/>
      <c r="AD86" s="77"/>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251"/>
      <c r="BT86" s="251"/>
      <c r="BU86" s="76"/>
      <c r="BV86" s="205"/>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202"/>
      <c r="DC86" s="203"/>
      <c r="DD86" s="202"/>
      <c r="DE86" s="203"/>
      <c r="DF86" s="202"/>
      <c r="DG86" s="203"/>
      <c r="DH86" s="202"/>
      <c r="DI86" s="203" t="e">
        <f>DH86/(DB86+DD86+DF86+DH86)</f>
        <v>#DIV/0!</v>
      </c>
      <c r="DJ86" s="204" t="e">
        <f>(((DB86*2)+(DD86*1)+(DF86*0)))/(DB86+DD86+DF86)</f>
        <v>#DIV/0!</v>
      </c>
      <c r="DK86" s="207" t="e">
        <f>IF(DI86&gt;=50%,"KĐG",IF(DJ86&gt;=1.6,"Đạt mục tiêu",IF(DJ86&gt;=1,"Cần cố gắng","Chưa đạt")))</f>
        <v>#DIV/0!</v>
      </c>
      <c r="DL86" s="77"/>
      <c r="DM86" s="77"/>
      <c r="DN86" s="77"/>
      <c r="DO86" s="77"/>
      <c r="DP86" s="201">
        <v>2</v>
      </c>
      <c r="DQ86" s="201">
        <v>2</v>
      </c>
      <c r="DR86" s="201">
        <v>2</v>
      </c>
      <c r="DS86" s="201">
        <v>2</v>
      </c>
      <c r="DT86" s="201">
        <v>2</v>
      </c>
      <c r="DU86" s="201">
        <v>2</v>
      </c>
      <c r="DV86" s="201">
        <v>2</v>
      </c>
      <c r="DW86" s="201">
        <v>2</v>
      </c>
      <c r="DX86" s="201">
        <v>2</v>
      </c>
      <c r="DY86" s="201">
        <v>2</v>
      </c>
      <c r="DZ86" s="201">
        <v>2</v>
      </c>
      <c r="EA86" s="201">
        <v>2</v>
      </c>
      <c r="EB86" s="201">
        <v>2</v>
      </c>
      <c r="EC86" s="201">
        <v>2</v>
      </c>
      <c r="ED86" s="201">
        <v>2</v>
      </c>
      <c r="EE86" s="201">
        <v>2</v>
      </c>
      <c r="EF86" s="201">
        <v>2</v>
      </c>
      <c r="EG86" s="201">
        <v>2</v>
      </c>
      <c r="EH86" s="201">
        <v>2</v>
      </c>
      <c r="EI86" s="201">
        <v>2</v>
      </c>
      <c r="EJ86" s="201">
        <v>2</v>
      </c>
      <c r="EK86" s="201">
        <v>2</v>
      </c>
      <c r="EL86" s="201">
        <v>2</v>
      </c>
      <c r="EM86" s="201">
        <v>2</v>
      </c>
      <c r="EN86" s="201">
        <v>2</v>
      </c>
      <c r="EO86" s="201">
        <v>2</v>
      </c>
      <c r="EP86" s="201">
        <v>2</v>
      </c>
      <c r="EQ86" s="201">
        <v>2</v>
      </c>
      <c r="ER86" s="201">
        <v>2</v>
      </c>
      <c r="ES86" s="201">
        <v>2</v>
      </c>
      <c r="ET86" s="201">
        <v>2</v>
      </c>
      <c r="EU86" s="202">
        <f>COUNTIF(DL86:ET86,"2")</f>
        <v>31</v>
      </c>
      <c r="EV86" s="203">
        <f>EU86/(EU86+EW86+EY86+FA86)</f>
        <v>1</v>
      </c>
      <c r="EW86" s="202">
        <f>COUNTIF(DL86:ET86,"1")</f>
        <v>0</v>
      </c>
      <c r="EX86" s="203">
        <f>EW86/(EU86+EW86+EY86+FA86)</f>
        <v>0</v>
      </c>
      <c r="EY86" s="202">
        <f>COUNTIF(DL86:ET86,"0")</f>
        <v>0</v>
      </c>
      <c r="EZ86" s="203">
        <f>EY86/(EU86+EW86+EY86+FA86)</f>
        <v>0</v>
      </c>
      <c r="FA86" s="202">
        <f>COUNTIF(DL86:ET86,"KĐG")</f>
        <v>0</v>
      </c>
      <c r="FB86" s="203">
        <f>FA86/(EU86+EW86+EY86+FA86)</f>
        <v>0</v>
      </c>
      <c r="FC86" s="204">
        <f>(((EU86*2)+(EW86*1)+(EY86*0)))/(EU86+EW86+EY86)</f>
        <v>2</v>
      </c>
      <c r="FD86" s="207" t="str">
        <f>IF(FB86&gt;=50%,"KĐG",IF(FC86&gt;=1.6,"Đạt mục tiêu",IF(FC86&gt;=1,"Cần cố gắng","Chưa đạt")))</f>
        <v>Đạt mục tiêu</v>
      </c>
      <c r="FE86" s="77"/>
      <c r="FF86" s="77"/>
      <c r="FG86" s="77"/>
      <c r="FH86" s="77"/>
      <c r="FI86" s="77"/>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77"/>
      <c r="GZ86" s="77"/>
      <c r="HA86" s="77"/>
      <c r="HB86" s="77"/>
      <c r="HC86" s="77"/>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61"/>
      <c r="IF86" s="61"/>
      <c r="IG86" s="61"/>
      <c r="IH86" s="61"/>
      <c r="II86" s="61"/>
      <c r="IJ86" s="61"/>
      <c r="IK86" s="61"/>
      <c r="IL86" s="61"/>
      <c r="IM86" s="61"/>
      <c r="IN86" s="61"/>
      <c r="IO86" s="61"/>
      <c r="IP86" s="61"/>
      <c r="IQ86" s="61"/>
      <c r="IR86" s="61"/>
      <c r="IS86" s="77"/>
      <c r="IT86" s="77"/>
      <c r="IU86" s="77"/>
      <c r="IV86" s="77"/>
      <c r="IW86" s="61"/>
      <c r="IX86" s="61"/>
      <c r="IY86" s="61"/>
      <c r="IZ86" s="61"/>
      <c r="JA86" s="61"/>
      <c r="JB86" s="61"/>
      <c r="JC86" s="61"/>
      <c r="JD86" s="61"/>
      <c r="JE86" s="61"/>
      <c r="JF86" s="61"/>
      <c r="JG86" s="61"/>
      <c r="JH86" s="61"/>
      <c r="JI86" s="61"/>
      <c r="JJ86" s="61"/>
      <c r="JK86" s="61"/>
      <c r="JL86" s="61"/>
      <c r="JM86" s="61"/>
      <c r="JN86" s="61"/>
      <c r="JO86" s="61"/>
      <c r="JP86" s="61"/>
      <c r="JQ86" s="61"/>
      <c r="JR86" s="61"/>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61"/>
      <c r="LG86" s="61"/>
      <c r="LH86" s="61"/>
      <c r="LI86" s="61"/>
      <c r="LJ86" s="61"/>
      <c r="LK86" s="61"/>
      <c r="LL86" s="61"/>
      <c r="LM86" s="61"/>
      <c r="LN86" s="61"/>
      <c r="LO86" s="61"/>
      <c r="LP86" s="61"/>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61"/>
      <c r="NE86" s="61"/>
      <c r="NF86" s="61"/>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61"/>
      <c r="OE86" s="61"/>
      <c r="OF86" s="61"/>
      <c r="OG86" s="61"/>
      <c r="OH86" s="61"/>
      <c r="OI86" s="61"/>
      <c r="OJ86" s="61"/>
      <c r="OK86" s="61"/>
      <c r="OL86" s="61"/>
      <c r="OM86" s="61"/>
      <c r="ON86" s="61"/>
      <c r="OO86" s="61"/>
      <c r="OP86" s="61"/>
      <c r="OQ86" s="61"/>
      <c r="OR86" s="61"/>
      <c r="OS86" s="61"/>
      <c r="OT86" s="61"/>
      <c r="OU86" s="61"/>
      <c r="OV86" s="61"/>
      <c r="OW86" s="61"/>
      <c r="OX86" s="61"/>
      <c r="OY86" s="61"/>
      <c r="OZ86" s="61"/>
    </row>
    <row r="87" spans="1:416" ht="24" hidden="1" customHeight="1">
      <c r="A87" s="61"/>
      <c r="B87" s="272">
        <v>41</v>
      </c>
      <c r="C87" s="275" t="s">
        <v>3</v>
      </c>
      <c r="D87" s="288" t="s">
        <v>4</v>
      </c>
      <c r="E87" s="275" t="s">
        <v>135</v>
      </c>
      <c r="F87" s="290" t="s">
        <v>4</v>
      </c>
      <c r="G87" s="288"/>
      <c r="H87" s="275" t="s">
        <v>721</v>
      </c>
      <c r="I87" s="137" t="s">
        <v>1121</v>
      </c>
      <c r="J87" s="134"/>
      <c r="K87" s="206" t="s">
        <v>662</v>
      </c>
      <c r="L87" s="134" t="s">
        <v>500</v>
      </c>
      <c r="M87" s="55" t="s">
        <v>376</v>
      </c>
      <c r="N87" s="61" t="s">
        <v>349</v>
      </c>
      <c r="O87" s="61"/>
      <c r="P87" s="61"/>
      <c r="Q87" s="131" t="s">
        <v>205</v>
      </c>
      <c r="R87" s="131"/>
      <c r="S87" s="131"/>
      <c r="T87" s="131"/>
      <c r="U87" s="131"/>
      <c r="V87" s="131"/>
      <c r="W87" s="131"/>
      <c r="X87" s="131"/>
      <c r="Y87" s="131"/>
      <c r="Z87" s="131"/>
      <c r="AA87" s="131"/>
      <c r="AB87" s="130">
        <f t="shared" si="116"/>
        <v>1</v>
      </c>
      <c r="AC87" s="77" t="s">
        <v>556</v>
      </c>
      <c r="AD87" s="77" t="s">
        <v>556</v>
      </c>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251"/>
      <c r="BT87" s="251"/>
      <c r="BU87" s="76"/>
      <c r="BV87" s="205"/>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202"/>
      <c r="DC87" s="203"/>
      <c r="DD87" s="202"/>
      <c r="DE87" s="203"/>
      <c r="DF87" s="202"/>
      <c r="DG87" s="203"/>
      <c r="DH87" s="202"/>
      <c r="DI87" s="203"/>
      <c r="DJ87" s="204"/>
      <c r="DK87" s="207"/>
      <c r="DL87" s="77"/>
      <c r="DM87" s="77"/>
      <c r="DN87" s="77"/>
      <c r="DO87" s="77"/>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2"/>
      <c r="EV87" s="203"/>
      <c r="EW87" s="202"/>
      <c r="EX87" s="203"/>
      <c r="EY87" s="202"/>
      <c r="EZ87" s="203"/>
      <c r="FA87" s="202"/>
      <c r="FB87" s="203"/>
      <c r="FC87" s="204"/>
      <c r="FD87" s="207"/>
      <c r="FE87" s="77"/>
      <c r="FF87" s="77"/>
      <c r="FG87" s="77"/>
      <c r="FH87" s="77"/>
      <c r="FI87" s="77"/>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77"/>
      <c r="GZ87" s="77"/>
      <c r="HA87" s="77"/>
      <c r="HB87" s="77"/>
      <c r="HC87" s="77"/>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61"/>
      <c r="IF87" s="61"/>
      <c r="IG87" s="61"/>
      <c r="IH87" s="61"/>
      <c r="II87" s="61"/>
      <c r="IJ87" s="61"/>
      <c r="IK87" s="61"/>
      <c r="IL87" s="61"/>
      <c r="IM87" s="61"/>
      <c r="IN87" s="61"/>
      <c r="IO87" s="61"/>
      <c r="IP87" s="61"/>
      <c r="IQ87" s="61"/>
      <c r="IR87" s="61"/>
      <c r="IS87" s="77"/>
      <c r="IT87" s="77"/>
      <c r="IU87" s="77"/>
      <c r="IV87" s="77"/>
      <c r="IW87" s="61"/>
      <c r="IX87" s="61"/>
      <c r="IY87" s="61"/>
      <c r="IZ87" s="61"/>
      <c r="JA87" s="61"/>
      <c r="JB87" s="61"/>
      <c r="JC87" s="61"/>
      <c r="JD87" s="61"/>
      <c r="JE87" s="61"/>
      <c r="JF87" s="61"/>
      <c r="JG87" s="61"/>
      <c r="JH87" s="61"/>
      <c r="JI87" s="61"/>
      <c r="JJ87" s="61"/>
      <c r="JK87" s="61"/>
      <c r="JL87" s="61"/>
      <c r="JM87" s="61"/>
      <c r="JN87" s="61"/>
      <c r="JO87" s="61"/>
      <c r="JP87" s="61"/>
      <c r="JQ87" s="61"/>
      <c r="JR87" s="61"/>
      <c r="JS87" s="61"/>
      <c r="JT87" s="61"/>
      <c r="JU87" s="61"/>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61"/>
      <c r="LG87" s="61"/>
      <c r="LH87" s="61"/>
      <c r="LI87" s="61"/>
      <c r="LJ87" s="61"/>
      <c r="LK87" s="61"/>
      <c r="LL87" s="61"/>
      <c r="LM87" s="61"/>
      <c r="LN87" s="61"/>
      <c r="LO87" s="61"/>
      <c r="LP87" s="61"/>
      <c r="LQ87" s="61"/>
      <c r="LR87" s="61"/>
      <c r="LS87" s="61"/>
      <c r="LT87" s="61"/>
      <c r="LU87" s="61"/>
      <c r="LV87" s="61"/>
      <c r="LW87" s="61"/>
      <c r="LX87" s="61"/>
      <c r="LY87" s="61"/>
      <c r="LZ87" s="61"/>
      <c r="MA87" s="61"/>
      <c r="MB87" s="61"/>
      <c r="MC87" s="61"/>
      <c r="MD87" s="61"/>
      <c r="ME87" s="61"/>
      <c r="MF87" s="61"/>
      <c r="MG87" s="61"/>
      <c r="MH87" s="61"/>
      <c r="MI87" s="61"/>
      <c r="MJ87" s="61"/>
      <c r="MK87" s="61"/>
      <c r="ML87" s="61"/>
      <c r="MM87" s="61"/>
      <c r="MN87" s="61"/>
      <c r="MO87" s="61"/>
      <c r="MP87" s="61"/>
      <c r="MQ87" s="61"/>
      <c r="MR87" s="61"/>
      <c r="MS87" s="61"/>
      <c r="MT87" s="61"/>
      <c r="MU87" s="61"/>
      <c r="MV87" s="61"/>
      <c r="MW87" s="61"/>
      <c r="MX87" s="61"/>
      <c r="MY87" s="61"/>
      <c r="MZ87" s="61"/>
      <c r="NA87" s="61"/>
      <c r="NB87" s="61"/>
      <c r="NC87" s="61"/>
      <c r="ND87" s="61"/>
      <c r="NE87" s="61"/>
      <c r="NF87" s="61"/>
      <c r="NG87" s="61"/>
      <c r="NH87" s="61"/>
      <c r="NI87" s="61"/>
      <c r="NJ87" s="61"/>
      <c r="NK87" s="61"/>
      <c r="NL87" s="61"/>
      <c r="NM87" s="61"/>
      <c r="NN87" s="61"/>
      <c r="NO87" s="61"/>
      <c r="NP87" s="61"/>
      <c r="NQ87" s="61"/>
      <c r="NR87" s="61"/>
      <c r="NS87" s="61"/>
      <c r="NT87" s="61"/>
      <c r="NU87" s="61"/>
      <c r="NV87" s="61"/>
      <c r="NW87" s="61"/>
      <c r="NX87" s="61"/>
      <c r="NY87" s="61"/>
      <c r="NZ87" s="61"/>
      <c r="OA87" s="61"/>
      <c r="OB87" s="61"/>
      <c r="OC87" s="61"/>
      <c r="OD87" s="61"/>
      <c r="OE87" s="61"/>
      <c r="OF87" s="61"/>
      <c r="OG87" s="61"/>
      <c r="OH87" s="61"/>
      <c r="OI87" s="61"/>
      <c r="OJ87" s="61"/>
      <c r="OK87" s="61"/>
      <c r="OL87" s="61"/>
      <c r="OM87" s="61"/>
      <c r="ON87" s="61"/>
      <c r="OO87" s="61"/>
      <c r="OP87" s="61"/>
      <c r="OQ87" s="61"/>
      <c r="OR87" s="61"/>
      <c r="OS87" s="61"/>
      <c r="OT87" s="61"/>
      <c r="OU87" s="61"/>
      <c r="OV87" s="61"/>
      <c r="OW87" s="61"/>
      <c r="OX87" s="61"/>
      <c r="OY87" s="61"/>
      <c r="OZ87" s="61"/>
    </row>
    <row r="88" spans="1:416" ht="67.5" customHeight="1">
      <c r="A88" s="61"/>
      <c r="B88" s="274"/>
      <c r="C88" s="279"/>
      <c r="D88" s="289"/>
      <c r="E88" s="279"/>
      <c r="F88" s="291"/>
      <c r="G88" s="289"/>
      <c r="H88" s="279"/>
      <c r="I88" s="137" t="s">
        <v>1121</v>
      </c>
      <c r="J88" s="134"/>
      <c r="K88" s="206" t="s">
        <v>662</v>
      </c>
      <c r="L88" s="134" t="s">
        <v>500</v>
      </c>
      <c r="M88" s="55" t="s">
        <v>376</v>
      </c>
      <c r="N88" s="61" t="s">
        <v>349</v>
      </c>
      <c r="O88" s="481" t="s">
        <v>205</v>
      </c>
      <c r="P88" s="481"/>
      <c r="Q88" s="131"/>
      <c r="R88" s="131" t="s">
        <v>205</v>
      </c>
      <c r="S88" s="131"/>
      <c r="T88" s="131"/>
      <c r="U88" s="131"/>
      <c r="V88" s="131"/>
      <c r="W88" s="61"/>
      <c r="X88" s="131"/>
      <c r="Y88" s="131"/>
      <c r="Z88" s="131"/>
      <c r="AA88" s="131"/>
      <c r="AB88" s="130">
        <f t="shared" si="116"/>
        <v>1</v>
      </c>
      <c r="AC88" s="77"/>
      <c r="AD88" s="77"/>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79" t="s">
        <v>556</v>
      </c>
      <c r="BT88" s="79" t="s">
        <v>556</v>
      </c>
      <c r="BU88" s="79"/>
      <c r="BV88" s="79"/>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202"/>
      <c r="DC88" s="203"/>
      <c r="DD88" s="202"/>
      <c r="DE88" s="203"/>
      <c r="DF88" s="202"/>
      <c r="DG88" s="203"/>
      <c r="DH88" s="202"/>
      <c r="DI88" s="203" t="e">
        <f>DH88/(DB88+DD88+DF88+DH88)</f>
        <v>#DIV/0!</v>
      </c>
      <c r="DJ88" s="204" t="e">
        <f>(((DB88*2)+(DD88*1)+(DF88*0)))/(DB88+DD88+DF88)</f>
        <v>#DIV/0!</v>
      </c>
      <c r="DK88" s="207" t="e">
        <f>IF(DI88&gt;=50%,"KĐG",IF(DJ88&gt;=1.6,"Đạt mục tiêu",IF(DJ88&gt;=1,"Cần cố gắng","Chưa đạt")))</f>
        <v>#DIV/0!</v>
      </c>
      <c r="DL88" s="77"/>
      <c r="DM88" s="77"/>
      <c r="DN88" s="77"/>
      <c r="DO88" s="77"/>
      <c r="DP88" s="201">
        <v>2</v>
      </c>
      <c r="DQ88" s="201">
        <v>2</v>
      </c>
      <c r="DR88" s="201">
        <v>2</v>
      </c>
      <c r="DS88" s="201">
        <v>2</v>
      </c>
      <c r="DT88" s="201">
        <v>2</v>
      </c>
      <c r="DU88" s="201">
        <v>2</v>
      </c>
      <c r="DV88" s="201">
        <v>2</v>
      </c>
      <c r="DW88" s="201">
        <v>2</v>
      </c>
      <c r="DX88" s="201">
        <v>2</v>
      </c>
      <c r="DY88" s="201">
        <v>2</v>
      </c>
      <c r="DZ88" s="201">
        <v>2</v>
      </c>
      <c r="EA88" s="201">
        <v>2</v>
      </c>
      <c r="EB88" s="201">
        <v>2</v>
      </c>
      <c r="EC88" s="201">
        <v>2</v>
      </c>
      <c r="ED88" s="201">
        <v>2</v>
      </c>
      <c r="EE88" s="201">
        <v>2</v>
      </c>
      <c r="EF88" s="201">
        <v>2</v>
      </c>
      <c r="EG88" s="201">
        <v>2</v>
      </c>
      <c r="EH88" s="201">
        <v>2</v>
      </c>
      <c r="EI88" s="201">
        <v>2</v>
      </c>
      <c r="EJ88" s="201">
        <v>2</v>
      </c>
      <c r="EK88" s="201">
        <v>2</v>
      </c>
      <c r="EL88" s="201">
        <v>2</v>
      </c>
      <c r="EM88" s="201">
        <v>2</v>
      </c>
      <c r="EN88" s="201">
        <v>2</v>
      </c>
      <c r="EO88" s="201">
        <v>2</v>
      </c>
      <c r="EP88" s="201">
        <v>2</v>
      </c>
      <c r="EQ88" s="201">
        <v>2</v>
      </c>
      <c r="ER88" s="201">
        <v>2</v>
      </c>
      <c r="ES88" s="201">
        <v>2</v>
      </c>
      <c r="ET88" s="201">
        <v>2</v>
      </c>
      <c r="EU88" s="61"/>
      <c r="EV88" s="61"/>
      <c r="EW88" s="61"/>
      <c r="EX88" s="61"/>
      <c r="EY88" s="61"/>
      <c r="EZ88" s="61"/>
      <c r="FA88" s="61"/>
      <c r="FB88" s="61"/>
      <c r="FC88" s="61"/>
      <c r="FD88" s="61"/>
      <c r="FE88" s="77"/>
      <c r="FF88" s="77"/>
      <c r="FG88" s="77"/>
      <c r="FH88" s="77"/>
      <c r="FI88" s="77"/>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77"/>
      <c r="GZ88" s="77"/>
      <c r="HA88" s="77"/>
      <c r="HB88" s="77"/>
      <c r="HC88" s="77"/>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61"/>
      <c r="IF88" s="61"/>
      <c r="IG88" s="61"/>
      <c r="IH88" s="202"/>
      <c r="II88" s="203"/>
      <c r="IJ88" s="202"/>
      <c r="IK88" s="203"/>
      <c r="IL88" s="202"/>
      <c r="IM88" s="203"/>
      <c r="IN88" s="202"/>
      <c r="IO88" s="203"/>
      <c r="IP88" s="204"/>
      <c r="IQ88" s="208"/>
      <c r="IR88" s="208"/>
      <c r="IS88" s="77"/>
      <c r="IT88" s="77"/>
      <c r="IU88" s="77"/>
      <c r="IV88" s="77"/>
      <c r="IW88" s="61"/>
      <c r="IX88" s="61"/>
      <c r="IY88" s="61"/>
      <c r="IZ88" s="61"/>
      <c r="JA88" s="61"/>
      <c r="JB88" s="61"/>
      <c r="JC88" s="61"/>
      <c r="JD88" s="61"/>
      <c r="JE88" s="61"/>
      <c r="JF88" s="61"/>
      <c r="JG88" s="61"/>
      <c r="JH88" s="61"/>
      <c r="JI88" s="61"/>
      <c r="JJ88" s="61"/>
      <c r="JK88" s="61"/>
      <c r="JL88" s="61"/>
      <c r="JM88" s="61"/>
      <c r="JN88" s="61"/>
      <c r="JO88" s="61"/>
      <c r="JP88" s="61"/>
      <c r="JQ88" s="61"/>
      <c r="JR88" s="61"/>
      <c r="JS88" s="61"/>
      <c r="JT88" s="61"/>
      <c r="JU88" s="61"/>
      <c r="JV88" s="61"/>
      <c r="JW88" s="61"/>
      <c r="JX88" s="61"/>
      <c r="JY88" s="61"/>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61"/>
      <c r="LG88" s="61"/>
      <c r="LH88" s="61"/>
      <c r="LI88" s="61"/>
      <c r="LJ88" s="61"/>
      <c r="LK88" s="61"/>
      <c r="LL88" s="61"/>
      <c r="LM88" s="61"/>
      <c r="LN88" s="61"/>
      <c r="LO88" s="61"/>
      <c r="LP88" s="61"/>
      <c r="LQ88" s="61"/>
      <c r="LR88" s="61"/>
      <c r="LS88" s="61"/>
      <c r="LT88" s="61"/>
      <c r="LU88" s="61"/>
      <c r="LV88" s="61"/>
      <c r="LW88" s="61"/>
      <c r="LX88" s="61"/>
      <c r="LY88" s="61"/>
      <c r="LZ88" s="61"/>
      <c r="MA88" s="61"/>
      <c r="MB88" s="61"/>
      <c r="MC88" s="61"/>
      <c r="MD88" s="61"/>
      <c r="ME88" s="61"/>
      <c r="MF88" s="61"/>
      <c r="MG88" s="61"/>
      <c r="MH88" s="61"/>
      <c r="MI88" s="61"/>
      <c r="MJ88" s="61"/>
      <c r="MK88" s="61"/>
      <c r="ML88" s="61"/>
      <c r="MM88" s="61"/>
      <c r="MN88" s="61"/>
      <c r="MO88" s="61"/>
      <c r="MP88" s="61"/>
      <c r="MQ88" s="61"/>
      <c r="MR88" s="61"/>
      <c r="MS88" s="61"/>
      <c r="MT88" s="61"/>
      <c r="MU88" s="61"/>
      <c r="MV88" s="61"/>
      <c r="MW88" s="61"/>
      <c r="MX88" s="61"/>
      <c r="MY88" s="61"/>
      <c r="MZ88" s="61"/>
      <c r="NA88" s="61"/>
      <c r="NB88" s="61"/>
      <c r="NC88" s="61"/>
      <c r="ND88" s="61"/>
      <c r="NE88" s="61"/>
      <c r="NF88" s="61"/>
      <c r="NG88" s="61"/>
      <c r="NH88" s="61"/>
      <c r="NI88" s="61"/>
      <c r="NJ88" s="61"/>
      <c r="NK88" s="61"/>
      <c r="NL88" s="61"/>
      <c r="NM88" s="61"/>
      <c r="NN88" s="61"/>
      <c r="NO88" s="61"/>
      <c r="NP88" s="61"/>
      <c r="NQ88" s="61"/>
      <c r="NR88" s="61"/>
      <c r="NS88" s="61"/>
      <c r="NT88" s="61"/>
      <c r="NU88" s="61"/>
      <c r="NV88" s="61"/>
      <c r="NW88" s="61"/>
      <c r="NX88" s="61"/>
      <c r="NY88" s="61"/>
      <c r="NZ88" s="61"/>
      <c r="OA88" s="61"/>
      <c r="OB88" s="61"/>
      <c r="OC88" s="61"/>
      <c r="OD88" s="61"/>
      <c r="OE88" s="61"/>
      <c r="OF88" s="61"/>
      <c r="OG88" s="61"/>
      <c r="OH88" s="61"/>
      <c r="OI88" s="61"/>
      <c r="OJ88" s="61"/>
      <c r="OK88" s="61"/>
      <c r="OL88" s="61"/>
      <c r="OM88" s="61"/>
      <c r="ON88" s="61"/>
      <c r="OO88" s="61"/>
      <c r="OP88" s="61"/>
      <c r="OQ88" s="61"/>
      <c r="OR88" s="61"/>
      <c r="OS88" s="61"/>
      <c r="OT88" s="61"/>
      <c r="OU88" s="61"/>
      <c r="OV88" s="61"/>
      <c r="OW88" s="61"/>
      <c r="OX88" s="61"/>
      <c r="OY88" s="61"/>
      <c r="OZ88" s="61"/>
    </row>
    <row r="89" spans="1:416" ht="24" hidden="1" customHeight="1">
      <c r="A89" s="61"/>
      <c r="B89" s="274"/>
      <c r="C89" s="279"/>
      <c r="D89" s="289"/>
      <c r="E89" s="279"/>
      <c r="F89" s="291"/>
      <c r="G89" s="289"/>
      <c r="H89" s="279"/>
      <c r="I89" s="137" t="s">
        <v>1121</v>
      </c>
      <c r="J89" s="134"/>
      <c r="K89" s="206" t="s">
        <v>662</v>
      </c>
      <c r="L89" s="134" t="s">
        <v>500</v>
      </c>
      <c r="M89" s="55" t="s">
        <v>376</v>
      </c>
      <c r="N89" s="61" t="s">
        <v>349</v>
      </c>
      <c r="O89" s="482"/>
      <c r="P89" s="482"/>
      <c r="Q89" s="131"/>
      <c r="R89" s="131"/>
      <c r="S89" s="131" t="s">
        <v>205</v>
      </c>
      <c r="T89" s="131"/>
      <c r="U89" s="131"/>
      <c r="V89" s="131"/>
      <c r="W89" s="61"/>
      <c r="X89" s="131"/>
      <c r="Y89" s="131"/>
      <c r="Z89" s="131"/>
      <c r="AA89" s="131"/>
      <c r="AB89" s="130">
        <f t="shared" si="116"/>
        <v>1</v>
      </c>
      <c r="AC89" s="77"/>
      <c r="AD89" s="77"/>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251"/>
      <c r="BT89" s="251"/>
      <c r="BU89" s="77"/>
      <c r="BV89" s="77"/>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79" t="s">
        <v>555</v>
      </c>
      <c r="DM89" s="79" t="s">
        <v>555</v>
      </c>
      <c r="DN89" s="79" t="s">
        <v>555</v>
      </c>
      <c r="DO89" s="79" t="s">
        <v>555</v>
      </c>
      <c r="DP89" s="201">
        <v>2</v>
      </c>
      <c r="DQ89" s="201">
        <v>2</v>
      </c>
      <c r="DR89" s="201">
        <v>1</v>
      </c>
      <c r="DS89" s="201">
        <v>2</v>
      </c>
      <c r="DT89" s="201">
        <v>1</v>
      </c>
      <c r="DU89" s="201">
        <v>2</v>
      </c>
      <c r="DV89" s="201">
        <v>2</v>
      </c>
      <c r="DW89" s="201">
        <v>2</v>
      </c>
      <c r="DX89" s="201">
        <v>2</v>
      </c>
      <c r="DY89" s="201">
        <v>2</v>
      </c>
      <c r="DZ89" s="201">
        <v>2</v>
      </c>
      <c r="EA89" s="201">
        <v>2</v>
      </c>
      <c r="EB89" s="201">
        <v>2</v>
      </c>
      <c r="EC89" s="201">
        <v>2</v>
      </c>
      <c r="ED89" s="201">
        <v>2</v>
      </c>
      <c r="EE89" s="201">
        <v>2</v>
      </c>
      <c r="EF89" s="201">
        <v>2</v>
      </c>
      <c r="EG89" s="201">
        <v>2</v>
      </c>
      <c r="EH89" s="201">
        <v>2</v>
      </c>
      <c r="EI89" s="201">
        <v>2</v>
      </c>
      <c r="EJ89" s="201">
        <v>2</v>
      </c>
      <c r="EK89" s="201">
        <v>2</v>
      </c>
      <c r="EL89" s="201">
        <v>2</v>
      </c>
      <c r="EM89" s="201">
        <v>2</v>
      </c>
      <c r="EN89" s="201">
        <v>2</v>
      </c>
      <c r="EO89" s="201">
        <v>2</v>
      </c>
      <c r="EP89" s="201">
        <v>1</v>
      </c>
      <c r="EQ89" s="201">
        <v>2</v>
      </c>
      <c r="ER89" s="201">
        <v>2</v>
      </c>
      <c r="ES89" s="201">
        <v>2</v>
      </c>
      <c r="ET89" s="201">
        <v>1</v>
      </c>
      <c r="EU89" s="202">
        <f>COUNTIF(DL89:ET89,"2")</f>
        <v>27</v>
      </c>
      <c r="EV89" s="203">
        <f>EU89/(EU89+EW89+EY89+FA89)</f>
        <v>0.87096774193548387</v>
      </c>
      <c r="EW89" s="202">
        <f>COUNTIF(DL89:ET89,"1")</f>
        <v>4</v>
      </c>
      <c r="EX89" s="203">
        <f>EW89/(EU89+EW89+EY89+FA89)</f>
        <v>0.12903225806451613</v>
      </c>
      <c r="EY89" s="202">
        <f>COUNTIF(DL89:ET89,"0")</f>
        <v>0</v>
      </c>
      <c r="EZ89" s="203">
        <f>EY89/(EU89+EW89+EY89+FA89)</f>
        <v>0</v>
      </c>
      <c r="FA89" s="202">
        <f>COUNTIF(DL89:ET89,"KĐG")</f>
        <v>0</v>
      </c>
      <c r="FB89" s="203">
        <f>FA89/(EU89+EW89+EY89+FA89)</f>
        <v>0</v>
      </c>
      <c r="FC89" s="204">
        <f>(((EU89*2)+(EW89*1)+(EY89*0)))/(EU89+EW89+EY89)</f>
        <v>1.8709677419354838</v>
      </c>
      <c r="FD89" s="207" t="str">
        <f>IF(FB89&gt;=50%,"KĐG",IF(FC89&gt;=1.6,"Đạt mục tiêu",IF(FC89&gt;=1,"Cần cố gắng","Chưa đạt")))</f>
        <v>Đạt mục tiêu</v>
      </c>
      <c r="FE89" s="77"/>
      <c r="FF89" s="77"/>
      <c r="FG89" s="77"/>
      <c r="FH89" s="77"/>
      <c r="FI89" s="77"/>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77"/>
      <c r="GZ89" s="77"/>
      <c r="HA89" s="77"/>
      <c r="HB89" s="77"/>
      <c r="HC89" s="77"/>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61"/>
      <c r="IF89" s="61"/>
      <c r="IG89" s="61"/>
      <c r="IH89" s="202"/>
      <c r="II89" s="203"/>
      <c r="IJ89" s="202"/>
      <c r="IK89" s="203"/>
      <c r="IL89" s="202"/>
      <c r="IM89" s="203"/>
      <c r="IN89" s="202"/>
      <c r="IO89" s="203"/>
      <c r="IP89" s="204"/>
      <c r="IQ89" s="208"/>
      <c r="IR89" s="208"/>
      <c r="IS89" s="77"/>
      <c r="IT89" s="77"/>
      <c r="IU89" s="77"/>
      <c r="IV89" s="77"/>
      <c r="IW89" s="61"/>
      <c r="IX89" s="61"/>
      <c r="IY89" s="61"/>
      <c r="IZ89" s="61"/>
      <c r="JA89" s="61"/>
      <c r="JB89" s="61"/>
      <c r="JC89" s="61"/>
      <c r="JD89" s="61"/>
      <c r="JE89" s="61"/>
      <c r="JF89" s="61"/>
      <c r="JG89" s="61"/>
      <c r="JH89" s="61"/>
      <c r="JI89" s="61"/>
      <c r="JJ89" s="61"/>
      <c r="JK89" s="61"/>
      <c r="JL89" s="61"/>
      <c r="JM89" s="61"/>
      <c r="JN89" s="61"/>
      <c r="JO89" s="61"/>
      <c r="JP89" s="61"/>
      <c r="JQ89" s="61"/>
      <c r="JR89" s="61"/>
      <c r="JS89" s="61"/>
      <c r="JT89" s="61"/>
      <c r="JU89" s="61"/>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61"/>
      <c r="LG89" s="61"/>
      <c r="LH89" s="61"/>
      <c r="LI89" s="61"/>
      <c r="LJ89" s="61"/>
      <c r="LK89" s="61"/>
      <c r="LL89" s="61"/>
      <c r="LM89" s="61"/>
      <c r="LN89" s="61"/>
      <c r="LO89" s="61"/>
      <c r="LP89" s="61"/>
      <c r="LQ89" s="61"/>
      <c r="LR89" s="61"/>
      <c r="LS89" s="61"/>
      <c r="LT89" s="61"/>
      <c r="LU89" s="61"/>
      <c r="LV89" s="61"/>
      <c r="LW89" s="61"/>
      <c r="LX89" s="61"/>
      <c r="LY89" s="61"/>
      <c r="LZ89" s="61"/>
      <c r="MA89" s="61"/>
      <c r="MB89" s="61"/>
      <c r="MC89" s="61"/>
      <c r="MD89" s="61"/>
      <c r="ME89" s="61"/>
      <c r="MF89" s="61"/>
      <c r="MG89" s="61"/>
      <c r="MH89" s="61"/>
      <c r="MI89" s="61"/>
      <c r="MJ89" s="61"/>
      <c r="MK89" s="61"/>
      <c r="ML89" s="61"/>
      <c r="MM89" s="61"/>
      <c r="MN89" s="61"/>
      <c r="MO89" s="61"/>
      <c r="MP89" s="61"/>
      <c r="MQ89" s="61"/>
      <c r="MR89" s="61"/>
      <c r="MS89" s="61"/>
      <c r="MT89" s="61"/>
      <c r="MU89" s="61"/>
      <c r="MV89" s="61"/>
      <c r="MW89" s="61"/>
      <c r="MX89" s="61"/>
      <c r="MY89" s="61"/>
      <c r="MZ89" s="61"/>
      <c r="NA89" s="61"/>
      <c r="NB89" s="61"/>
      <c r="NC89" s="61"/>
      <c r="ND89" s="61"/>
      <c r="NE89" s="61"/>
      <c r="NF89" s="61"/>
      <c r="NG89" s="61"/>
      <c r="NH89" s="61"/>
      <c r="NI89" s="61"/>
      <c r="NJ89" s="61"/>
      <c r="NK89" s="61"/>
      <c r="NL89" s="61"/>
      <c r="NM89" s="61"/>
      <c r="NN89" s="61"/>
      <c r="NO89" s="61"/>
      <c r="NP89" s="61"/>
      <c r="NQ89" s="61"/>
      <c r="NR89" s="61"/>
      <c r="NS89" s="61"/>
      <c r="NT89" s="61"/>
      <c r="NU89" s="61"/>
      <c r="NV89" s="61"/>
      <c r="NW89" s="61"/>
      <c r="NX89" s="61"/>
      <c r="NY89" s="61"/>
      <c r="NZ89" s="61"/>
      <c r="OA89" s="61"/>
      <c r="OB89" s="61"/>
      <c r="OC89" s="61"/>
      <c r="OD89" s="61"/>
      <c r="OE89" s="61"/>
      <c r="OF89" s="61"/>
      <c r="OG89" s="61"/>
      <c r="OH89" s="61"/>
      <c r="OI89" s="61"/>
      <c r="OJ89" s="61"/>
      <c r="OK89" s="61"/>
      <c r="OL89" s="61"/>
      <c r="OM89" s="61"/>
      <c r="ON89" s="61"/>
      <c r="OO89" s="61"/>
      <c r="OP89" s="61"/>
      <c r="OQ89" s="61"/>
      <c r="OR89" s="61"/>
      <c r="OS89" s="61"/>
      <c r="OT89" s="61"/>
      <c r="OU89" s="61"/>
      <c r="OV89" s="61"/>
      <c r="OW89" s="61"/>
      <c r="OX89" s="61"/>
      <c r="OY89" s="61"/>
      <c r="OZ89" s="61"/>
    </row>
    <row r="90" spans="1:416" ht="24" hidden="1" customHeight="1">
      <c r="A90" s="61"/>
      <c r="B90" s="274"/>
      <c r="C90" s="279"/>
      <c r="D90" s="289"/>
      <c r="E90" s="279"/>
      <c r="F90" s="291"/>
      <c r="G90" s="289"/>
      <c r="H90" s="279"/>
      <c r="I90" s="137" t="s">
        <v>1121</v>
      </c>
      <c r="J90" s="134"/>
      <c r="K90" s="206" t="s">
        <v>662</v>
      </c>
      <c r="L90" s="134" t="s">
        <v>500</v>
      </c>
      <c r="M90" s="55" t="s">
        <v>376</v>
      </c>
      <c r="N90" s="61" t="s">
        <v>349</v>
      </c>
      <c r="O90" s="482"/>
      <c r="P90" s="482"/>
      <c r="Q90" s="131"/>
      <c r="R90" s="131"/>
      <c r="S90" s="131"/>
      <c r="T90" s="131" t="s">
        <v>205</v>
      </c>
      <c r="U90" s="131"/>
      <c r="V90" s="131"/>
      <c r="W90" s="61"/>
      <c r="X90" s="131"/>
      <c r="Y90" s="131"/>
      <c r="Z90" s="131"/>
      <c r="AA90" s="131"/>
      <c r="AB90" s="130">
        <f t="shared" si="116"/>
        <v>1</v>
      </c>
      <c r="AC90" s="77"/>
      <c r="AD90" s="77"/>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251"/>
      <c r="BT90" s="251"/>
      <c r="BU90" s="77"/>
      <c r="BV90" s="77"/>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77"/>
      <c r="DM90" s="77"/>
      <c r="DN90" s="77"/>
      <c r="DO90" s="77"/>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79" t="s">
        <v>555</v>
      </c>
      <c r="FF90" s="79" t="s">
        <v>555</v>
      </c>
      <c r="FG90" s="79" t="s">
        <v>555</v>
      </c>
      <c r="FH90" s="79" t="s">
        <v>555</v>
      </c>
      <c r="FI90" s="79" t="s">
        <v>555</v>
      </c>
      <c r="FJ90" s="77" t="s">
        <v>463</v>
      </c>
      <c r="FK90" s="77" t="s">
        <v>463</v>
      </c>
      <c r="FL90" s="77" t="s">
        <v>463</v>
      </c>
      <c r="FM90" s="77" t="s">
        <v>1022</v>
      </c>
      <c r="FN90" s="77" t="s">
        <v>463</v>
      </c>
      <c r="FO90" s="77" t="s">
        <v>463</v>
      </c>
      <c r="FP90" s="77" t="s">
        <v>463</v>
      </c>
      <c r="FQ90" s="77" t="s">
        <v>463</v>
      </c>
      <c r="FR90" s="77" t="s">
        <v>463</v>
      </c>
      <c r="FS90" s="77" t="s">
        <v>463</v>
      </c>
      <c r="FT90" s="77" t="s">
        <v>463</v>
      </c>
      <c r="FU90" s="77" t="s">
        <v>463</v>
      </c>
      <c r="FV90" s="77" t="s">
        <v>463</v>
      </c>
      <c r="FW90" s="77" t="s">
        <v>463</v>
      </c>
      <c r="FX90" s="77" t="s">
        <v>463</v>
      </c>
      <c r="FY90" s="77" t="s">
        <v>463</v>
      </c>
      <c r="FZ90" s="77" t="s">
        <v>463</v>
      </c>
      <c r="GA90" s="77" t="s">
        <v>463</v>
      </c>
      <c r="GB90" s="77" t="s">
        <v>463</v>
      </c>
      <c r="GC90" s="77" t="s">
        <v>463</v>
      </c>
      <c r="GD90" s="77" t="s">
        <v>463</v>
      </c>
      <c r="GE90" s="77" t="s">
        <v>463</v>
      </c>
      <c r="GF90" s="77" t="s">
        <v>463</v>
      </c>
      <c r="GG90" s="77" t="s">
        <v>1022</v>
      </c>
      <c r="GH90" s="77" t="s">
        <v>463</v>
      </c>
      <c r="GI90" s="77" t="s">
        <v>463</v>
      </c>
      <c r="GJ90" s="77" t="s">
        <v>463</v>
      </c>
      <c r="GK90" s="77" t="s">
        <v>463</v>
      </c>
      <c r="GL90" s="77" t="s">
        <v>463</v>
      </c>
      <c r="GM90" s="77" t="s">
        <v>463</v>
      </c>
      <c r="GN90" s="77" t="s">
        <v>463</v>
      </c>
      <c r="GO90" s="202">
        <f>COUNTIF(EZ90:GN90,"2")</f>
        <v>29</v>
      </c>
      <c r="GP90" s="203">
        <f t="shared" ref="GP90" si="117">GO90/(GO90+GQ90+GS90+GU90)</f>
        <v>0.93548387096774188</v>
      </c>
      <c r="GQ90" s="202">
        <f>COUNTIF(EZ90:GN90,"1")</f>
        <v>2</v>
      </c>
      <c r="GR90" s="203">
        <f t="shared" ref="GR90" si="118">GQ90/(GO90+GQ90+GS90+GU90)</f>
        <v>6.4516129032258063E-2</v>
      </c>
      <c r="GS90" s="202">
        <f>COUNTIF(EZ90:GN90,"0")</f>
        <v>0</v>
      </c>
      <c r="GT90" s="203">
        <f t="shared" ref="GT90" si="119">GS90/(GO90+GQ90+GS90+GU90)</f>
        <v>0</v>
      </c>
      <c r="GU90" s="202">
        <f>COUNTIF(EZ90:GN90,"KĐG")</f>
        <v>0</v>
      </c>
      <c r="GV90" s="203">
        <f t="shared" ref="GV90" si="120">GU90/(GO90+GQ90+GS90+GU90)</f>
        <v>0</v>
      </c>
      <c r="GW90" s="204">
        <f t="shared" ref="GW90" si="121">(((GO90*2)+(GQ90*1)+(GS90*0)))/(GO90+GQ90+GS90)</f>
        <v>1.935483870967742</v>
      </c>
      <c r="GX90" s="205" t="str">
        <f t="shared" ref="GX90" si="122">IF(GV90&gt;=50%,"KĐG",IF(GW90&gt;=1.6,"Đạt mục tiêu",IF(GW90&gt;=1,"Cần cố gắng","Chưa đạt")))</f>
        <v>Đạt mục tiêu</v>
      </c>
      <c r="GY90" s="77"/>
      <c r="GZ90" s="77"/>
      <c r="HA90" s="77"/>
      <c r="HB90" s="77"/>
      <c r="HC90" s="77"/>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c r="IC90" s="61"/>
      <c r="ID90" s="61"/>
      <c r="IE90" s="61"/>
      <c r="IF90" s="61"/>
      <c r="IG90" s="61"/>
      <c r="IH90" s="202"/>
      <c r="II90" s="203"/>
      <c r="IJ90" s="202"/>
      <c r="IK90" s="203"/>
      <c r="IL90" s="202"/>
      <c r="IM90" s="203"/>
      <c r="IN90" s="202"/>
      <c r="IO90" s="203"/>
      <c r="IP90" s="204"/>
      <c r="IQ90" s="208"/>
      <c r="IR90" s="208"/>
      <c r="IS90" s="77"/>
      <c r="IT90" s="77"/>
      <c r="IU90" s="77"/>
      <c r="IV90" s="77"/>
      <c r="IW90" s="61"/>
      <c r="IX90" s="61"/>
      <c r="IY90" s="61"/>
      <c r="IZ90" s="61"/>
      <c r="JA90" s="61"/>
      <c r="JB90" s="61"/>
      <c r="JC90" s="61"/>
      <c r="JD90" s="61"/>
      <c r="JE90" s="61"/>
      <c r="JF90" s="61"/>
      <c r="JG90" s="61"/>
      <c r="JH90" s="61"/>
      <c r="JI90" s="61"/>
      <c r="JJ90" s="61"/>
      <c r="JK90" s="61"/>
      <c r="JL90" s="61"/>
      <c r="JM90" s="61"/>
      <c r="JN90" s="61"/>
      <c r="JO90" s="61"/>
      <c r="JP90" s="61"/>
      <c r="JQ90" s="61"/>
      <c r="JR90" s="61"/>
      <c r="JS90" s="61"/>
      <c r="JT90" s="61"/>
      <c r="JU90" s="61"/>
      <c r="JV90" s="61"/>
      <c r="JW90" s="61"/>
      <c r="JX90" s="61"/>
      <c r="JY90" s="61"/>
      <c r="JZ90" s="61"/>
      <c r="KA90" s="61"/>
      <c r="KB90" s="61"/>
      <c r="KC90" s="61"/>
      <c r="KD90" s="61"/>
      <c r="KE90" s="61"/>
      <c r="KF90" s="61"/>
      <c r="KG90" s="61"/>
      <c r="KH90" s="61"/>
      <c r="KI90" s="61"/>
      <c r="KJ90" s="61"/>
      <c r="KK90" s="61"/>
      <c r="KL90" s="61"/>
      <c r="KM90" s="61"/>
      <c r="KN90" s="61"/>
      <c r="KO90" s="61"/>
      <c r="KP90" s="61"/>
      <c r="KQ90" s="61"/>
      <c r="KR90" s="61"/>
      <c r="KS90" s="61"/>
      <c r="KT90" s="61"/>
      <c r="KU90" s="61"/>
      <c r="KV90" s="61"/>
      <c r="KW90" s="61"/>
      <c r="KX90" s="61"/>
      <c r="KY90" s="61"/>
      <c r="KZ90" s="61"/>
      <c r="LA90" s="61"/>
      <c r="LB90" s="61"/>
      <c r="LC90" s="61"/>
      <c r="LD90" s="61"/>
      <c r="LE90" s="61"/>
      <c r="LF90" s="61"/>
      <c r="LG90" s="61"/>
      <c r="LH90" s="61"/>
      <c r="LI90" s="61"/>
      <c r="LJ90" s="61"/>
      <c r="LK90" s="61"/>
      <c r="LL90" s="61"/>
      <c r="LM90" s="61"/>
      <c r="LN90" s="61"/>
      <c r="LO90" s="61"/>
      <c r="LP90" s="61"/>
      <c r="LQ90" s="61"/>
      <c r="LR90" s="61"/>
      <c r="LS90" s="61"/>
      <c r="LT90" s="61"/>
      <c r="LU90" s="61"/>
      <c r="LV90" s="61"/>
      <c r="LW90" s="61"/>
      <c r="LX90" s="61"/>
      <c r="LY90" s="61"/>
      <c r="LZ90" s="61"/>
      <c r="MA90" s="61"/>
      <c r="MB90" s="61"/>
      <c r="MC90" s="61"/>
      <c r="MD90" s="61"/>
      <c r="ME90" s="61"/>
      <c r="MF90" s="61"/>
      <c r="MG90" s="61"/>
      <c r="MH90" s="61"/>
      <c r="MI90" s="61"/>
      <c r="MJ90" s="61"/>
      <c r="MK90" s="61"/>
      <c r="ML90" s="61"/>
      <c r="MM90" s="61"/>
      <c r="MN90" s="61"/>
      <c r="MO90" s="61"/>
      <c r="MP90" s="61"/>
      <c r="MQ90" s="61"/>
      <c r="MR90" s="61"/>
      <c r="MS90" s="61"/>
      <c r="MT90" s="61"/>
      <c r="MU90" s="61"/>
      <c r="MV90" s="61"/>
      <c r="MW90" s="61"/>
      <c r="MX90" s="61"/>
      <c r="MY90" s="61"/>
      <c r="MZ90" s="61"/>
      <c r="NA90" s="61"/>
      <c r="NB90" s="61"/>
      <c r="NC90" s="61"/>
      <c r="ND90" s="61"/>
      <c r="NE90" s="61"/>
      <c r="NF90" s="61"/>
      <c r="NG90" s="61"/>
      <c r="NH90" s="61"/>
      <c r="NI90" s="61"/>
      <c r="NJ90" s="61"/>
      <c r="NK90" s="61"/>
      <c r="NL90" s="61"/>
      <c r="NM90" s="61"/>
      <c r="NN90" s="61"/>
      <c r="NO90" s="61"/>
      <c r="NP90" s="61"/>
      <c r="NQ90" s="61"/>
      <c r="NR90" s="61"/>
      <c r="NS90" s="61"/>
      <c r="NT90" s="61"/>
      <c r="NU90" s="61"/>
      <c r="NV90" s="61"/>
      <c r="NW90" s="61"/>
      <c r="NX90" s="61"/>
      <c r="NY90" s="61"/>
      <c r="NZ90" s="61"/>
      <c r="OA90" s="61"/>
      <c r="OB90" s="61"/>
      <c r="OC90" s="61"/>
      <c r="OD90" s="61"/>
      <c r="OE90" s="61"/>
      <c r="OF90" s="61"/>
      <c r="OG90" s="61"/>
      <c r="OH90" s="61"/>
      <c r="OI90" s="61"/>
      <c r="OJ90" s="61"/>
      <c r="OK90" s="61"/>
      <c r="OL90" s="61"/>
      <c r="OM90" s="61"/>
      <c r="ON90" s="61"/>
      <c r="OO90" s="61"/>
      <c r="OP90" s="61"/>
      <c r="OQ90" s="61"/>
      <c r="OR90" s="61"/>
      <c r="OS90" s="61"/>
      <c r="OT90" s="61"/>
      <c r="OU90" s="61"/>
      <c r="OV90" s="61"/>
      <c r="OW90" s="61"/>
      <c r="OX90" s="61"/>
      <c r="OY90" s="61"/>
      <c r="OZ90" s="61"/>
    </row>
    <row r="91" spans="1:416" ht="24" hidden="1" customHeight="1">
      <c r="A91" s="61"/>
      <c r="B91" s="274"/>
      <c r="C91" s="279"/>
      <c r="D91" s="289"/>
      <c r="E91" s="279"/>
      <c r="F91" s="291"/>
      <c r="G91" s="289"/>
      <c r="H91" s="279"/>
      <c r="I91" s="137" t="s">
        <v>1121</v>
      </c>
      <c r="J91" s="134"/>
      <c r="K91" s="206" t="s">
        <v>662</v>
      </c>
      <c r="L91" s="134" t="s">
        <v>500</v>
      </c>
      <c r="M91" s="55" t="s">
        <v>376</v>
      </c>
      <c r="N91" s="61" t="s">
        <v>349</v>
      </c>
      <c r="O91" s="482"/>
      <c r="P91" s="482"/>
      <c r="Q91" s="131"/>
      <c r="R91" s="131"/>
      <c r="S91" s="131"/>
      <c r="T91" s="131"/>
      <c r="U91" s="131" t="s">
        <v>205</v>
      </c>
      <c r="V91" s="131"/>
      <c r="W91" s="131"/>
      <c r="X91" s="131"/>
      <c r="Y91" s="131"/>
      <c r="Z91" s="131"/>
      <c r="AA91" s="131"/>
      <c r="AB91" s="130">
        <f t="shared" si="116"/>
        <v>1</v>
      </c>
      <c r="AC91" s="79"/>
      <c r="AD91" s="79"/>
      <c r="AE91" s="79" t="s">
        <v>555</v>
      </c>
      <c r="AF91" s="79" t="s">
        <v>555</v>
      </c>
      <c r="AG91" s="79" t="s">
        <v>555</v>
      </c>
      <c r="AH91" s="79" t="s">
        <v>555</v>
      </c>
      <c r="AI91" s="79" t="s">
        <v>555</v>
      </c>
      <c r="AJ91" s="79" t="s">
        <v>555</v>
      </c>
      <c r="AK91" s="79" t="s">
        <v>555</v>
      </c>
      <c r="AL91" s="79" t="s">
        <v>555</v>
      </c>
      <c r="AM91" s="79" t="s">
        <v>555</v>
      </c>
      <c r="AN91" s="79" t="s">
        <v>555</v>
      </c>
      <c r="AO91" s="79" t="s">
        <v>555</v>
      </c>
      <c r="AP91" s="79" t="s">
        <v>555</v>
      </c>
      <c r="AQ91" s="79" t="s">
        <v>555</v>
      </c>
      <c r="AR91" s="79" t="s">
        <v>555</v>
      </c>
      <c r="AS91" s="79" t="s">
        <v>555</v>
      </c>
      <c r="AT91" s="79" t="s">
        <v>555</v>
      </c>
      <c r="AU91" s="79" t="s">
        <v>555</v>
      </c>
      <c r="AV91" s="79" t="s">
        <v>555</v>
      </c>
      <c r="AW91" s="79" t="s">
        <v>555</v>
      </c>
      <c r="AX91" s="79" t="s">
        <v>555</v>
      </c>
      <c r="AY91" s="79" t="s">
        <v>555</v>
      </c>
      <c r="AZ91" s="79" t="s">
        <v>555</v>
      </c>
      <c r="BA91" s="79" t="s">
        <v>555</v>
      </c>
      <c r="BB91" s="79" t="s">
        <v>555</v>
      </c>
      <c r="BC91" s="79" t="s">
        <v>555</v>
      </c>
      <c r="BD91" s="79" t="s">
        <v>555</v>
      </c>
      <c r="BE91" s="79" t="s">
        <v>555</v>
      </c>
      <c r="BF91" s="79" t="s">
        <v>555</v>
      </c>
      <c r="BG91" s="79" t="s">
        <v>555</v>
      </c>
      <c r="BH91" s="79" t="s">
        <v>555</v>
      </c>
      <c r="BI91" s="79" t="s">
        <v>555</v>
      </c>
      <c r="BJ91" s="79" t="s">
        <v>555</v>
      </c>
      <c r="BK91" s="79" t="s">
        <v>555</v>
      </c>
      <c r="BL91" s="79" t="s">
        <v>555</v>
      </c>
      <c r="BM91" s="79" t="s">
        <v>555</v>
      </c>
      <c r="BN91" s="79" t="s">
        <v>555</v>
      </c>
      <c r="BO91" s="79" t="s">
        <v>555</v>
      </c>
      <c r="BP91" s="79" t="s">
        <v>555</v>
      </c>
      <c r="BQ91" s="79" t="s">
        <v>555</v>
      </c>
      <c r="BR91" s="79" t="s">
        <v>555</v>
      </c>
      <c r="BS91" s="251"/>
      <c r="BT91" s="251"/>
      <c r="BU91" s="79" t="s">
        <v>555</v>
      </c>
      <c r="BV91" s="79" t="s">
        <v>555</v>
      </c>
      <c r="BW91" s="79" t="s">
        <v>555</v>
      </c>
      <c r="BX91" s="79" t="s">
        <v>555</v>
      </c>
      <c r="BY91" s="79" t="s">
        <v>555</v>
      </c>
      <c r="BZ91" s="79" t="s">
        <v>555</v>
      </c>
      <c r="CA91" s="79" t="s">
        <v>555</v>
      </c>
      <c r="CB91" s="79" t="s">
        <v>555</v>
      </c>
      <c r="CC91" s="79" t="s">
        <v>555</v>
      </c>
      <c r="CD91" s="79" t="s">
        <v>555</v>
      </c>
      <c r="CE91" s="79" t="s">
        <v>555</v>
      </c>
      <c r="CF91" s="79" t="s">
        <v>555</v>
      </c>
      <c r="CG91" s="79" t="s">
        <v>555</v>
      </c>
      <c r="CH91" s="79" t="s">
        <v>555</v>
      </c>
      <c r="CI91" s="79" t="s">
        <v>555</v>
      </c>
      <c r="CJ91" s="79" t="s">
        <v>555</v>
      </c>
      <c r="CK91" s="79" t="s">
        <v>555</v>
      </c>
      <c r="CL91" s="79" t="s">
        <v>555</v>
      </c>
      <c r="CM91" s="79" t="s">
        <v>555</v>
      </c>
      <c r="CN91" s="79" t="s">
        <v>555</v>
      </c>
      <c r="CO91" s="79" t="s">
        <v>555</v>
      </c>
      <c r="CP91" s="79" t="s">
        <v>555</v>
      </c>
      <c r="CQ91" s="79" t="s">
        <v>555</v>
      </c>
      <c r="CR91" s="79" t="s">
        <v>555</v>
      </c>
      <c r="CS91" s="79" t="s">
        <v>555</v>
      </c>
      <c r="CT91" s="79" t="s">
        <v>555</v>
      </c>
      <c r="CU91" s="79" t="s">
        <v>555</v>
      </c>
      <c r="CV91" s="79" t="s">
        <v>555</v>
      </c>
      <c r="CW91" s="79" t="s">
        <v>555</v>
      </c>
      <c r="CX91" s="79" t="s">
        <v>555</v>
      </c>
      <c r="CY91" s="79" t="s">
        <v>555</v>
      </c>
      <c r="CZ91" s="79" t="s">
        <v>555</v>
      </c>
      <c r="DA91" s="79" t="s">
        <v>555</v>
      </c>
      <c r="DB91" s="79" t="s">
        <v>555</v>
      </c>
      <c r="DC91" s="79" t="s">
        <v>555</v>
      </c>
      <c r="DD91" s="79" t="s">
        <v>555</v>
      </c>
      <c r="DE91" s="79" t="s">
        <v>555</v>
      </c>
      <c r="DF91" s="79" t="s">
        <v>555</v>
      </c>
      <c r="DG91" s="79" t="s">
        <v>555</v>
      </c>
      <c r="DH91" s="79" t="s">
        <v>555</v>
      </c>
      <c r="DI91" s="79" t="s">
        <v>555</v>
      </c>
      <c r="DJ91" s="79" t="s">
        <v>555</v>
      </c>
      <c r="DK91" s="79" t="s">
        <v>555</v>
      </c>
      <c r="DL91" s="79" t="s">
        <v>555</v>
      </c>
      <c r="DM91" s="79" t="s">
        <v>555</v>
      </c>
      <c r="DN91" s="79" t="s">
        <v>555</v>
      </c>
      <c r="DO91" s="79" t="s">
        <v>555</v>
      </c>
      <c r="DP91" s="79" t="s">
        <v>555</v>
      </c>
      <c r="DQ91" s="79" t="s">
        <v>555</v>
      </c>
      <c r="DR91" s="79" t="s">
        <v>555</v>
      </c>
      <c r="DS91" s="79" t="s">
        <v>555</v>
      </c>
      <c r="DT91" s="79" t="s">
        <v>555</v>
      </c>
      <c r="DU91" s="79" t="s">
        <v>555</v>
      </c>
      <c r="DV91" s="79" t="s">
        <v>555</v>
      </c>
      <c r="DW91" s="79" t="s">
        <v>555</v>
      </c>
      <c r="DX91" s="79" t="s">
        <v>555</v>
      </c>
      <c r="DY91" s="79" t="s">
        <v>555</v>
      </c>
      <c r="DZ91" s="79" t="s">
        <v>555</v>
      </c>
      <c r="EA91" s="79" t="s">
        <v>555</v>
      </c>
      <c r="EB91" s="79" t="s">
        <v>555</v>
      </c>
      <c r="EC91" s="79" t="s">
        <v>555</v>
      </c>
      <c r="ED91" s="79" t="s">
        <v>555</v>
      </c>
      <c r="EE91" s="79" t="s">
        <v>555</v>
      </c>
      <c r="EF91" s="79" t="s">
        <v>555</v>
      </c>
      <c r="EG91" s="79" t="s">
        <v>555</v>
      </c>
      <c r="EH91" s="79" t="s">
        <v>555</v>
      </c>
      <c r="EI91" s="79" t="s">
        <v>555</v>
      </c>
      <c r="EJ91" s="79" t="s">
        <v>555</v>
      </c>
      <c r="EK91" s="79" t="s">
        <v>555</v>
      </c>
      <c r="EL91" s="79" t="s">
        <v>555</v>
      </c>
      <c r="EM91" s="79" t="s">
        <v>555</v>
      </c>
      <c r="EN91" s="79" t="s">
        <v>555</v>
      </c>
      <c r="EO91" s="79" t="s">
        <v>555</v>
      </c>
      <c r="EP91" s="79" t="s">
        <v>555</v>
      </c>
      <c r="EQ91" s="79" t="s">
        <v>555</v>
      </c>
      <c r="ER91" s="79" t="s">
        <v>555</v>
      </c>
      <c r="ES91" s="79" t="s">
        <v>555</v>
      </c>
      <c r="ET91" s="79" t="s">
        <v>555</v>
      </c>
      <c r="EU91" s="79" t="s">
        <v>555</v>
      </c>
      <c r="EV91" s="79" t="s">
        <v>555</v>
      </c>
      <c r="EW91" s="79" t="s">
        <v>555</v>
      </c>
      <c r="EX91" s="79" t="s">
        <v>555</v>
      </c>
      <c r="EY91" s="79" t="s">
        <v>555</v>
      </c>
      <c r="EZ91" s="79" t="s">
        <v>555</v>
      </c>
      <c r="FA91" s="79" t="s">
        <v>555</v>
      </c>
      <c r="FB91" s="79" t="s">
        <v>555</v>
      </c>
      <c r="FC91" s="79" t="s">
        <v>555</v>
      </c>
      <c r="FD91" s="79" t="s">
        <v>555</v>
      </c>
      <c r="FE91" s="79" t="s">
        <v>555</v>
      </c>
      <c r="FF91" s="79" t="s">
        <v>555</v>
      </c>
      <c r="FG91" s="79" t="s">
        <v>555</v>
      </c>
      <c r="FH91" s="79" t="s">
        <v>555</v>
      </c>
      <c r="FI91" s="79" t="s">
        <v>555</v>
      </c>
      <c r="FJ91" s="79" t="s">
        <v>555</v>
      </c>
      <c r="FK91" s="79" t="s">
        <v>555</v>
      </c>
      <c r="FL91" s="79" t="s">
        <v>555</v>
      </c>
      <c r="FM91" s="79" t="s">
        <v>555</v>
      </c>
      <c r="FN91" s="79" t="s">
        <v>555</v>
      </c>
      <c r="FO91" s="79" t="s">
        <v>555</v>
      </c>
      <c r="FP91" s="79" t="s">
        <v>555</v>
      </c>
      <c r="FQ91" s="79" t="s">
        <v>555</v>
      </c>
      <c r="FR91" s="79" t="s">
        <v>555</v>
      </c>
      <c r="FS91" s="79" t="s">
        <v>555</v>
      </c>
      <c r="FT91" s="79" t="s">
        <v>555</v>
      </c>
      <c r="FU91" s="79" t="s">
        <v>555</v>
      </c>
      <c r="FV91" s="79" t="s">
        <v>555</v>
      </c>
      <c r="FW91" s="79" t="s">
        <v>555</v>
      </c>
      <c r="FX91" s="79" t="s">
        <v>555</v>
      </c>
      <c r="FY91" s="79" t="s">
        <v>555</v>
      </c>
      <c r="FZ91" s="79" t="s">
        <v>555</v>
      </c>
      <c r="GA91" s="79" t="s">
        <v>555</v>
      </c>
      <c r="GB91" s="79" t="s">
        <v>555</v>
      </c>
      <c r="GC91" s="79" t="s">
        <v>555</v>
      </c>
      <c r="GD91" s="79" t="s">
        <v>555</v>
      </c>
      <c r="GE91" s="79" t="s">
        <v>555</v>
      </c>
      <c r="GF91" s="79" t="s">
        <v>555</v>
      </c>
      <c r="GG91" s="79" t="s">
        <v>555</v>
      </c>
      <c r="GH91" s="79" t="s">
        <v>555</v>
      </c>
      <c r="GI91" s="79" t="s">
        <v>555</v>
      </c>
      <c r="GJ91" s="79" t="s">
        <v>555</v>
      </c>
      <c r="GK91" s="79" t="s">
        <v>555</v>
      </c>
      <c r="GL91" s="79" t="s">
        <v>555</v>
      </c>
      <c r="GM91" s="79" t="s">
        <v>555</v>
      </c>
      <c r="GN91" s="79" t="s">
        <v>555</v>
      </c>
      <c r="GO91" s="79" t="s">
        <v>555</v>
      </c>
      <c r="GP91" s="79" t="s">
        <v>555</v>
      </c>
      <c r="GQ91" s="79" t="s">
        <v>555</v>
      </c>
      <c r="GR91" s="79" t="s">
        <v>555</v>
      </c>
      <c r="GS91" s="79" t="s">
        <v>555</v>
      </c>
      <c r="GT91" s="79" t="s">
        <v>555</v>
      </c>
      <c r="GU91" s="79" t="s">
        <v>555</v>
      </c>
      <c r="GV91" s="79" t="s">
        <v>555</v>
      </c>
      <c r="GW91" s="79" t="s">
        <v>555</v>
      </c>
      <c r="GX91" s="79" t="s">
        <v>555</v>
      </c>
      <c r="GY91" s="79" t="s">
        <v>555</v>
      </c>
      <c r="GZ91" s="79" t="s">
        <v>555</v>
      </c>
      <c r="HA91" s="79" t="s">
        <v>555</v>
      </c>
      <c r="HB91" s="79" t="s">
        <v>555</v>
      </c>
      <c r="HC91" s="79" t="s">
        <v>555</v>
      </c>
      <c r="HD91" s="79" t="s">
        <v>555</v>
      </c>
      <c r="HE91" s="79" t="s">
        <v>555</v>
      </c>
      <c r="HF91" s="79" t="s">
        <v>555</v>
      </c>
      <c r="HG91" s="79" t="s">
        <v>555</v>
      </c>
      <c r="HH91" s="79" t="s">
        <v>555</v>
      </c>
      <c r="HI91" s="79" t="s">
        <v>555</v>
      </c>
      <c r="HJ91" s="79" t="s">
        <v>555</v>
      </c>
      <c r="HK91" s="79" t="s">
        <v>555</v>
      </c>
      <c r="HL91" s="79" t="s">
        <v>555</v>
      </c>
      <c r="HM91" s="79" t="s">
        <v>555</v>
      </c>
      <c r="HN91" s="79" t="s">
        <v>555</v>
      </c>
      <c r="HO91" s="79" t="s">
        <v>555</v>
      </c>
      <c r="HP91" s="79" t="s">
        <v>555</v>
      </c>
      <c r="HQ91" s="79" t="s">
        <v>555</v>
      </c>
      <c r="HR91" s="79" t="s">
        <v>555</v>
      </c>
      <c r="HS91" s="79" t="s">
        <v>555</v>
      </c>
      <c r="HT91" s="79" t="s">
        <v>555</v>
      </c>
      <c r="HU91" s="79" t="s">
        <v>555</v>
      </c>
      <c r="HV91" s="79" t="s">
        <v>555</v>
      </c>
      <c r="HW91" s="79" t="s">
        <v>555</v>
      </c>
      <c r="HX91" s="79" t="s">
        <v>555</v>
      </c>
      <c r="HY91" s="79" t="s">
        <v>555</v>
      </c>
      <c r="HZ91" s="79" t="s">
        <v>555</v>
      </c>
      <c r="IA91" s="79" t="s">
        <v>555</v>
      </c>
      <c r="IB91" s="79" t="s">
        <v>555</v>
      </c>
      <c r="IC91" s="79" t="s">
        <v>555</v>
      </c>
      <c r="ID91" s="79" t="s">
        <v>555</v>
      </c>
      <c r="IE91" s="79" t="s">
        <v>555</v>
      </c>
      <c r="IF91" s="79" t="s">
        <v>555</v>
      </c>
      <c r="IG91" s="79" t="s">
        <v>555</v>
      </c>
      <c r="IH91" s="79" t="s">
        <v>555</v>
      </c>
      <c r="II91" s="79" t="s">
        <v>555</v>
      </c>
      <c r="IJ91" s="79" t="s">
        <v>555</v>
      </c>
      <c r="IK91" s="79" t="s">
        <v>555</v>
      </c>
      <c r="IL91" s="79" t="s">
        <v>555</v>
      </c>
      <c r="IM91" s="79" t="s">
        <v>555</v>
      </c>
      <c r="IN91" s="79" t="s">
        <v>555</v>
      </c>
      <c r="IO91" s="79" t="s">
        <v>555</v>
      </c>
      <c r="IP91" s="79" t="s">
        <v>555</v>
      </c>
      <c r="IQ91" s="79" t="s">
        <v>555</v>
      </c>
      <c r="IR91" s="79" t="s">
        <v>555</v>
      </c>
      <c r="IS91" s="79" t="s">
        <v>555</v>
      </c>
      <c r="IT91" s="79" t="s">
        <v>555</v>
      </c>
      <c r="IU91" s="79" t="s">
        <v>555</v>
      </c>
      <c r="IV91" s="79" t="s">
        <v>555</v>
      </c>
      <c r="IW91" s="61">
        <v>2</v>
      </c>
      <c r="IX91" s="61">
        <v>2</v>
      </c>
      <c r="IY91" s="61">
        <v>2</v>
      </c>
      <c r="IZ91" s="61">
        <v>1</v>
      </c>
      <c r="JA91" s="61">
        <v>2</v>
      </c>
      <c r="JB91" s="61">
        <v>2</v>
      </c>
      <c r="JC91" s="61">
        <v>2</v>
      </c>
      <c r="JD91" s="61">
        <v>2</v>
      </c>
      <c r="JE91" s="61">
        <v>2</v>
      </c>
      <c r="JF91" s="61">
        <v>2</v>
      </c>
      <c r="JG91" s="61">
        <v>2</v>
      </c>
      <c r="JH91" s="61">
        <v>2</v>
      </c>
      <c r="JI91" s="61">
        <v>2</v>
      </c>
      <c r="JJ91" s="61">
        <v>2</v>
      </c>
      <c r="JK91" s="61">
        <v>2</v>
      </c>
      <c r="JL91" s="61">
        <v>2</v>
      </c>
      <c r="JM91" s="61">
        <v>2</v>
      </c>
      <c r="JN91" s="61">
        <v>2</v>
      </c>
      <c r="JO91" s="61">
        <v>2</v>
      </c>
      <c r="JP91" s="61">
        <v>2</v>
      </c>
      <c r="JQ91" s="61">
        <v>2</v>
      </c>
      <c r="JR91" s="61">
        <v>2</v>
      </c>
      <c r="JS91" s="61">
        <v>2</v>
      </c>
      <c r="JT91" s="61">
        <v>2</v>
      </c>
      <c r="JU91" s="61">
        <v>2</v>
      </c>
      <c r="JV91" s="61">
        <v>2</v>
      </c>
      <c r="JW91" s="61">
        <v>2</v>
      </c>
      <c r="JX91" s="61">
        <v>2</v>
      </c>
      <c r="JY91" s="61">
        <v>2</v>
      </c>
      <c r="JZ91" s="61">
        <v>2</v>
      </c>
      <c r="KA91" s="202">
        <f t="shared" ref="KA91" si="123">COUNTIF(IW91:JZ91,"2")</f>
        <v>29</v>
      </c>
      <c r="KB91" s="203">
        <f t="shared" ref="KB91" si="124">KA91/(KA91+KC91+KE91+KG91)</f>
        <v>0.96666666666666667</v>
      </c>
      <c r="KC91" s="202">
        <f t="shared" ref="KC91" si="125">COUNTIF(IW91:JZ91,"1")</f>
        <v>1</v>
      </c>
      <c r="KD91" s="203">
        <f t="shared" ref="KD91" si="126">KC91/(KA91+KC91+KE91+KG91)</f>
        <v>3.3333333333333333E-2</v>
      </c>
      <c r="KE91" s="202">
        <f t="shared" ref="KE91" si="127">COUNTIF(IW91:JZ91,"0")</f>
        <v>0</v>
      </c>
      <c r="KF91" s="203">
        <f t="shared" ref="KF91" si="128">KE91/(KA91+KC91+KE91+KG91)</f>
        <v>0</v>
      </c>
      <c r="KG91" s="202">
        <f>COUNTIF(II91:JZ91,"KĐG")</f>
        <v>0</v>
      </c>
      <c r="KH91" s="203">
        <f t="shared" ref="KH91" si="129">KG91/(KA91+KC91+KE91+KG91)</f>
        <v>0</v>
      </c>
      <c r="KI91" s="204">
        <f t="shared" ref="KI91" si="130">(((KA91*2)+(KC91*1)+(KE91*0)))/(KA91+KC91+KE91)</f>
        <v>1.9666666666666666</v>
      </c>
      <c r="KJ91" s="205" t="str">
        <f t="shared" ref="KJ91" si="131">IF(KH91&gt;=50%,"KĐG",IF(KI91&gt;=1.6,"Đạt mục tiêu",IF(KI91&gt;=1,"Cần cố gắng","Chưa đạt")))</f>
        <v>Đạt mục tiêu</v>
      </c>
      <c r="KK91" s="78" t="s">
        <v>556</v>
      </c>
      <c r="KL91" s="79" t="s">
        <v>556</v>
      </c>
      <c r="KM91" s="78" t="s">
        <v>556</v>
      </c>
      <c r="KN91" s="61">
        <v>2</v>
      </c>
      <c r="KO91" s="61">
        <v>2</v>
      </c>
      <c r="KP91" s="61">
        <v>2</v>
      </c>
      <c r="KQ91" s="61">
        <v>2</v>
      </c>
      <c r="KR91" s="61">
        <v>2</v>
      </c>
      <c r="KS91" s="61">
        <v>2</v>
      </c>
      <c r="KT91" s="61">
        <v>2</v>
      </c>
      <c r="KU91" s="61">
        <v>2</v>
      </c>
      <c r="KV91" s="61">
        <v>2</v>
      </c>
      <c r="KW91" s="61">
        <v>2</v>
      </c>
      <c r="KX91" s="61">
        <v>2</v>
      </c>
      <c r="KY91" s="61">
        <v>2</v>
      </c>
      <c r="KZ91" s="61">
        <v>2</v>
      </c>
      <c r="LA91" s="61">
        <v>2</v>
      </c>
      <c r="LB91" s="61">
        <v>2</v>
      </c>
      <c r="LC91" s="61">
        <v>2</v>
      </c>
      <c r="LD91" s="61">
        <v>2</v>
      </c>
      <c r="LE91" s="61">
        <v>2</v>
      </c>
      <c r="LF91" s="61">
        <v>2</v>
      </c>
      <c r="LG91" s="61">
        <v>2</v>
      </c>
      <c r="LH91" s="61">
        <v>2</v>
      </c>
      <c r="LI91" s="61">
        <v>2</v>
      </c>
      <c r="LJ91" s="61">
        <v>2</v>
      </c>
      <c r="LK91" s="61">
        <v>2</v>
      </c>
      <c r="LL91" s="61">
        <v>2</v>
      </c>
      <c r="LM91" s="61">
        <v>2</v>
      </c>
      <c r="LN91" s="61">
        <v>2</v>
      </c>
      <c r="LO91" s="61">
        <v>2</v>
      </c>
      <c r="LP91" s="61">
        <v>2</v>
      </c>
      <c r="LQ91" s="61">
        <v>2</v>
      </c>
      <c r="LR91" s="202">
        <f>COUNTIF(KN91:LQ91,"2")</f>
        <v>30</v>
      </c>
      <c r="LS91" s="203">
        <f>LR91/(LR91+LT91+LV91+LX91)</f>
        <v>1</v>
      </c>
      <c r="LT91" s="202">
        <f>COUNTIF(KN91:LQ91,"1")</f>
        <v>0</v>
      </c>
      <c r="LU91" s="203">
        <f>LT91/(LR91+LT91+LV91+LX91)</f>
        <v>0</v>
      </c>
      <c r="LV91" s="202">
        <f>COUNTIF(KN91:LQ91,"0")</f>
        <v>0</v>
      </c>
      <c r="LW91" s="203">
        <f>LV91/(LR91+LT91+LV91+LX91)</f>
        <v>0</v>
      </c>
      <c r="LX91" s="202">
        <f>COUNTIF(KA91:LQ91,"KĐG")</f>
        <v>0</v>
      </c>
      <c r="LY91" s="203">
        <f>LX91/(LR91+LT91+LV91+LX91)</f>
        <v>0</v>
      </c>
      <c r="LZ91" s="204">
        <f>(((LR91*2)+(LT91*1)+(LV91*0)))/(LR91+LT91+LV91)</f>
        <v>2</v>
      </c>
      <c r="MA91" s="208" t="str">
        <f>IF(LY91&gt;=50%,"KĐG",IF(LZ91&gt;=1.6,"Đạt mục tiêu",IF(LZ91&gt;=1,"Cần cố gắng","Chưa đạt")))</f>
        <v>Đạt mục tiêu</v>
      </c>
      <c r="MB91" s="61"/>
      <c r="MC91" s="61"/>
      <c r="MD91" s="61"/>
      <c r="ME91" s="61"/>
      <c r="MF91" s="61"/>
      <c r="MG91" s="61"/>
      <c r="MH91" s="61"/>
      <c r="MI91" s="61"/>
      <c r="MJ91" s="61"/>
      <c r="MK91" s="61"/>
      <c r="ML91" s="61"/>
      <c r="MM91" s="61"/>
      <c r="MN91" s="61"/>
      <c r="MO91" s="61"/>
      <c r="MP91" s="61"/>
      <c r="MQ91" s="61"/>
      <c r="MR91" s="61"/>
      <c r="MS91" s="61"/>
      <c r="MT91" s="61"/>
      <c r="MU91" s="61"/>
      <c r="MV91" s="61"/>
      <c r="MW91" s="61"/>
      <c r="MX91" s="61"/>
      <c r="MY91" s="61"/>
      <c r="MZ91" s="61"/>
      <c r="NA91" s="61"/>
      <c r="NB91" s="61"/>
      <c r="NC91" s="61"/>
      <c r="ND91" s="61"/>
      <c r="NE91" s="61"/>
      <c r="NF91" s="61"/>
      <c r="NG91" s="61"/>
      <c r="NH91" s="61"/>
      <c r="NI91" s="61"/>
      <c r="NJ91" s="61"/>
      <c r="NK91" s="61"/>
      <c r="NL91" s="61"/>
      <c r="NM91" s="61"/>
      <c r="NN91" s="61"/>
      <c r="NO91" s="61"/>
      <c r="NP91" s="61"/>
      <c r="NQ91" s="61"/>
      <c r="NR91" s="61"/>
      <c r="NS91" s="61"/>
      <c r="NT91" s="61"/>
      <c r="NU91" s="61"/>
      <c r="NV91" s="61"/>
      <c r="NW91" s="61"/>
      <c r="NX91" s="61"/>
      <c r="NY91" s="61"/>
      <c r="NZ91" s="61"/>
      <c r="OA91" s="61"/>
      <c r="OB91" s="61"/>
      <c r="OC91" s="61"/>
      <c r="OD91" s="61"/>
      <c r="OE91" s="61"/>
      <c r="OF91" s="61"/>
      <c r="OG91" s="61"/>
      <c r="OH91" s="61"/>
      <c r="OI91" s="61"/>
      <c r="OJ91" s="61"/>
      <c r="OK91" s="61"/>
      <c r="OL91" s="61"/>
      <c r="OM91" s="61"/>
      <c r="ON91" s="61"/>
      <c r="OO91" s="61"/>
      <c r="OP91" s="61"/>
      <c r="OQ91" s="61"/>
      <c r="OR91" s="61"/>
      <c r="OS91" s="61"/>
      <c r="OT91" s="61"/>
      <c r="OU91" s="61"/>
      <c r="OV91" s="61"/>
      <c r="OW91" s="61"/>
      <c r="OX91" s="61"/>
      <c r="OY91" s="61"/>
      <c r="OZ91" s="61"/>
    </row>
    <row r="92" spans="1:416" ht="24" hidden="1" customHeight="1">
      <c r="A92" s="61"/>
      <c r="B92" s="274"/>
      <c r="C92" s="279"/>
      <c r="D92" s="289"/>
      <c r="E92" s="279"/>
      <c r="F92" s="291"/>
      <c r="G92" s="289"/>
      <c r="H92" s="279"/>
      <c r="I92" s="137" t="s">
        <v>1121</v>
      </c>
      <c r="J92" s="134"/>
      <c r="K92" s="206" t="s">
        <v>662</v>
      </c>
      <c r="L92" s="134" t="s">
        <v>500</v>
      </c>
      <c r="M92" s="55" t="s">
        <v>376</v>
      </c>
      <c r="N92" s="61" t="s">
        <v>349</v>
      </c>
      <c r="O92" s="482"/>
      <c r="P92" s="482"/>
      <c r="Q92" s="131"/>
      <c r="R92" s="131"/>
      <c r="S92" s="131"/>
      <c r="T92" s="131"/>
      <c r="U92" s="131"/>
      <c r="V92" s="131" t="s">
        <v>205</v>
      </c>
      <c r="W92" s="131"/>
      <c r="X92" s="131"/>
      <c r="Y92" s="131"/>
      <c r="Z92" s="131"/>
      <c r="AA92" s="131"/>
      <c r="AB92" s="130">
        <f t="shared" si="116"/>
        <v>1</v>
      </c>
      <c r="AC92" s="77"/>
      <c r="AD92" s="77"/>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251"/>
      <c r="BT92" s="251"/>
      <c r="BU92" s="77"/>
      <c r="BV92" s="77"/>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77"/>
      <c r="DM92" s="77"/>
      <c r="DN92" s="77"/>
      <c r="DO92" s="77"/>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77"/>
      <c r="FF92" s="77"/>
      <c r="FG92" s="77"/>
      <c r="FH92" s="77"/>
      <c r="FI92" s="77"/>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77"/>
      <c r="GZ92" s="77"/>
      <c r="HA92" s="77"/>
      <c r="HB92" s="77"/>
      <c r="HC92" s="77"/>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61"/>
      <c r="IF92" s="61"/>
      <c r="IG92" s="61"/>
      <c r="IH92" s="202"/>
      <c r="II92" s="203"/>
      <c r="IJ92" s="202"/>
      <c r="IK92" s="203"/>
      <c r="IL92" s="202"/>
      <c r="IM92" s="203"/>
      <c r="IN92" s="202"/>
      <c r="IO92" s="203"/>
      <c r="IP92" s="204"/>
      <c r="IQ92" s="208"/>
      <c r="IR92" s="208"/>
      <c r="IS92" s="77"/>
      <c r="IT92" s="77"/>
      <c r="IU92" s="77"/>
      <c r="IV92" s="77"/>
      <c r="IW92" s="61"/>
      <c r="IX92" s="61"/>
      <c r="IY92" s="61"/>
      <c r="IZ92" s="61"/>
      <c r="JA92" s="61"/>
      <c r="JB92" s="61"/>
      <c r="JC92" s="61"/>
      <c r="JD92" s="61"/>
      <c r="JE92" s="61"/>
      <c r="JF92" s="61"/>
      <c r="JG92" s="61"/>
      <c r="JH92" s="61"/>
      <c r="JI92" s="61"/>
      <c r="JJ92" s="61"/>
      <c r="JK92" s="61"/>
      <c r="JL92" s="61"/>
      <c r="JM92" s="61"/>
      <c r="JN92" s="61"/>
      <c r="JO92" s="61"/>
      <c r="JP92" s="61"/>
      <c r="JQ92" s="61"/>
      <c r="JR92" s="61"/>
      <c r="JS92" s="61"/>
      <c r="JT92" s="61"/>
      <c r="JU92" s="61"/>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61"/>
      <c r="LG92" s="61"/>
      <c r="LH92" s="61"/>
      <c r="LI92" s="61"/>
      <c r="LJ92" s="61"/>
      <c r="LK92" s="61"/>
      <c r="LL92" s="61"/>
      <c r="LM92" s="61"/>
      <c r="LN92" s="61"/>
      <c r="LO92" s="61"/>
      <c r="LP92" s="61"/>
      <c r="LQ92" s="61"/>
      <c r="LR92" s="61"/>
      <c r="LS92" s="61"/>
      <c r="LT92" s="61"/>
      <c r="LU92" s="61"/>
      <c r="LV92" s="61"/>
      <c r="LW92" s="61"/>
      <c r="LX92" s="61"/>
      <c r="LY92" s="61"/>
      <c r="LZ92" s="61"/>
      <c r="MA92" s="61"/>
      <c r="MB92" s="61"/>
      <c r="MC92" s="61"/>
      <c r="MD92" s="61"/>
      <c r="ME92" s="61"/>
      <c r="MF92" s="61"/>
      <c r="MG92" s="61"/>
      <c r="MH92" s="61"/>
      <c r="MI92" s="61"/>
      <c r="MJ92" s="61"/>
      <c r="MK92" s="61"/>
      <c r="ML92" s="61"/>
      <c r="MM92" s="61"/>
      <c r="MN92" s="61"/>
      <c r="MO92" s="61"/>
      <c r="MP92" s="61"/>
      <c r="MQ92" s="61"/>
      <c r="MR92" s="61"/>
      <c r="MS92" s="61"/>
      <c r="MT92" s="61"/>
      <c r="MU92" s="61"/>
      <c r="MV92" s="61"/>
      <c r="MW92" s="61"/>
      <c r="MX92" s="61"/>
      <c r="MY92" s="61"/>
      <c r="MZ92" s="61"/>
      <c r="NA92" s="61"/>
      <c r="NB92" s="61"/>
      <c r="NC92" s="61"/>
      <c r="ND92" s="61"/>
      <c r="NE92" s="61"/>
      <c r="NF92" s="61"/>
      <c r="NG92" s="61"/>
      <c r="NH92" s="61"/>
      <c r="NI92" s="61"/>
      <c r="NJ92" s="61"/>
      <c r="NK92" s="61"/>
      <c r="NL92" s="61"/>
      <c r="NM92" s="61"/>
      <c r="NN92" s="61"/>
      <c r="NO92" s="61"/>
      <c r="NP92" s="61"/>
      <c r="NQ92" s="61"/>
      <c r="NR92" s="61"/>
      <c r="NS92" s="61"/>
      <c r="NT92" s="61"/>
      <c r="NU92" s="61"/>
      <c r="NV92" s="61"/>
      <c r="NW92" s="61"/>
      <c r="NX92" s="61"/>
      <c r="NY92" s="61"/>
      <c r="NZ92" s="61"/>
      <c r="OA92" s="61"/>
      <c r="OB92" s="61"/>
      <c r="OC92" s="61"/>
      <c r="OD92" s="61"/>
      <c r="OE92" s="61"/>
      <c r="OF92" s="61"/>
      <c r="OG92" s="61"/>
      <c r="OH92" s="61"/>
      <c r="OI92" s="61"/>
      <c r="OJ92" s="61"/>
      <c r="OK92" s="61"/>
      <c r="OL92" s="61"/>
      <c r="OM92" s="61"/>
      <c r="ON92" s="61"/>
      <c r="OO92" s="61"/>
      <c r="OP92" s="61"/>
      <c r="OQ92" s="61"/>
      <c r="OR92" s="61"/>
      <c r="OS92" s="61"/>
      <c r="OT92" s="61"/>
      <c r="OU92" s="61"/>
      <c r="OV92" s="61"/>
      <c r="OW92" s="61"/>
      <c r="OX92" s="61"/>
      <c r="OY92" s="61"/>
      <c r="OZ92" s="61"/>
    </row>
    <row r="93" spans="1:416" ht="24" hidden="1" customHeight="1">
      <c r="A93" s="61"/>
      <c r="B93" s="274"/>
      <c r="C93" s="279"/>
      <c r="D93" s="289"/>
      <c r="E93" s="279"/>
      <c r="F93" s="291"/>
      <c r="G93" s="289"/>
      <c r="H93" s="279"/>
      <c r="I93" s="137" t="s">
        <v>1121</v>
      </c>
      <c r="J93" s="134"/>
      <c r="K93" s="206" t="s">
        <v>662</v>
      </c>
      <c r="L93" s="134" t="s">
        <v>500</v>
      </c>
      <c r="M93" s="55" t="s">
        <v>376</v>
      </c>
      <c r="N93" s="61" t="s">
        <v>349</v>
      </c>
      <c r="O93" s="482"/>
      <c r="P93" s="482"/>
      <c r="Q93" s="131"/>
      <c r="R93" s="131"/>
      <c r="S93" s="131"/>
      <c r="T93" s="131"/>
      <c r="U93" s="131"/>
      <c r="V93" s="131"/>
      <c r="W93" s="131" t="s">
        <v>205</v>
      </c>
      <c r="X93" s="131"/>
      <c r="Y93" s="131"/>
      <c r="Z93" s="131"/>
      <c r="AA93" s="131"/>
      <c r="AB93" s="130">
        <f t="shared" si="116"/>
        <v>1</v>
      </c>
      <c r="AC93" s="77"/>
      <c r="AD93" s="77"/>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251"/>
      <c r="BT93" s="251"/>
      <c r="BU93" s="77"/>
      <c r="BV93" s="77"/>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77"/>
      <c r="DM93" s="77"/>
      <c r="DN93" s="77"/>
      <c r="DO93" s="77"/>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77"/>
      <c r="FF93" s="77"/>
      <c r="FG93" s="77"/>
      <c r="FH93" s="77"/>
      <c r="FI93" s="77"/>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79" t="s">
        <v>555</v>
      </c>
      <c r="GZ93" s="79" t="s">
        <v>555</v>
      </c>
      <c r="HA93" s="79" t="s">
        <v>555</v>
      </c>
      <c r="HB93" s="79" t="s">
        <v>555</v>
      </c>
      <c r="HC93" s="79" t="s">
        <v>555</v>
      </c>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61"/>
      <c r="IF93" s="61"/>
      <c r="IG93" s="61"/>
      <c r="IH93" s="202"/>
      <c r="II93" s="203"/>
      <c r="IJ93" s="202"/>
      <c r="IK93" s="203"/>
      <c r="IL93" s="202"/>
      <c r="IM93" s="203"/>
      <c r="IN93" s="202"/>
      <c r="IO93" s="203"/>
      <c r="IP93" s="204"/>
      <c r="IQ93" s="208"/>
      <c r="IR93" s="208"/>
      <c r="IS93" s="77"/>
      <c r="IT93" s="77"/>
      <c r="IU93" s="77"/>
      <c r="IV93" s="77"/>
      <c r="IW93" s="61"/>
      <c r="IX93" s="61"/>
      <c r="IY93" s="61"/>
      <c r="IZ93" s="61"/>
      <c r="JA93" s="61"/>
      <c r="JB93" s="61"/>
      <c r="JC93" s="61"/>
      <c r="JD93" s="61"/>
      <c r="JE93" s="61"/>
      <c r="JF93" s="61"/>
      <c r="JG93" s="61"/>
      <c r="JH93" s="61"/>
      <c r="JI93" s="61"/>
      <c r="JJ93" s="61"/>
      <c r="JK93" s="61"/>
      <c r="JL93" s="61"/>
      <c r="JM93" s="61"/>
      <c r="JN93" s="61"/>
      <c r="JO93" s="61"/>
      <c r="JP93" s="61"/>
      <c r="JQ93" s="61"/>
      <c r="JR93" s="61"/>
      <c r="JS93" s="61"/>
      <c r="JT93" s="61"/>
      <c r="JU93" s="61"/>
      <c r="JV93" s="61"/>
      <c r="JW93" s="61"/>
      <c r="JX93" s="61"/>
      <c r="JY93" s="61"/>
      <c r="JZ93" s="61"/>
      <c r="KA93" s="61"/>
      <c r="KB93" s="61"/>
      <c r="KC93" s="61"/>
      <c r="KD93" s="61"/>
      <c r="KE93" s="61"/>
      <c r="KF93" s="61"/>
      <c r="KG93" s="61"/>
      <c r="KH93" s="61"/>
      <c r="KI93" s="61"/>
      <c r="KJ93" s="61"/>
      <c r="KK93" s="61"/>
      <c r="KL93" s="61"/>
      <c r="KM93" s="61"/>
      <c r="KN93" s="61"/>
      <c r="KO93" s="61"/>
      <c r="KP93" s="61"/>
      <c r="KQ93" s="61"/>
      <c r="KR93" s="61"/>
      <c r="KS93" s="61"/>
      <c r="KT93" s="61"/>
      <c r="KU93" s="61"/>
      <c r="KV93" s="61"/>
      <c r="KW93" s="61"/>
      <c r="KX93" s="61"/>
      <c r="KY93" s="61"/>
      <c r="KZ93" s="61"/>
      <c r="LA93" s="61"/>
      <c r="LB93" s="61"/>
      <c r="LC93" s="61"/>
      <c r="LD93" s="61"/>
      <c r="LE93" s="61"/>
      <c r="LF93" s="61"/>
      <c r="LG93" s="61"/>
      <c r="LH93" s="61"/>
      <c r="LI93" s="61"/>
      <c r="LJ93" s="61"/>
      <c r="LK93" s="61"/>
      <c r="LL93" s="61"/>
      <c r="LM93" s="61"/>
      <c r="LN93" s="61"/>
      <c r="LO93" s="61"/>
      <c r="LP93" s="61"/>
      <c r="LQ93" s="61"/>
      <c r="LR93" s="61"/>
      <c r="LS93" s="61"/>
      <c r="LT93" s="61"/>
      <c r="LU93" s="61"/>
      <c r="LV93" s="61"/>
      <c r="LW93" s="61"/>
      <c r="LX93" s="61"/>
      <c r="LY93" s="61"/>
      <c r="LZ93" s="61"/>
      <c r="MA93" s="61"/>
      <c r="MB93" s="61"/>
      <c r="MC93" s="61"/>
      <c r="MD93" s="61"/>
      <c r="ME93" s="61"/>
      <c r="MF93" s="61"/>
      <c r="MG93" s="61"/>
      <c r="MH93" s="61"/>
      <c r="MI93" s="61"/>
      <c r="MJ93" s="61"/>
      <c r="MK93" s="61"/>
      <c r="ML93" s="61"/>
      <c r="MM93" s="61"/>
      <c r="MN93" s="61"/>
      <c r="MO93" s="61"/>
      <c r="MP93" s="61"/>
      <c r="MQ93" s="61"/>
      <c r="MR93" s="61"/>
      <c r="MS93" s="61"/>
      <c r="MT93" s="61"/>
      <c r="MU93" s="61"/>
      <c r="MV93" s="61"/>
      <c r="MW93" s="61"/>
      <c r="MX93" s="61"/>
      <c r="MY93" s="61"/>
      <c r="MZ93" s="61"/>
      <c r="NA93" s="61"/>
      <c r="NB93" s="61"/>
      <c r="NC93" s="61"/>
      <c r="ND93" s="61"/>
      <c r="NE93" s="61"/>
      <c r="NF93" s="61"/>
      <c r="NG93" s="61"/>
      <c r="NH93" s="61"/>
      <c r="NI93" s="61"/>
      <c r="NJ93" s="61"/>
      <c r="NK93" s="61"/>
      <c r="NL93" s="61"/>
      <c r="NM93" s="61"/>
      <c r="NN93" s="61"/>
      <c r="NO93" s="61"/>
      <c r="NP93" s="61"/>
      <c r="NQ93" s="61"/>
      <c r="NR93" s="61"/>
      <c r="NS93" s="61"/>
      <c r="NT93" s="61"/>
      <c r="NU93" s="61"/>
      <c r="NV93" s="61"/>
      <c r="NW93" s="61"/>
      <c r="NX93" s="61"/>
      <c r="NY93" s="61"/>
      <c r="NZ93" s="61"/>
      <c r="OA93" s="61"/>
      <c r="OB93" s="61"/>
      <c r="OC93" s="61"/>
      <c r="OD93" s="61"/>
      <c r="OE93" s="61"/>
      <c r="OF93" s="61"/>
      <c r="OG93" s="61"/>
      <c r="OH93" s="61"/>
      <c r="OI93" s="61"/>
      <c r="OJ93" s="61"/>
      <c r="OK93" s="61"/>
      <c r="OL93" s="61"/>
      <c r="OM93" s="61"/>
      <c r="ON93" s="61"/>
      <c r="OO93" s="61"/>
      <c r="OP93" s="61"/>
      <c r="OQ93" s="61"/>
      <c r="OR93" s="61"/>
      <c r="OS93" s="61"/>
      <c r="OT93" s="61"/>
      <c r="OU93" s="61"/>
      <c r="OV93" s="61"/>
      <c r="OW93" s="61"/>
      <c r="OX93" s="61"/>
      <c r="OY93" s="61"/>
      <c r="OZ93" s="61"/>
    </row>
    <row r="94" spans="1:416" ht="24" hidden="1" customHeight="1">
      <c r="A94" s="61"/>
      <c r="B94" s="274"/>
      <c r="C94" s="279"/>
      <c r="D94" s="289"/>
      <c r="E94" s="279"/>
      <c r="F94" s="291"/>
      <c r="G94" s="289"/>
      <c r="H94" s="279"/>
      <c r="I94" s="137" t="s">
        <v>1121</v>
      </c>
      <c r="J94" s="134"/>
      <c r="K94" s="206" t="s">
        <v>662</v>
      </c>
      <c r="L94" s="134" t="s">
        <v>500</v>
      </c>
      <c r="M94" s="55" t="s">
        <v>376</v>
      </c>
      <c r="N94" s="61" t="s">
        <v>349</v>
      </c>
      <c r="O94" s="482"/>
      <c r="P94" s="482"/>
      <c r="Q94" s="131"/>
      <c r="R94" s="131"/>
      <c r="S94" s="131"/>
      <c r="T94" s="131"/>
      <c r="U94" s="131"/>
      <c r="V94" s="131"/>
      <c r="W94" s="131"/>
      <c r="X94" s="131" t="s">
        <v>205</v>
      </c>
      <c r="Y94" s="131"/>
      <c r="Z94" s="131"/>
      <c r="AA94" s="131"/>
      <c r="AB94" s="130">
        <f t="shared" si="116"/>
        <v>1</v>
      </c>
      <c r="AC94" s="77"/>
      <c r="AD94" s="77"/>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251"/>
      <c r="BT94" s="251"/>
      <c r="BU94" s="77"/>
      <c r="BV94" s="77"/>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77"/>
      <c r="DM94" s="77"/>
      <c r="DN94" s="77"/>
      <c r="DO94" s="77"/>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77"/>
      <c r="FF94" s="77"/>
      <c r="FG94" s="77"/>
      <c r="FH94" s="77"/>
      <c r="FI94" s="77"/>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77"/>
      <c r="GZ94" s="77"/>
      <c r="HA94" s="77"/>
      <c r="HB94" s="77"/>
      <c r="HC94" s="77"/>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61"/>
      <c r="IF94" s="61"/>
      <c r="IG94" s="61"/>
      <c r="IH94" s="202"/>
      <c r="II94" s="203"/>
      <c r="IJ94" s="202"/>
      <c r="IK94" s="203"/>
      <c r="IL94" s="202"/>
      <c r="IM94" s="203"/>
      <c r="IN94" s="202"/>
      <c r="IO94" s="203"/>
      <c r="IP94" s="204"/>
      <c r="IQ94" s="208"/>
      <c r="IR94" s="79" t="s">
        <v>555</v>
      </c>
      <c r="IS94" s="79" t="s">
        <v>555</v>
      </c>
      <c r="IT94" s="79" t="s">
        <v>555</v>
      </c>
      <c r="IU94" s="79" t="s">
        <v>555</v>
      </c>
      <c r="IV94" s="79" t="s">
        <v>555</v>
      </c>
      <c r="IW94" s="61">
        <v>2</v>
      </c>
      <c r="IX94" s="61">
        <v>2</v>
      </c>
      <c r="IY94" s="61">
        <v>2</v>
      </c>
      <c r="IZ94" s="61">
        <v>1</v>
      </c>
      <c r="JA94" s="61">
        <v>2</v>
      </c>
      <c r="JB94" s="61">
        <v>2</v>
      </c>
      <c r="JC94" s="61">
        <v>2</v>
      </c>
      <c r="JD94" s="61">
        <v>2</v>
      </c>
      <c r="JE94" s="61">
        <v>2</v>
      </c>
      <c r="JF94" s="61">
        <v>2</v>
      </c>
      <c r="JG94" s="61">
        <v>2</v>
      </c>
      <c r="JH94" s="61">
        <v>2</v>
      </c>
      <c r="JI94" s="61">
        <v>2</v>
      </c>
      <c r="JJ94" s="61">
        <v>2</v>
      </c>
      <c r="JK94" s="61">
        <v>2</v>
      </c>
      <c r="JL94" s="61">
        <v>2</v>
      </c>
      <c r="JM94" s="61">
        <v>2</v>
      </c>
      <c r="JN94" s="61">
        <v>2</v>
      </c>
      <c r="JO94" s="61">
        <v>2</v>
      </c>
      <c r="JP94" s="61">
        <v>2</v>
      </c>
      <c r="JQ94" s="61">
        <v>2</v>
      </c>
      <c r="JR94" s="61">
        <v>2</v>
      </c>
      <c r="JS94" s="61">
        <v>2</v>
      </c>
      <c r="JT94" s="61">
        <v>2</v>
      </c>
      <c r="JU94" s="61">
        <v>2</v>
      </c>
      <c r="JV94" s="61">
        <v>2</v>
      </c>
      <c r="JW94" s="61">
        <v>2</v>
      </c>
      <c r="JX94" s="61">
        <v>2</v>
      </c>
      <c r="JY94" s="61">
        <v>2</v>
      </c>
      <c r="JZ94" s="61">
        <v>2</v>
      </c>
      <c r="KA94" s="202">
        <f t="shared" ref="KA94" si="132">COUNTIF(IW94:JZ94,"2")</f>
        <v>29</v>
      </c>
      <c r="KB94" s="203">
        <f t="shared" ref="KB94" si="133">KA94/(KA94+KC94+KE94+KG94)</f>
        <v>0.96666666666666667</v>
      </c>
      <c r="KC94" s="202">
        <f t="shared" ref="KC94" si="134">COUNTIF(IW94:JZ94,"1")</f>
        <v>1</v>
      </c>
      <c r="KD94" s="203">
        <f t="shared" ref="KD94" si="135">KC94/(KA94+KC94+KE94+KG94)</f>
        <v>3.3333333333333333E-2</v>
      </c>
      <c r="KE94" s="202">
        <f t="shared" ref="KE94" si="136">COUNTIF(IW94:JZ94,"0")</f>
        <v>0</v>
      </c>
      <c r="KF94" s="203">
        <f t="shared" ref="KF94" si="137">KE94/(KA94+KC94+KE94+KG94)</f>
        <v>0</v>
      </c>
      <c r="KG94" s="202">
        <f>COUNTIF(II94:JZ94,"KĐG")</f>
        <v>0</v>
      </c>
      <c r="KH94" s="203">
        <f t="shared" ref="KH94" si="138">KG94/(KA94+KC94+KE94+KG94)</f>
        <v>0</v>
      </c>
      <c r="KI94" s="204">
        <f t="shared" ref="KI94" si="139">(((KA94*2)+(KC94*1)+(KE94*0)))/(KA94+KC94+KE94)</f>
        <v>1.9666666666666666</v>
      </c>
      <c r="KJ94" s="205" t="str">
        <f t="shared" ref="KJ94" si="140">IF(KH94&gt;=50%,"KĐG",IF(KI94&gt;=1.6,"Đạt mục tiêu",IF(KI94&gt;=1,"Cần cố gắng","Chưa đạt")))</f>
        <v>Đạt mục tiêu</v>
      </c>
      <c r="KK94" s="61"/>
      <c r="KL94" s="61"/>
      <c r="KM94" s="61"/>
      <c r="KN94" s="61"/>
      <c r="KO94" s="61"/>
      <c r="KP94" s="61"/>
      <c r="KQ94" s="61"/>
      <c r="KR94" s="61"/>
      <c r="KS94" s="61"/>
      <c r="KT94" s="61"/>
      <c r="KU94" s="61"/>
      <c r="KV94" s="61"/>
      <c r="KW94" s="61"/>
      <c r="KX94" s="61"/>
      <c r="KY94" s="61"/>
      <c r="KZ94" s="61"/>
      <c r="LA94" s="61"/>
      <c r="LB94" s="61"/>
      <c r="LC94" s="61"/>
      <c r="LD94" s="61"/>
      <c r="LE94" s="61"/>
      <c r="LF94" s="61"/>
      <c r="LG94" s="61"/>
      <c r="LH94" s="61"/>
      <c r="LI94" s="61"/>
      <c r="LJ94" s="61"/>
      <c r="LK94" s="61"/>
      <c r="LL94" s="61"/>
      <c r="LM94" s="61"/>
      <c r="LN94" s="61"/>
      <c r="LO94" s="61"/>
      <c r="LP94" s="61"/>
      <c r="LQ94" s="61"/>
      <c r="LR94" s="61"/>
      <c r="LS94" s="61"/>
      <c r="LT94" s="61"/>
      <c r="LU94" s="61"/>
      <c r="LV94" s="61"/>
      <c r="LW94" s="61"/>
      <c r="LX94" s="61"/>
      <c r="LY94" s="61"/>
      <c r="LZ94" s="61"/>
      <c r="MA94" s="61"/>
      <c r="MB94" s="61"/>
      <c r="MC94" s="61"/>
      <c r="MD94" s="61"/>
      <c r="ME94" s="61"/>
      <c r="MF94" s="61"/>
      <c r="MG94" s="61"/>
      <c r="MH94" s="61"/>
      <c r="MI94" s="61"/>
      <c r="MJ94" s="61"/>
      <c r="MK94" s="61"/>
      <c r="ML94" s="61"/>
      <c r="MM94" s="61"/>
      <c r="MN94" s="61"/>
      <c r="MO94" s="61"/>
      <c r="MP94" s="61"/>
      <c r="MQ94" s="61"/>
      <c r="MR94" s="61"/>
      <c r="MS94" s="61"/>
      <c r="MT94" s="61"/>
      <c r="MU94" s="61"/>
      <c r="MV94" s="61"/>
      <c r="MW94" s="61"/>
      <c r="MX94" s="61"/>
      <c r="MY94" s="61"/>
      <c r="MZ94" s="61"/>
      <c r="NA94" s="61"/>
      <c r="NB94" s="61"/>
      <c r="NC94" s="61"/>
      <c r="ND94" s="61"/>
      <c r="NE94" s="61"/>
      <c r="NF94" s="61"/>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61"/>
      <c r="OE94" s="61"/>
      <c r="OF94" s="61"/>
      <c r="OG94" s="61"/>
      <c r="OH94" s="61"/>
      <c r="OI94" s="61"/>
      <c r="OJ94" s="61"/>
      <c r="OK94" s="61"/>
      <c r="OL94" s="61"/>
      <c r="OM94" s="61"/>
      <c r="ON94" s="61"/>
      <c r="OO94" s="61"/>
      <c r="OP94" s="61"/>
      <c r="OQ94" s="61"/>
      <c r="OR94" s="61"/>
      <c r="OS94" s="61"/>
      <c r="OT94" s="61"/>
      <c r="OU94" s="61"/>
      <c r="OV94" s="61"/>
      <c r="OW94" s="61"/>
      <c r="OX94" s="61"/>
      <c r="OY94" s="61"/>
      <c r="OZ94" s="61"/>
    </row>
    <row r="95" spans="1:416" ht="24" hidden="1" customHeight="1">
      <c r="A95" s="61"/>
      <c r="B95" s="274"/>
      <c r="C95" s="279"/>
      <c r="D95" s="289"/>
      <c r="E95" s="279"/>
      <c r="F95" s="291"/>
      <c r="G95" s="289"/>
      <c r="H95" s="279"/>
      <c r="I95" s="137" t="s">
        <v>1121</v>
      </c>
      <c r="J95" s="134"/>
      <c r="K95" s="206" t="s">
        <v>662</v>
      </c>
      <c r="L95" s="134" t="s">
        <v>500</v>
      </c>
      <c r="M95" s="55" t="s">
        <v>376</v>
      </c>
      <c r="N95" s="61" t="s">
        <v>349</v>
      </c>
      <c r="O95" s="482"/>
      <c r="P95" s="482"/>
      <c r="Q95" s="131"/>
      <c r="R95" s="131"/>
      <c r="S95" s="131"/>
      <c r="T95" s="131"/>
      <c r="U95" s="131"/>
      <c r="V95" s="131"/>
      <c r="W95" s="131"/>
      <c r="X95" s="131"/>
      <c r="Y95" s="131" t="s">
        <v>205</v>
      </c>
      <c r="Z95" s="131"/>
      <c r="AA95" s="131"/>
      <c r="AB95" s="130">
        <f t="shared" si="116"/>
        <v>1</v>
      </c>
      <c r="AC95" s="77"/>
      <c r="AD95" s="77"/>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251"/>
      <c r="BT95" s="251"/>
      <c r="BU95" s="77"/>
      <c r="BV95" s="77"/>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77"/>
      <c r="DM95" s="77"/>
      <c r="DN95" s="77"/>
      <c r="DO95" s="77"/>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77"/>
      <c r="FF95" s="77"/>
      <c r="FG95" s="77"/>
      <c r="FH95" s="77"/>
      <c r="FI95" s="77"/>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77"/>
      <c r="GZ95" s="77"/>
      <c r="HA95" s="77"/>
      <c r="HB95" s="77"/>
      <c r="HC95" s="77"/>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61"/>
      <c r="IF95" s="61"/>
      <c r="IG95" s="61"/>
      <c r="IH95" s="202"/>
      <c r="II95" s="203"/>
      <c r="IJ95" s="202"/>
      <c r="IK95" s="203"/>
      <c r="IL95" s="202"/>
      <c r="IM95" s="203"/>
      <c r="IN95" s="202"/>
      <c r="IO95" s="203"/>
      <c r="IP95" s="204"/>
      <c r="IQ95" s="208"/>
      <c r="IR95" s="208"/>
      <c r="IS95" s="77"/>
      <c r="IT95" s="77"/>
      <c r="IU95" s="77"/>
      <c r="IV95" s="77"/>
      <c r="IW95" s="61"/>
      <c r="IX95" s="61"/>
      <c r="IY95" s="61"/>
      <c r="IZ95" s="61"/>
      <c r="JA95" s="61"/>
      <c r="JB95" s="61"/>
      <c r="JC95" s="61"/>
      <c r="JD95" s="61"/>
      <c r="JE95" s="61"/>
      <c r="JF95" s="61"/>
      <c r="JG95" s="61"/>
      <c r="JH95" s="61"/>
      <c r="JI95" s="61"/>
      <c r="JJ95" s="61"/>
      <c r="JK95" s="61"/>
      <c r="JL95" s="61"/>
      <c r="JM95" s="61"/>
      <c r="JN95" s="61"/>
      <c r="JO95" s="61"/>
      <c r="JP95" s="61"/>
      <c r="JQ95" s="61"/>
      <c r="JR95" s="61"/>
      <c r="JS95" s="61"/>
      <c r="JT95" s="61"/>
      <c r="JU95" s="61"/>
      <c r="JV95" s="61"/>
      <c r="JW95" s="61"/>
      <c r="JX95" s="61"/>
      <c r="JY95" s="61"/>
      <c r="JZ95" s="61"/>
      <c r="KA95" s="61"/>
      <c r="KB95" s="61"/>
      <c r="KC95" s="61"/>
      <c r="KD95" s="61"/>
      <c r="KE95" s="61"/>
      <c r="KF95" s="61"/>
      <c r="KG95" s="61"/>
      <c r="KH95" s="61"/>
      <c r="KI95" s="61"/>
      <c r="KJ95" s="61"/>
      <c r="KK95" s="78" t="s">
        <v>555</v>
      </c>
      <c r="KL95" s="79" t="s">
        <v>555</v>
      </c>
      <c r="KM95" s="78" t="s">
        <v>555</v>
      </c>
      <c r="KN95" s="61"/>
      <c r="KO95" s="61"/>
      <c r="KP95" s="61"/>
      <c r="KQ95" s="61"/>
      <c r="KR95" s="61"/>
      <c r="KS95" s="61"/>
      <c r="KT95" s="61"/>
      <c r="KU95" s="61"/>
      <c r="KV95" s="61"/>
      <c r="KW95" s="61"/>
      <c r="KX95" s="61"/>
      <c r="KY95" s="61"/>
      <c r="KZ95" s="61"/>
      <c r="LA95" s="61"/>
      <c r="LB95" s="61"/>
      <c r="LC95" s="61"/>
      <c r="LD95" s="61"/>
      <c r="LE95" s="61"/>
      <c r="LF95" s="61"/>
      <c r="LG95" s="61"/>
      <c r="LH95" s="61"/>
      <c r="LI95" s="61"/>
      <c r="LJ95" s="61"/>
      <c r="LK95" s="61"/>
      <c r="LL95" s="61"/>
      <c r="LM95" s="61"/>
      <c r="LN95" s="61"/>
      <c r="LO95" s="61"/>
      <c r="LP95" s="61"/>
      <c r="LQ95" s="61"/>
      <c r="LR95" s="202"/>
      <c r="LS95" s="203"/>
      <c r="LT95" s="202"/>
      <c r="LU95" s="203"/>
      <c r="LV95" s="202"/>
      <c r="LW95" s="203"/>
      <c r="LX95" s="202"/>
      <c r="LY95" s="203"/>
      <c r="LZ95" s="204"/>
      <c r="MA95" s="208"/>
      <c r="MB95" s="61"/>
      <c r="MC95" s="61"/>
      <c r="MD95" s="61"/>
      <c r="ME95" s="61"/>
      <c r="MF95" s="61"/>
      <c r="MG95" s="61"/>
      <c r="MH95" s="61"/>
      <c r="MI95" s="61"/>
      <c r="MJ95" s="61"/>
      <c r="MK95" s="61"/>
      <c r="ML95" s="61"/>
      <c r="MM95" s="61"/>
      <c r="MN95" s="61"/>
      <c r="MO95" s="61"/>
      <c r="MP95" s="61"/>
      <c r="MQ95" s="61"/>
      <c r="MR95" s="61"/>
      <c r="MS95" s="61"/>
      <c r="MT95" s="61"/>
      <c r="MU95" s="61"/>
      <c r="MV95" s="61"/>
      <c r="MW95" s="61"/>
      <c r="MX95" s="61"/>
      <c r="MY95" s="61"/>
      <c r="MZ95" s="61"/>
      <c r="NA95" s="61"/>
      <c r="NB95" s="61"/>
      <c r="NC95" s="61"/>
      <c r="ND95" s="61"/>
      <c r="NE95" s="61"/>
      <c r="NF95" s="61"/>
      <c r="NG95" s="61"/>
      <c r="NH95" s="61"/>
      <c r="NI95" s="61"/>
      <c r="NJ95" s="61"/>
      <c r="NK95" s="61"/>
      <c r="NL95" s="61"/>
      <c r="NM95" s="61"/>
      <c r="NN95" s="61"/>
      <c r="NO95" s="61"/>
      <c r="NP95" s="61"/>
      <c r="NQ95" s="61"/>
      <c r="NR95" s="61"/>
      <c r="NS95" s="61"/>
      <c r="NT95" s="61"/>
      <c r="NU95" s="61"/>
      <c r="NV95" s="61"/>
      <c r="NW95" s="61"/>
      <c r="NX95" s="61"/>
      <c r="NY95" s="61"/>
      <c r="NZ95" s="61"/>
      <c r="OA95" s="61"/>
      <c r="OB95" s="61"/>
      <c r="OC95" s="61"/>
      <c r="OD95" s="61"/>
      <c r="OE95" s="61"/>
      <c r="OF95" s="61"/>
      <c r="OG95" s="61"/>
      <c r="OH95" s="61"/>
      <c r="OI95" s="61"/>
      <c r="OJ95" s="61"/>
      <c r="OK95" s="61"/>
      <c r="OL95" s="61"/>
      <c r="OM95" s="61"/>
      <c r="ON95" s="61"/>
      <c r="OO95" s="61"/>
      <c r="OP95" s="61"/>
      <c r="OQ95" s="61"/>
      <c r="OR95" s="61"/>
      <c r="OS95" s="61"/>
      <c r="OT95" s="61"/>
      <c r="OU95" s="61"/>
      <c r="OV95" s="61"/>
      <c r="OW95" s="61"/>
      <c r="OX95" s="61"/>
      <c r="OY95" s="61"/>
      <c r="OZ95" s="61"/>
    </row>
    <row r="96" spans="1:416" ht="24" hidden="1" customHeight="1">
      <c r="A96" s="61"/>
      <c r="B96" s="274"/>
      <c r="C96" s="279"/>
      <c r="D96" s="289"/>
      <c r="E96" s="279"/>
      <c r="F96" s="291"/>
      <c r="G96" s="289"/>
      <c r="H96" s="279"/>
      <c r="I96" s="137" t="s">
        <v>1121</v>
      </c>
      <c r="J96" s="134"/>
      <c r="K96" s="206" t="s">
        <v>662</v>
      </c>
      <c r="L96" s="134" t="s">
        <v>500</v>
      </c>
      <c r="M96" s="55" t="s">
        <v>376</v>
      </c>
      <c r="N96" s="61" t="s">
        <v>349</v>
      </c>
      <c r="O96" s="482"/>
      <c r="P96" s="482"/>
      <c r="Q96" s="131"/>
      <c r="R96" s="131"/>
      <c r="S96" s="131"/>
      <c r="T96" s="131"/>
      <c r="U96" s="131"/>
      <c r="V96" s="131"/>
      <c r="W96" s="131"/>
      <c r="X96" s="131"/>
      <c r="Y96" s="131"/>
      <c r="Z96" s="131" t="s">
        <v>205</v>
      </c>
      <c r="AA96" s="131"/>
      <c r="AB96" s="130">
        <f t="shared" si="116"/>
        <v>1</v>
      </c>
      <c r="AC96" s="77"/>
      <c r="AD96" s="77"/>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251"/>
      <c r="BT96" s="251"/>
      <c r="BU96" s="77"/>
      <c r="BV96" s="77"/>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77"/>
      <c r="DM96" s="77"/>
      <c r="DN96" s="77"/>
      <c r="DO96" s="77"/>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77"/>
      <c r="FF96" s="77"/>
      <c r="FG96" s="77"/>
      <c r="FH96" s="77"/>
      <c r="FI96" s="77"/>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77"/>
      <c r="GZ96" s="77"/>
      <c r="HA96" s="77"/>
      <c r="HB96" s="77"/>
      <c r="HC96" s="77"/>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61"/>
      <c r="IF96" s="61"/>
      <c r="IG96" s="61"/>
      <c r="IH96" s="202"/>
      <c r="II96" s="203"/>
      <c r="IJ96" s="202"/>
      <c r="IK96" s="203"/>
      <c r="IL96" s="202"/>
      <c r="IM96" s="203"/>
      <c r="IN96" s="202"/>
      <c r="IO96" s="203"/>
      <c r="IP96" s="204"/>
      <c r="IQ96" s="208"/>
      <c r="IR96" s="208"/>
      <c r="IS96" s="77"/>
      <c r="IT96" s="77"/>
      <c r="IU96" s="77"/>
      <c r="IV96" s="77"/>
      <c r="IW96" s="61"/>
      <c r="IX96" s="61"/>
      <c r="IY96" s="61"/>
      <c r="IZ96" s="61"/>
      <c r="JA96" s="61"/>
      <c r="JB96" s="61"/>
      <c r="JC96" s="61"/>
      <c r="JD96" s="61"/>
      <c r="JE96" s="61"/>
      <c r="JF96" s="61"/>
      <c r="JG96" s="61"/>
      <c r="JH96" s="61"/>
      <c r="JI96" s="61"/>
      <c r="JJ96" s="61"/>
      <c r="JK96" s="61"/>
      <c r="JL96" s="61"/>
      <c r="JM96" s="61"/>
      <c r="JN96" s="61"/>
      <c r="JO96" s="61"/>
      <c r="JP96" s="61"/>
      <c r="JQ96" s="61"/>
      <c r="JR96" s="61"/>
      <c r="JS96" s="61"/>
      <c r="JT96" s="61"/>
      <c r="JU96" s="61"/>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61"/>
      <c r="LG96" s="61"/>
      <c r="LH96" s="61"/>
      <c r="LI96" s="61"/>
      <c r="LJ96" s="61"/>
      <c r="LK96" s="61"/>
      <c r="LL96" s="61"/>
      <c r="LM96" s="61"/>
      <c r="LN96" s="61"/>
      <c r="LO96" s="61"/>
      <c r="LP96" s="61"/>
      <c r="LQ96" s="61"/>
      <c r="LR96" s="61"/>
      <c r="LS96" s="61"/>
      <c r="LT96" s="61"/>
      <c r="LU96" s="61"/>
      <c r="LV96" s="61"/>
      <c r="LW96" s="61"/>
      <c r="LX96" s="61"/>
      <c r="LY96" s="61"/>
      <c r="LZ96" s="61"/>
      <c r="MA96" s="61"/>
      <c r="MB96" s="61"/>
      <c r="MC96" s="61"/>
      <c r="MD96" s="61"/>
      <c r="ME96" s="61"/>
      <c r="MF96" s="61"/>
      <c r="MG96" s="61"/>
      <c r="MH96" s="61"/>
      <c r="MI96" s="61"/>
      <c r="MJ96" s="61"/>
      <c r="MK96" s="61"/>
      <c r="ML96" s="61"/>
      <c r="MM96" s="61"/>
      <c r="MN96" s="61"/>
      <c r="MO96" s="61"/>
      <c r="MP96" s="61"/>
      <c r="MQ96" s="61"/>
      <c r="MR96" s="61"/>
      <c r="MS96" s="61"/>
      <c r="MT96" s="61"/>
      <c r="MU96" s="61"/>
      <c r="MV96" s="61"/>
      <c r="MW96" s="61"/>
      <c r="MX96" s="61"/>
      <c r="MY96" s="61"/>
      <c r="MZ96" s="61"/>
      <c r="NA96" s="61"/>
      <c r="NB96" s="61"/>
      <c r="NC96" s="61"/>
      <c r="ND96" s="61"/>
      <c r="NE96" s="61"/>
      <c r="NF96" s="61"/>
      <c r="NG96" s="61"/>
      <c r="NH96" s="61"/>
      <c r="NI96" s="61"/>
      <c r="NJ96" s="61"/>
      <c r="NK96" s="61"/>
      <c r="NL96" s="61"/>
      <c r="NM96" s="61"/>
      <c r="NN96" s="61"/>
      <c r="NO96" s="61"/>
      <c r="NP96" s="61"/>
      <c r="NQ96" s="61"/>
      <c r="NR96" s="61"/>
      <c r="NS96" s="61"/>
      <c r="NT96" s="61"/>
      <c r="NU96" s="61"/>
      <c r="NV96" s="61"/>
      <c r="NW96" s="61"/>
      <c r="NX96" s="61"/>
      <c r="NY96" s="61"/>
      <c r="NZ96" s="61"/>
      <c r="OA96" s="61"/>
      <c r="OB96" s="61"/>
      <c r="OC96" s="61"/>
      <c r="OD96" s="61"/>
      <c r="OE96" s="61"/>
      <c r="OF96" s="61"/>
      <c r="OG96" s="61"/>
      <c r="OH96" s="61"/>
      <c r="OI96" s="61"/>
      <c r="OJ96" s="61"/>
      <c r="OK96" s="61"/>
      <c r="OL96" s="61"/>
      <c r="OM96" s="61"/>
      <c r="ON96" s="61"/>
      <c r="OO96" s="61"/>
      <c r="OP96" s="61"/>
      <c r="OQ96" s="61"/>
      <c r="OR96" s="61"/>
      <c r="OS96" s="61"/>
      <c r="OT96" s="61"/>
      <c r="OU96" s="61"/>
      <c r="OV96" s="61"/>
      <c r="OW96" s="61"/>
      <c r="OX96" s="61"/>
      <c r="OY96" s="61"/>
      <c r="OZ96" s="61"/>
    </row>
    <row r="97" spans="1:416" ht="24" hidden="1" customHeight="1">
      <c r="A97" s="61"/>
      <c r="B97" s="223"/>
      <c r="C97" s="224"/>
      <c r="D97" s="159"/>
      <c r="E97" s="224"/>
      <c r="F97" s="225"/>
      <c r="G97" s="159"/>
      <c r="H97" s="224"/>
      <c r="I97" s="137" t="s">
        <v>1121</v>
      </c>
      <c r="J97" s="134"/>
      <c r="K97" s="206"/>
      <c r="L97" s="134"/>
      <c r="M97" s="55" t="s">
        <v>376</v>
      </c>
      <c r="N97" s="61" t="s">
        <v>349</v>
      </c>
      <c r="O97" s="483"/>
      <c r="P97" s="483"/>
      <c r="Q97" s="131"/>
      <c r="R97" s="131"/>
      <c r="S97" s="131"/>
      <c r="T97" s="131"/>
      <c r="U97" s="131"/>
      <c r="V97" s="131"/>
      <c r="W97" s="131"/>
      <c r="X97" s="131"/>
      <c r="Y97" s="131"/>
      <c r="Z97" s="131"/>
      <c r="AA97" s="131" t="s">
        <v>205</v>
      </c>
      <c r="AB97" s="130">
        <f t="shared" si="116"/>
        <v>1</v>
      </c>
      <c r="AC97" s="77"/>
      <c r="AD97" s="77"/>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251"/>
      <c r="BT97" s="251"/>
      <c r="BU97" s="77"/>
      <c r="BV97" s="77"/>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77"/>
      <c r="DM97" s="77"/>
      <c r="DN97" s="77"/>
      <c r="DO97" s="77"/>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77"/>
      <c r="FF97" s="77"/>
      <c r="FG97" s="77"/>
      <c r="FH97" s="77"/>
      <c r="FI97" s="77"/>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77"/>
      <c r="GZ97" s="77"/>
      <c r="HA97" s="77"/>
      <c r="HB97" s="77"/>
      <c r="HC97" s="77"/>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61"/>
      <c r="IF97" s="61"/>
      <c r="IG97" s="61"/>
      <c r="IH97" s="202"/>
      <c r="II97" s="203"/>
      <c r="IJ97" s="202"/>
      <c r="IK97" s="203"/>
      <c r="IL97" s="202"/>
      <c r="IM97" s="203"/>
      <c r="IN97" s="202"/>
      <c r="IO97" s="203"/>
      <c r="IP97" s="204"/>
      <c r="IQ97" s="208"/>
      <c r="IR97" s="208"/>
      <c r="IS97" s="77"/>
      <c r="IT97" s="77"/>
      <c r="IU97" s="77"/>
      <c r="IV97" s="77"/>
      <c r="IW97" s="61"/>
      <c r="IX97" s="61"/>
      <c r="IY97" s="61"/>
      <c r="IZ97" s="61"/>
      <c r="JA97" s="61"/>
      <c r="JB97" s="61"/>
      <c r="JC97" s="61"/>
      <c r="JD97" s="61"/>
      <c r="JE97" s="61"/>
      <c r="JF97" s="61"/>
      <c r="JG97" s="61"/>
      <c r="JH97" s="61"/>
      <c r="JI97" s="61"/>
      <c r="JJ97" s="61"/>
      <c r="JK97" s="61"/>
      <c r="JL97" s="61"/>
      <c r="JM97" s="61"/>
      <c r="JN97" s="61"/>
      <c r="JO97" s="61"/>
      <c r="JP97" s="61"/>
      <c r="JQ97" s="61"/>
      <c r="JR97" s="61"/>
      <c r="JS97" s="61"/>
      <c r="JT97" s="61"/>
      <c r="JU97" s="61"/>
      <c r="JV97" s="61"/>
      <c r="JW97" s="61"/>
      <c r="JX97" s="61"/>
      <c r="JY97" s="61"/>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61"/>
      <c r="LG97" s="61"/>
      <c r="LH97" s="61"/>
      <c r="LI97" s="61"/>
      <c r="LJ97" s="61"/>
      <c r="LK97" s="61"/>
      <c r="LL97" s="61"/>
      <c r="LM97" s="61"/>
      <c r="LN97" s="61"/>
      <c r="LO97" s="61"/>
      <c r="LP97" s="61"/>
      <c r="LQ97" s="61"/>
      <c r="LR97" s="61"/>
      <c r="LS97" s="61"/>
      <c r="LT97" s="61"/>
      <c r="LU97" s="61"/>
      <c r="LV97" s="61"/>
      <c r="LW97" s="61"/>
      <c r="LX97" s="61"/>
      <c r="LY97" s="61"/>
      <c r="LZ97" s="61"/>
      <c r="MA97" s="61"/>
      <c r="MB97" s="61"/>
      <c r="MC97" s="61"/>
      <c r="MD97" s="61"/>
      <c r="ME97" s="61"/>
      <c r="MF97" s="61"/>
      <c r="MG97" s="61"/>
      <c r="MH97" s="61"/>
      <c r="MI97" s="61"/>
      <c r="MJ97" s="61"/>
      <c r="MK97" s="61"/>
      <c r="ML97" s="61"/>
      <c r="MM97" s="61"/>
      <c r="MN97" s="61"/>
      <c r="MO97" s="61"/>
      <c r="MP97" s="61"/>
      <c r="MQ97" s="61"/>
      <c r="MR97" s="61"/>
      <c r="MS97" s="61"/>
      <c r="MT97" s="61"/>
      <c r="MU97" s="61"/>
      <c r="MV97" s="61"/>
      <c r="MW97" s="61"/>
      <c r="MX97" s="61"/>
      <c r="MY97" s="61"/>
      <c r="MZ97" s="61"/>
      <c r="NA97" s="61"/>
      <c r="NB97" s="61"/>
      <c r="NC97" s="61"/>
      <c r="ND97" s="61"/>
      <c r="NE97" s="61"/>
      <c r="NF97" s="61"/>
      <c r="NG97" s="61"/>
      <c r="NH97" s="61"/>
      <c r="NI97" s="61"/>
      <c r="NJ97" s="61"/>
      <c r="NK97" s="61"/>
      <c r="NL97" s="61"/>
      <c r="NM97" s="61"/>
      <c r="NN97" s="61"/>
      <c r="NO97" s="61"/>
      <c r="NP97" s="61"/>
      <c r="NQ97" s="61"/>
      <c r="NR97" s="61"/>
      <c r="NS97" s="61"/>
      <c r="NT97" s="61"/>
      <c r="NU97" s="61"/>
      <c r="NV97" s="61"/>
      <c r="NW97" s="61"/>
      <c r="NX97" s="61"/>
      <c r="NY97" s="61"/>
      <c r="NZ97" s="61"/>
      <c r="OA97" s="61"/>
      <c r="OB97" s="61"/>
      <c r="OC97" s="61"/>
      <c r="OD97" s="61"/>
      <c r="OE97" s="61"/>
      <c r="OF97" s="61"/>
      <c r="OG97" s="61"/>
      <c r="OH97" s="61"/>
      <c r="OI97" s="61"/>
      <c r="OJ97" s="61"/>
      <c r="OK97" s="61"/>
      <c r="OL97" s="61"/>
      <c r="OM97" s="61"/>
      <c r="ON97" s="61"/>
      <c r="OO97" s="61"/>
      <c r="OP97" s="61"/>
      <c r="OQ97" s="61"/>
      <c r="OR97" s="61"/>
      <c r="OS97" s="61"/>
      <c r="OT97" s="61"/>
      <c r="OU97" s="61"/>
      <c r="OV97" s="61"/>
      <c r="OW97" s="61"/>
      <c r="OX97" s="61"/>
      <c r="OY97" s="61"/>
      <c r="OZ97" s="61"/>
    </row>
    <row r="98" spans="1:416" ht="47.25" hidden="1">
      <c r="A98" s="282"/>
      <c r="B98" s="282">
        <v>42</v>
      </c>
      <c r="C98" s="278" t="s">
        <v>136</v>
      </c>
      <c r="D98" s="281" t="s">
        <v>4</v>
      </c>
      <c r="E98" s="278" t="s">
        <v>567</v>
      </c>
      <c r="F98" s="292" t="s">
        <v>12</v>
      </c>
      <c r="G98" s="281"/>
      <c r="H98" s="275" t="s">
        <v>1056</v>
      </c>
      <c r="I98" s="137" t="s">
        <v>874</v>
      </c>
      <c r="J98" s="134"/>
      <c r="K98" s="206" t="s">
        <v>662</v>
      </c>
      <c r="L98" s="134" t="s">
        <v>500</v>
      </c>
      <c r="M98" s="55" t="s">
        <v>376</v>
      </c>
      <c r="N98" s="61" t="s">
        <v>349</v>
      </c>
      <c r="O98" s="282" t="s">
        <v>205</v>
      </c>
      <c r="P98" s="282">
        <v>1</v>
      </c>
      <c r="Q98" s="131"/>
      <c r="R98" s="131"/>
      <c r="S98" s="131"/>
      <c r="T98" s="131"/>
      <c r="U98" s="131"/>
      <c r="V98" s="131"/>
      <c r="W98" s="131" t="s">
        <v>205</v>
      </c>
      <c r="X98" s="131"/>
      <c r="Y98" s="131"/>
      <c r="Z98" s="131"/>
      <c r="AA98" s="131"/>
      <c r="AB98" s="130">
        <f t="shared" si="116"/>
        <v>1</v>
      </c>
      <c r="AC98" s="77"/>
      <c r="AD98" s="77"/>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251"/>
      <c r="BT98" s="251"/>
      <c r="BU98" s="77"/>
      <c r="BV98" s="77"/>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77"/>
      <c r="DM98" s="77"/>
      <c r="DN98" s="77"/>
      <c r="DO98" s="77"/>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77"/>
      <c r="FF98" s="77"/>
      <c r="FG98" s="77"/>
      <c r="FH98" s="77"/>
      <c r="FI98" s="77"/>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79" t="s">
        <v>555</v>
      </c>
      <c r="GZ98" s="79" t="s">
        <v>555</v>
      </c>
      <c r="HA98" s="79" t="s">
        <v>555</v>
      </c>
      <c r="HB98" s="79" t="s">
        <v>555</v>
      </c>
      <c r="HC98" s="79" t="s">
        <v>555</v>
      </c>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61"/>
      <c r="IF98" s="61"/>
      <c r="IG98" s="61"/>
      <c r="IH98" s="61"/>
      <c r="II98" s="61"/>
      <c r="IJ98" s="61"/>
      <c r="IK98" s="61"/>
      <c r="IL98" s="61"/>
      <c r="IM98" s="61"/>
      <c r="IN98" s="61"/>
      <c r="IO98" s="61"/>
      <c r="IP98" s="61"/>
      <c r="IQ98" s="61"/>
      <c r="IR98" s="61"/>
      <c r="IS98" s="77"/>
      <c r="IT98" s="77"/>
      <c r="IU98" s="77"/>
      <c r="IV98" s="77"/>
      <c r="IW98" s="61"/>
      <c r="IX98" s="61"/>
      <c r="IY98" s="61"/>
      <c r="IZ98" s="61"/>
      <c r="JA98" s="61"/>
      <c r="JB98" s="61"/>
      <c r="JC98" s="61"/>
      <c r="JD98" s="61"/>
      <c r="JE98" s="61"/>
      <c r="JF98" s="61"/>
      <c r="JG98" s="61"/>
      <c r="JH98" s="61"/>
      <c r="JI98" s="61"/>
      <c r="JJ98" s="61"/>
      <c r="JK98" s="61"/>
      <c r="JL98" s="61"/>
      <c r="JM98" s="61"/>
      <c r="JN98" s="61"/>
      <c r="JO98" s="61"/>
      <c r="JP98" s="61"/>
      <c r="JQ98" s="61"/>
      <c r="JR98" s="61"/>
      <c r="JS98" s="61"/>
      <c r="JT98" s="61"/>
      <c r="JU98" s="61"/>
      <c r="JV98" s="61"/>
      <c r="JW98" s="61"/>
      <c r="JX98" s="61"/>
      <c r="JY98" s="61"/>
      <c r="JZ98" s="61"/>
      <c r="KA98" s="61"/>
      <c r="KB98" s="61"/>
      <c r="KC98" s="61"/>
      <c r="KD98" s="61"/>
      <c r="KE98" s="61"/>
      <c r="KF98" s="61"/>
      <c r="KG98" s="61"/>
      <c r="KH98" s="61"/>
      <c r="KI98" s="61"/>
      <c r="KJ98" s="61"/>
      <c r="KK98" s="61"/>
      <c r="KL98" s="61"/>
      <c r="KM98" s="61"/>
      <c r="KN98" s="61"/>
      <c r="KO98" s="61"/>
      <c r="KP98" s="61"/>
      <c r="KQ98" s="61"/>
      <c r="KR98" s="61"/>
      <c r="KS98" s="61"/>
      <c r="KT98" s="61"/>
      <c r="KU98" s="61"/>
      <c r="KV98" s="61"/>
      <c r="KW98" s="61"/>
      <c r="KX98" s="61"/>
      <c r="KY98" s="61"/>
      <c r="KZ98" s="61"/>
      <c r="LA98" s="61"/>
      <c r="LB98" s="61"/>
      <c r="LC98" s="61"/>
      <c r="LD98" s="61"/>
      <c r="LE98" s="61"/>
      <c r="LF98" s="61"/>
      <c r="LG98" s="61"/>
      <c r="LH98" s="61"/>
      <c r="LI98" s="61"/>
      <c r="LJ98" s="61"/>
      <c r="LK98" s="61"/>
      <c r="LL98" s="61"/>
      <c r="LM98" s="61"/>
      <c r="LN98" s="61"/>
      <c r="LO98" s="61"/>
      <c r="LP98" s="61"/>
      <c r="LQ98" s="61"/>
      <c r="LR98" s="61"/>
      <c r="LS98" s="61"/>
      <c r="LT98" s="61"/>
      <c r="LU98" s="61"/>
      <c r="LV98" s="61"/>
      <c r="LW98" s="61"/>
      <c r="LX98" s="61"/>
      <c r="LY98" s="61"/>
      <c r="LZ98" s="61"/>
      <c r="MA98" s="61"/>
      <c r="MB98" s="61"/>
      <c r="MC98" s="61"/>
      <c r="MD98" s="61"/>
      <c r="ME98" s="61"/>
      <c r="MF98" s="61"/>
      <c r="MG98" s="61"/>
      <c r="MH98" s="61"/>
      <c r="MI98" s="61"/>
      <c r="MJ98" s="61"/>
      <c r="MK98" s="61"/>
      <c r="ML98" s="61"/>
      <c r="MM98" s="61"/>
      <c r="MN98" s="61"/>
      <c r="MO98" s="61"/>
      <c r="MP98" s="61"/>
      <c r="MQ98" s="61"/>
      <c r="MR98" s="61"/>
      <c r="MS98" s="61"/>
      <c r="MT98" s="61"/>
      <c r="MU98" s="61"/>
      <c r="MV98" s="61"/>
      <c r="MW98" s="61"/>
      <c r="MX98" s="61"/>
      <c r="MY98" s="61"/>
      <c r="MZ98" s="61"/>
      <c r="NA98" s="61"/>
      <c r="NB98" s="61"/>
      <c r="NC98" s="61"/>
      <c r="ND98" s="61"/>
      <c r="NE98" s="61"/>
      <c r="NF98" s="61"/>
      <c r="NG98" s="61"/>
      <c r="NH98" s="61"/>
      <c r="NI98" s="61"/>
      <c r="NJ98" s="61"/>
      <c r="NK98" s="61"/>
      <c r="NL98" s="61"/>
      <c r="NM98" s="61"/>
      <c r="NN98" s="61"/>
      <c r="NO98" s="61"/>
      <c r="NP98" s="61"/>
      <c r="NQ98" s="61"/>
      <c r="NR98" s="61"/>
      <c r="NS98" s="61"/>
      <c r="NT98" s="61"/>
      <c r="NU98" s="61"/>
      <c r="NV98" s="61"/>
      <c r="NW98" s="61"/>
      <c r="NX98" s="61"/>
      <c r="NY98" s="61"/>
      <c r="NZ98" s="61"/>
      <c r="OA98" s="61"/>
      <c r="OB98" s="61"/>
      <c r="OC98" s="61"/>
      <c r="OD98" s="61"/>
      <c r="OE98" s="61"/>
      <c r="OF98" s="61"/>
      <c r="OG98" s="61"/>
      <c r="OH98" s="61"/>
      <c r="OI98" s="61"/>
      <c r="OJ98" s="61"/>
      <c r="OK98" s="61"/>
      <c r="OL98" s="61"/>
      <c r="OM98" s="61"/>
      <c r="ON98" s="61"/>
      <c r="OO98" s="61"/>
      <c r="OP98" s="61"/>
      <c r="OQ98" s="61"/>
      <c r="OR98" s="61"/>
      <c r="OS98" s="61"/>
      <c r="OT98" s="61"/>
      <c r="OU98" s="61"/>
      <c r="OV98" s="61"/>
      <c r="OW98" s="61"/>
      <c r="OX98" s="61"/>
      <c r="OY98" s="61"/>
      <c r="OZ98" s="61"/>
    </row>
    <row r="99" spans="1:416" ht="23.25" hidden="1" customHeight="1">
      <c r="A99" s="282"/>
      <c r="B99" s="282"/>
      <c r="C99" s="278"/>
      <c r="D99" s="281"/>
      <c r="E99" s="278"/>
      <c r="F99" s="292"/>
      <c r="G99" s="281"/>
      <c r="H99" s="276"/>
      <c r="I99" s="137" t="s">
        <v>1027</v>
      </c>
      <c r="J99" s="134"/>
      <c r="K99" s="206" t="s">
        <v>662</v>
      </c>
      <c r="L99" s="134" t="s">
        <v>500</v>
      </c>
      <c r="M99" s="55" t="s">
        <v>376</v>
      </c>
      <c r="N99" s="61" t="s">
        <v>349</v>
      </c>
      <c r="O99" s="282"/>
      <c r="P99" s="282"/>
      <c r="Q99" s="131" t="s">
        <v>205</v>
      </c>
      <c r="R99" s="131"/>
      <c r="S99" s="131"/>
      <c r="T99" s="131"/>
      <c r="U99" s="131"/>
      <c r="V99" s="131"/>
      <c r="W99" s="131"/>
      <c r="X99" s="131"/>
      <c r="Y99" s="131"/>
      <c r="Z99" s="131"/>
      <c r="AA99" s="131"/>
      <c r="AB99" s="130">
        <f t="shared" si="116"/>
        <v>1</v>
      </c>
      <c r="AC99" s="77"/>
      <c r="AD99" s="77"/>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251"/>
      <c r="BT99" s="251"/>
      <c r="BU99" s="77"/>
      <c r="BV99" s="77"/>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77"/>
      <c r="DM99" s="77"/>
      <c r="DN99" s="77"/>
      <c r="DO99" s="77"/>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77"/>
      <c r="FF99" s="77"/>
      <c r="FG99" s="77"/>
      <c r="FH99" s="77"/>
      <c r="FI99" s="77"/>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77"/>
      <c r="GZ99" s="77"/>
      <c r="HA99" s="77"/>
      <c r="HB99" s="77"/>
      <c r="HC99" s="77"/>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61"/>
      <c r="IF99" s="61"/>
      <c r="IG99" s="61"/>
      <c r="IH99" s="61"/>
      <c r="II99" s="61"/>
      <c r="IJ99" s="61"/>
      <c r="IK99" s="61"/>
      <c r="IL99" s="61"/>
      <c r="IM99" s="61"/>
      <c r="IN99" s="61"/>
      <c r="IO99" s="61"/>
      <c r="IP99" s="61"/>
      <c r="IQ99" s="61"/>
      <c r="IR99" s="61"/>
      <c r="IS99" s="77"/>
      <c r="IT99" s="77"/>
      <c r="IU99" s="77"/>
      <c r="IV99" s="77"/>
      <c r="IW99" s="61"/>
      <c r="IX99" s="61"/>
      <c r="IY99" s="61"/>
      <c r="IZ99" s="61"/>
      <c r="JA99" s="61"/>
      <c r="JB99" s="61"/>
      <c r="JC99" s="61"/>
      <c r="JD99" s="61"/>
      <c r="JE99" s="61"/>
      <c r="JF99" s="61"/>
      <c r="JG99" s="61"/>
      <c r="JH99" s="61"/>
      <c r="JI99" s="61"/>
      <c r="JJ99" s="61"/>
      <c r="JK99" s="61"/>
      <c r="JL99" s="61"/>
      <c r="JM99" s="61"/>
      <c r="JN99" s="61"/>
      <c r="JO99" s="61"/>
      <c r="JP99" s="61"/>
      <c r="JQ99" s="61"/>
      <c r="JR99" s="61"/>
      <c r="JS99" s="61"/>
      <c r="JT99" s="61"/>
      <c r="JU99" s="61"/>
      <c r="JV99" s="61"/>
      <c r="JW99" s="61"/>
      <c r="JX99" s="61"/>
      <c r="JY99" s="61"/>
      <c r="JZ99" s="61"/>
      <c r="KA99" s="61"/>
      <c r="KB99" s="61"/>
      <c r="KC99" s="61"/>
      <c r="KD99" s="61"/>
      <c r="KE99" s="61"/>
      <c r="KF99" s="61"/>
      <c r="KG99" s="61"/>
      <c r="KH99" s="61"/>
      <c r="KI99" s="61"/>
      <c r="KJ99" s="61"/>
      <c r="KK99" s="61"/>
      <c r="KL99" s="61"/>
      <c r="KM99" s="61"/>
      <c r="KN99" s="61"/>
      <c r="KO99" s="61"/>
      <c r="KP99" s="61"/>
      <c r="KQ99" s="61"/>
      <c r="KR99" s="61"/>
      <c r="KS99" s="61"/>
      <c r="KT99" s="61"/>
      <c r="KU99" s="61"/>
      <c r="KV99" s="61"/>
      <c r="KW99" s="61"/>
      <c r="KX99" s="61"/>
      <c r="KY99" s="61"/>
      <c r="KZ99" s="61"/>
      <c r="LA99" s="61"/>
      <c r="LB99" s="61"/>
      <c r="LC99" s="61"/>
      <c r="LD99" s="61"/>
      <c r="LE99" s="61"/>
      <c r="LF99" s="61"/>
      <c r="LG99" s="61"/>
      <c r="LH99" s="61"/>
      <c r="LI99" s="61"/>
      <c r="LJ99" s="61"/>
      <c r="LK99" s="61"/>
      <c r="LL99" s="61"/>
      <c r="LM99" s="61"/>
      <c r="LN99" s="61"/>
      <c r="LO99" s="61"/>
      <c r="LP99" s="61"/>
      <c r="LQ99" s="61"/>
      <c r="LR99" s="61"/>
      <c r="LS99" s="61"/>
      <c r="LT99" s="61"/>
      <c r="LU99" s="61"/>
      <c r="LV99" s="61"/>
      <c r="LW99" s="61"/>
      <c r="LX99" s="61"/>
      <c r="LY99" s="61"/>
      <c r="LZ99" s="61"/>
      <c r="MA99" s="61"/>
      <c r="MB99" s="61"/>
      <c r="MC99" s="78" t="s">
        <v>555</v>
      </c>
      <c r="MD99" s="61">
        <v>2</v>
      </c>
      <c r="ME99" s="61">
        <v>2</v>
      </c>
      <c r="MF99" s="61">
        <v>2</v>
      </c>
      <c r="MG99" s="61">
        <v>2</v>
      </c>
      <c r="MH99" s="61">
        <v>2</v>
      </c>
      <c r="MI99" s="61">
        <v>2</v>
      </c>
      <c r="MJ99" s="61">
        <v>2</v>
      </c>
      <c r="MK99" s="61">
        <v>2</v>
      </c>
      <c r="ML99" s="61">
        <v>2</v>
      </c>
      <c r="MM99" s="61">
        <v>2</v>
      </c>
      <c r="MN99" s="61">
        <v>2</v>
      </c>
      <c r="MO99" s="61">
        <v>2</v>
      </c>
      <c r="MP99" s="61">
        <v>2</v>
      </c>
      <c r="MQ99" s="61">
        <v>2</v>
      </c>
      <c r="MR99" s="61">
        <v>2</v>
      </c>
      <c r="MS99" s="61">
        <v>2</v>
      </c>
      <c r="MT99" s="61">
        <v>2</v>
      </c>
      <c r="MU99" s="61">
        <v>2</v>
      </c>
      <c r="MV99" s="61">
        <v>2</v>
      </c>
      <c r="MW99" s="61">
        <v>2</v>
      </c>
      <c r="MX99" s="61">
        <v>2</v>
      </c>
      <c r="MY99" s="61">
        <v>2</v>
      </c>
      <c r="MZ99" s="61">
        <v>2</v>
      </c>
      <c r="NA99" s="61">
        <v>2</v>
      </c>
      <c r="NB99" s="61">
        <v>2</v>
      </c>
      <c r="NC99" s="61">
        <v>2</v>
      </c>
      <c r="ND99" s="202">
        <f>COUNTIF(MD99:NC99,"2")</f>
        <v>26</v>
      </c>
      <c r="NE99" s="203">
        <f>ND99/(ND99+NF99+NH99+NJ99)</f>
        <v>1</v>
      </c>
      <c r="NF99" s="202">
        <f>COUNTIF(MD99:NC99,"1")</f>
        <v>0</v>
      </c>
      <c r="NG99" s="203">
        <f>NF99/(ND99+NF99+NH99+NJ99)</f>
        <v>0</v>
      </c>
      <c r="NH99" s="202">
        <f>COUNTIF(MD99:NC99,"0")</f>
        <v>0</v>
      </c>
      <c r="NI99" s="203">
        <f>NH99/(ND99+NF99+NH99+NJ99)</f>
        <v>0</v>
      </c>
      <c r="NJ99" s="202">
        <f>COUNTIF(LQ99:NC99,"KĐG")</f>
        <v>0</v>
      </c>
      <c r="NK99" s="203">
        <f>NJ99/(ND99+NF99+NH99+NJ99)</f>
        <v>0</v>
      </c>
      <c r="NL99" s="204">
        <f>(((ND99*2)+(NF99*1)+(NH99*0)))/(ND99+NF99+NH99)</f>
        <v>2</v>
      </c>
      <c r="NM99" s="207" t="str">
        <f>IF(NK99&gt;=50%,"KĐG",IF(NL99&gt;=1.6,"Đạt mục tiêu",IF(NL99&gt;=1,"Cần cố gắng","Chưa đạt")))</f>
        <v>Đạt mục tiêu</v>
      </c>
      <c r="NN99" s="61"/>
      <c r="NO99" s="61"/>
      <c r="NP99" s="61"/>
      <c r="NQ99" s="61"/>
      <c r="NR99" s="61"/>
      <c r="NS99" s="61"/>
      <c r="NT99" s="61"/>
      <c r="NU99" s="61"/>
      <c r="NV99" s="61"/>
      <c r="NW99" s="61"/>
      <c r="NX99" s="61"/>
      <c r="NY99" s="61"/>
      <c r="NZ99" s="61"/>
      <c r="OA99" s="61"/>
      <c r="OB99" s="61"/>
      <c r="OC99" s="61"/>
      <c r="OD99" s="61"/>
      <c r="OE99" s="61"/>
      <c r="OF99" s="61"/>
      <c r="OG99" s="61"/>
      <c r="OH99" s="61"/>
      <c r="OI99" s="61"/>
      <c r="OJ99" s="61"/>
      <c r="OK99" s="61"/>
      <c r="OL99" s="61"/>
      <c r="OM99" s="61"/>
      <c r="ON99" s="61"/>
      <c r="OO99" s="61"/>
      <c r="OP99" s="61"/>
      <c r="OQ99" s="61"/>
      <c r="OR99" s="61"/>
      <c r="OS99" s="61"/>
      <c r="OT99" s="61"/>
      <c r="OU99" s="61"/>
      <c r="OV99" s="61"/>
      <c r="OW99" s="61"/>
      <c r="OX99" s="61"/>
      <c r="OY99" s="61"/>
      <c r="OZ99" s="61"/>
    </row>
    <row r="100" spans="1:416" ht="21" hidden="1" customHeight="1">
      <c r="A100" s="61"/>
      <c r="B100" s="282">
        <v>43</v>
      </c>
      <c r="C100" s="278" t="s">
        <v>137</v>
      </c>
      <c r="D100" s="281" t="s">
        <v>4</v>
      </c>
      <c r="E100" s="278" t="s">
        <v>138</v>
      </c>
      <c r="F100" s="292" t="s">
        <v>4</v>
      </c>
      <c r="G100" s="281"/>
      <c r="H100" s="137" t="s">
        <v>138</v>
      </c>
      <c r="I100" s="137" t="s">
        <v>1210</v>
      </c>
      <c r="J100" s="134"/>
      <c r="K100" s="206" t="s">
        <v>662</v>
      </c>
      <c r="L100" s="134" t="s">
        <v>500</v>
      </c>
      <c r="M100" s="55" t="s">
        <v>376</v>
      </c>
      <c r="N100" s="61" t="s">
        <v>349</v>
      </c>
      <c r="O100" s="282" t="s">
        <v>205</v>
      </c>
      <c r="P100" s="282"/>
      <c r="Q100" s="131" t="s">
        <v>205</v>
      </c>
      <c r="R100" s="131"/>
      <c r="S100" s="131"/>
      <c r="T100" s="131"/>
      <c r="U100" s="131"/>
      <c r="V100" s="131"/>
      <c r="W100" s="131"/>
      <c r="X100" s="131"/>
      <c r="Y100" s="131"/>
      <c r="Z100" s="131"/>
      <c r="AA100" s="131"/>
      <c r="AB100" s="130">
        <f t="shared" si="116"/>
        <v>1</v>
      </c>
      <c r="AC100" s="77" t="s">
        <v>555</v>
      </c>
      <c r="AD100" s="77" t="s">
        <v>555</v>
      </c>
      <c r="AE100" s="201">
        <v>2</v>
      </c>
      <c r="AF100" s="201">
        <v>2</v>
      </c>
      <c r="AG100" s="201">
        <v>2</v>
      </c>
      <c r="AH100" s="201">
        <v>2</v>
      </c>
      <c r="AI100" s="201">
        <v>2</v>
      </c>
      <c r="AJ100" s="201">
        <v>2</v>
      </c>
      <c r="AK100" s="201">
        <v>2</v>
      </c>
      <c r="AL100" s="201">
        <v>2</v>
      </c>
      <c r="AM100" s="201">
        <v>2</v>
      </c>
      <c r="AN100" s="201">
        <v>2</v>
      </c>
      <c r="AO100" s="201">
        <v>2</v>
      </c>
      <c r="AP100" s="201">
        <v>2</v>
      </c>
      <c r="AQ100" s="201">
        <v>2</v>
      </c>
      <c r="AR100" s="201">
        <v>2</v>
      </c>
      <c r="AS100" s="201">
        <v>2</v>
      </c>
      <c r="AT100" s="201">
        <v>2</v>
      </c>
      <c r="AU100" s="201">
        <v>2</v>
      </c>
      <c r="AV100" s="201">
        <v>2</v>
      </c>
      <c r="AW100" s="201">
        <v>2</v>
      </c>
      <c r="AX100" s="201">
        <v>2</v>
      </c>
      <c r="AY100" s="201">
        <v>2</v>
      </c>
      <c r="AZ100" s="201">
        <v>2</v>
      </c>
      <c r="BA100" s="201">
        <v>2</v>
      </c>
      <c r="BB100" s="201">
        <v>2</v>
      </c>
      <c r="BC100" s="201">
        <v>2</v>
      </c>
      <c r="BD100" s="201">
        <v>2</v>
      </c>
      <c r="BE100" s="201">
        <v>2</v>
      </c>
      <c r="BF100" s="201">
        <v>2</v>
      </c>
      <c r="BG100" s="201">
        <v>2</v>
      </c>
      <c r="BH100" s="201">
        <v>2</v>
      </c>
      <c r="BI100" s="202">
        <f>COUNTIF(AE100:BH100,"2")</f>
        <v>30</v>
      </c>
      <c r="BJ100" s="203">
        <f>BI100/(BI100+BK100+BM100+BO100)</f>
        <v>1</v>
      </c>
      <c r="BK100" s="202">
        <f>COUNTIF(AE100:BH100,"1")</f>
        <v>0</v>
      </c>
      <c r="BL100" s="203">
        <f>BK100/(BI100+BK100+BM100+BO100)</f>
        <v>0</v>
      </c>
      <c r="BM100" s="202">
        <f>COUNTIF(AE100:BH100,"0")</f>
        <v>0</v>
      </c>
      <c r="BN100" s="203">
        <f>BM100/(BI100+BK100+BM100+BO100)</f>
        <v>0</v>
      </c>
      <c r="BO100" s="202">
        <f>COUNTIF(P100:BH100,"KĐG")</f>
        <v>0</v>
      </c>
      <c r="BP100" s="203">
        <f>BO100/(BI100+BK100+BM100+BO100)</f>
        <v>0</v>
      </c>
      <c r="BQ100" s="204">
        <f>(((BI100*2)+(BK100*1)+(BM100*0)))/(BI100+BK100+BM100)</f>
        <v>2</v>
      </c>
      <c r="BR100" s="205" t="str">
        <f>IF(BP100&gt;=50%,"KĐG",IF(BQ100&gt;=1.6,"Đạt mục tiêu",IF(BQ100&gt;=1,"Cần cố gắng","Chưa đạt")))</f>
        <v>Đạt mục tiêu</v>
      </c>
      <c r="BS100" s="251"/>
      <c r="BT100" s="251"/>
      <c r="BU100" s="77">
        <v>2</v>
      </c>
      <c r="BV100" s="77">
        <v>2</v>
      </c>
      <c r="BW100" s="61">
        <v>2</v>
      </c>
      <c r="BX100" s="61">
        <v>2</v>
      </c>
      <c r="BY100" s="61">
        <v>2</v>
      </c>
      <c r="BZ100" s="61">
        <v>2</v>
      </c>
      <c r="CA100" s="61">
        <v>2</v>
      </c>
      <c r="CB100" s="61">
        <v>2</v>
      </c>
      <c r="CC100" s="61">
        <v>2</v>
      </c>
      <c r="CD100" s="61">
        <v>2</v>
      </c>
      <c r="CE100" s="61">
        <v>2</v>
      </c>
      <c r="CF100" s="61">
        <v>2</v>
      </c>
      <c r="CG100" s="61">
        <v>2</v>
      </c>
      <c r="CH100" s="61">
        <v>2</v>
      </c>
      <c r="CI100" s="61">
        <v>2</v>
      </c>
      <c r="CJ100" s="61">
        <v>2</v>
      </c>
      <c r="CK100" s="61">
        <v>2</v>
      </c>
      <c r="CL100" s="61">
        <v>2</v>
      </c>
      <c r="CM100" s="61">
        <v>2</v>
      </c>
      <c r="CN100" s="61">
        <v>2</v>
      </c>
      <c r="CO100" s="61">
        <v>2</v>
      </c>
      <c r="CP100" s="61">
        <v>2</v>
      </c>
      <c r="CQ100" s="61">
        <v>2</v>
      </c>
      <c r="CR100" s="61">
        <v>2</v>
      </c>
      <c r="CS100" s="61">
        <v>2</v>
      </c>
      <c r="CT100" s="61">
        <v>2</v>
      </c>
      <c r="CU100" s="61">
        <v>2</v>
      </c>
      <c r="CV100" s="61">
        <v>2</v>
      </c>
      <c r="CW100" s="61">
        <v>2</v>
      </c>
      <c r="CX100" s="61">
        <v>2</v>
      </c>
      <c r="CY100" s="61">
        <f>COUNTIF(BU100:CX100,"2")</f>
        <v>30</v>
      </c>
      <c r="CZ100" s="61">
        <f>CY100/(CY100+DA100+DC100+DE100)</f>
        <v>1</v>
      </c>
      <c r="DA100" s="61">
        <f>COUNTIF(BU100:CX100,"1")</f>
        <v>0</v>
      </c>
      <c r="DB100" s="61">
        <f>DA100/(CY100+DA100+DC100+DE100)</f>
        <v>0</v>
      </c>
      <c r="DC100" s="61">
        <f>COUNTIF(BU100:CX100,"0")</f>
        <v>0</v>
      </c>
      <c r="DD100" s="61">
        <f>DC100/(CY100+DA100+DC100+DE100)</f>
        <v>0</v>
      </c>
      <c r="DE100" s="61">
        <f>COUNTIF(BG100:CX100,"KĐG")</f>
        <v>0</v>
      </c>
      <c r="DF100" s="61">
        <f>DE100/(CY100+DA100+DC100+DE100)</f>
        <v>0</v>
      </c>
      <c r="DG100" s="61">
        <f>(((CY100*2)+(DA100*1)+(DC100*0)))/(CY100+DA100+DC100)</f>
        <v>2</v>
      </c>
      <c r="DH100" s="61" t="str">
        <f>IF(DF100&gt;=50%,"KĐG",IF(DG100&gt;=1.6,"Đạt mục tiêu",IF(DG100&gt;=1,"Cần cố gắng","Chưa đạt")))</f>
        <v>Đạt mục tiêu</v>
      </c>
      <c r="DI100" s="61"/>
      <c r="DJ100" s="61"/>
      <c r="DK100" s="61"/>
      <c r="DL100" s="77"/>
      <c r="DM100" s="77"/>
      <c r="DN100" s="77"/>
      <c r="DO100" s="77"/>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77"/>
      <c r="FF100" s="77"/>
      <c r="FG100" s="77"/>
      <c r="FH100" s="77"/>
      <c r="FI100" s="77"/>
      <c r="FJ100" s="61">
        <v>2</v>
      </c>
      <c r="FK100" s="61">
        <v>2</v>
      </c>
      <c r="FL100" s="61">
        <v>1</v>
      </c>
      <c r="FM100" s="61">
        <v>2</v>
      </c>
      <c r="FN100" s="61">
        <v>2</v>
      </c>
      <c r="FO100" s="61">
        <v>2</v>
      </c>
      <c r="FP100" s="61">
        <v>2</v>
      </c>
      <c r="FQ100" s="61">
        <v>2</v>
      </c>
      <c r="FR100" s="61">
        <v>2</v>
      </c>
      <c r="FS100" s="61">
        <v>2</v>
      </c>
      <c r="FT100" s="61">
        <v>1</v>
      </c>
      <c r="FU100" s="61">
        <v>2</v>
      </c>
      <c r="FV100" s="61">
        <v>2</v>
      </c>
      <c r="FW100" s="61">
        <v>2</v>
      </c>
      <c r="FX100" s="61">
        <v>2</v>
      </c>
      <c r="FY100" s="61">
        <v>2</v>
      </c>
      <c r="FZ100" s="61">
        <v>1</v>
      </c>
      <c r="GA100" s="61">
        <v>2</v>
      </c>
      <c r="GB100" s="61">
        <v>2</v>
      </c>
      <c r="GC100" s="61">
        <v>2</v>
      </c>
      <c r="GD100" s="61"/>
      <c r="GE100" s="61"/>
      <c r="GF100" s="61"/>
      <c r="GG100" s="61"/>
      <c r="GH100" s="61"/>
      <c r="GI100" s="61">
        <v>2</v>
      </c>
      <c r="GJ100" s="61">
        <v>2</v>
      </c>
      <c r="GK100" s="61">
        <v>2</v>
      </c>
      <c r="GL100" s="61">
        <v>2</v>
      </c>
      <c r="GM100" s="61"/>
      <c r="GN100" s="61">
        <v>2</v>
      </c>
      <c r="GO100" s="202">
        <f>COUNTIF(FA100:GN100,"2")</f>
        <v>22</v>
      </c>
      <c r="GP100" s="203">
        <f>GO100/(GO100+GQ100+GS100+GU100)</f>
        <v>0.88</v>
      </c>
      <c r="GQ100" s="202">
        <f>COUNTIF(FA100:GN100,"1")</f>
        <v>3</v>
      </c>
      <c r="GR100" s="203">
        <f>GQ100/(GO100+GQ100+GS100+GU100)</f>
        <v>0.12</v>
      </c>
      <c r="GS100" s="202">
        <f>COUNTIF(FA100:GN100,"0")</f>
        <v>0</v>
      </c>
      <c r="GT100" s="203">
        <f>GS100/(GO100+GQ100+GS100+GU100)</f>
        <v>0</v>
      </c>
      <c r="GU100" s="202">
        <f>COUNTIF(EU100:GN100,"KĐG")</f>
        <v>0</v>
      </c>
      <c r="GV100" s="203">
        <f>GU100/(GO100+GQ100+GS100+GU100)</f>
        <v>0</v>
      </c>
      <c r="GW100" s="204">
        <f>(((GO100*2)+(GQ100*1)+(GS100*0)))/(GO100+GQ100+GS100)</f>
        <v>1.88</v>
      </c>
      <c r="GX100" s="207" t="str">
        <f>IF(GV100&gt;=50%,"KĐG",IF(GW100&gt;=1.6,"Đạt mục tiêu",IF(GW100&gt;=1,"Cần cố gắng","Chưa đạt")))</f>
        <v>Đạt mục tiêu</v>
      </c>
      <c r="GY100" s="77"/>
      <c r="GZ100" s="77"/>
      <c r="HA100" s="77"/>
      <c r="HB100" s="77"/>
      <c r="HC100" s="77"/>
      <c r="HD100" s="77" t="s">
        <v>555</v>
      </c>
      <c r="HE100" s="77" t="s">
        <v>555</v>
      </c>
      <c r="HF100" s="77" t="s">
        <v>555</v>
      </c>
      <c r="HG100" s="77" t="s">
        <v>555</v>
      </c>
      <c r="HH100" s="77" t="s">
        <v>555</v>
      </c>
      <c r="HI100" s="77" t="s">
        <v>555</v>
      </c>
      <c r="HJ100" s="77" t="s">
        <v>555</v>
      </c>
      <c r="HK100" s="77" t="s">
        <v>555</v>
      </c>
      <c r="HL100" s="77" t="s">
        <v>555</v>
      </c>
      <c r="HM100" s="77" t="s">
        <v>555</v>
      </c>
      <c r="HN100" s="77" t="s">
        <v>555</v>
      </c>
      <c r="HO100" s="77" t="s">
        <v>555</v>
      </c>
      <c r="HP100" s="77" t="s">
        <v>555</v>
      </c>
      <c r="HQ100" s="77" t="s">
        <v>555</v>
      </c>
      <c r="HR100" s="77" t="s">
        <v>555</v>
      </c>
      <c r="HS100" s="77" t="s">
        <v>555</v>
      </c>
      <c r="HT100" s="77" t="s">
        <v>555</v>
      </c>
      <c r="HU100" s="77" t="s">
        <v>555</v>
      </c>
      <c r="HV100" s="77" t="s">
        <v>555</v>
      </c>
      <c r="HW100" s="77"/>
      <c r="HX100" s="77"/>
      <c r="HY100" s="77"/>
      <c r="HZ100" s="77"/>
      <c r="IA100" s="77"/>
      <c r="IB100" s="77"/>
      <c r="IC100" s="77" t="s">
        <v>555</v>
      </c>
      <c r="ID100" s="77" t="s">
        <v>555</v>
      </c>
      <c r="IE100" s="77" t="s">
        <v>555</v>
      </c>
      <c r="IF100" s="77" t="s">
        <v>555</v>
      </c>
      <c r="IG100" s="77" t="s">
        <v>555</v>
      </c>
      <c r="IH100" s="77" t="s">
        <v>555</v>
      </c>
      <c r="II100" s="77" t="s">
        <v>555</v>
      </c>
      <c r="IJ100" s="77" t="s">
        <v>555</v>
      </c>
      <c r="IK100" s="77" t="s">
        <v>555</v>
      </c>
      <c r="IL100" s="77" t="s">
        <v>555</v>
      </c>
      <c r="IM100" s="77" t="s">
        <v>555</v>
      </c>
      <c r="IN100" s="77" t="s">
        <v>555</v>
      </c>
      <c r="IO100" s="77" t="s">
        <v>555</v>
      </c>
      <c r="IP100" s="77" t="s">
        <v>555</v>
      </c>
      <c r="IQ100" s="77" t="s">
        <v>555</v>
      </c>
      <c r="IR100" s="77"/>
      <c r="IS100" s="77"/>
      <c r="IT100" s="77"/>
      <c r="IU100" s="77"/>
      <c r="IV100" s="77"/>
      <c r="IW100" s="77" t="s">
        <v>555</v>
      </c>
      <c r="IX100" s="77" t="s">
        <v>555</v>
      </c>
      <c r="IY100" s="77" t="s">
        <v>555</v>
      </c>
      <c r="IZ100" s="77" t="s">
        <v>555</v>
      </c>
      <c r="JA100" s="77" t="s">
        <v>555</v>
      </c>
      <c r="JB100" s="77" t="s">
        <v>555</v>
      </c>
      <c r="JC100" s="77" t="s">
        <v>555</v>
      </c>
      <c r="JD100" s="77" t="s">
        <v>555</v>
      </c>
      <c r="JE100" s="77" t="s">
        <v>555</v>
      </c>
      <c r="JF100" s="77" t="s">
        <v>555</v>
      </c>
      <c r="JG100" s="77" t="s">
        <v>555</v>
      </c>
      <c r="JH100" s="77" t="s">
        <v>555</v>
      </c>
      <c r="JI100" s="77" t="s">
        <v>555</v>
      </c>
      <c r="JJ100" s="77" t="s">
        <v>555</v>
      </c>
      <c r="JK100" s="77" t="s">
        <v>555</v>
      </c>
      <c r="JL100" s="77" t="s">
        <v>555</v>
      </c>
      <c r="JM100" s="77" t="s">
        <v>555</v>
      </c>
      <c r="JN100" s="77" t="s">
        <v>555</v>
      </c>
      <c r="JO100" s="77" t="s">
        <v>555</v>
      </c>
      <c r="JP100" s="77" t="s">
        <v>555</v>
      </c>
      <c r="JQ100" s="77"/>
      <c r="JR100" s="77"/>
      <c r="JS100" s="77"/>
      <c r="JT100" s="77"/>
      <c r="JU100" s="77"/>
      <c r="JV100" s="77" t="s">
        <v>555</v>
      </c>
      <c r="JW100" s="77" t="s">
        <v>555</v>
      </c>
      <c r="JX100" s="77" t="s">
        <v>555</v>
      </c>
      <c r="JY100" s="77" t="s">
        <v>555</v>
      </c>
      <c r="JZ100" s="77" t="s">
        <v>555</v>
      </c>
      <c r="KA100" s="77" t="s">
        <v>555</v>
      </c>
      <c r="KB100" s="77" t="s">
        <v>555</v>
      </c>
      <c r="KC100" s="77" t="s">
        <v>555</v>
      </c>
      <c r="KD100" s="77" t="s">
        <v>555</v>
      </c>
      <c r="KE100" s="77" t="s">
        <v>555</v>
      </c>
      <c r="KF100" s="77" t="s">
        <v>555</v>
      </c>
      <c r="KG100" s="77" t="s">
        <v>555</v>
      </c>
      <c r="KH100" s="77" t="s">
        <v>555</v>
      </c>
      <c r="KI100" s="77" t="s">
        <v>555</v>
      </c>
      <c r="KJ100" s="77" t="s">
        <v>555</v>
      </c>
      <c r="KK100" s="77"/>
      <c r="KL100" s="77"/>
      <c r="KM100" s="77"/>
      <c r="KN100" s="77" t="s">
        <v>555</v>
      </c>
      <c r="KO100" s="77" t="s">
        <v>555</v>
      </c>
      <c r="KP100" s="77" t="s">
        <v>555</v>
      </c>
      <c r="KQ100" s="77" t="s">
        <v>555</v>
      </c>
      <c r="KR100" s="77" t="s">
        <v>555</v>
      </c>
      <c r="KS100" s="77" t="s">
        <v>555</v>
      </c>
      <c r="KT100" s="77" t="s">
        <v>555</v>
      </c>
      <c r="KU100" s="77" t="s">
        <v>555</v>
      </c>
      <c r="KV100" s="77" t="s">
        <v>555</v>
      </c>
      <c r="KW100" s="77" t="s">
        <v>555</v>
      </c>
      <c r="KX100" s="77" t="s">
        <v>555</v>
      </c>
      <c r="KY100" s="77" t="s">
        <v>555</v>
      </c>
      <c r="KZ100" s="77" t="s">
        <v>555</v>
      </c>
      <c r="LA100" s="77" t="s">
        <v>555</v>
      </c>
      <c r="LB100" s="77" t="s">
        <v>555</v>
      </c>
      <c r="LC100" s="77" t="s">
        <v>555</v>
      </c>
      <c r="LD100" s="77" t="s">
        <v>555</v>
      </c>
      <c r="LE100" s="77" t="s">
        <v>555</v>
      </c>
      <c r="LF100" s="77" t="s">
        <v>555</v>
      </c>
      <c r="LG100" s="77" t="s">
        <v>555</v>
      </c>
      <c r="LH100" s="77" t="s">
        <v>555</v>
      </c>
      <c r="LI100" s="77" t="s">
        <v>555</v>
      </c>
      <c r="LJ100" s="77" t="s">
        <v>555</v>
      </c>
      <c r="LK100" s="77"/>
      <c r="LL100" s="77"/>
      <c r="LM100" s="77"/>
      <c r="LN100" s="77"/>
      <c r="LO100" s="77" t="s">
        <v>555</v>
      </c>
      <c r="LP100" s="77"/>
      <c r="LQ100" s="77" t="s">
        <v>555</v>
      </c>
      <c r="LR100" s="77" t="s">
        <v>555</v>
      </c>
      <c r="LS100" s="77" t="s">
        <v>555</v>
      </c>
      <c r="LT100" s="77" t="s">
        <v>555</v>
      </c>
      <c r="LU100" s="77" t="s">
        <v>555</v>
      </c>
      <c r="LV100" s="77" t="s">
        <v>555</v>
      </c>
      <c r="LW100" s="77" t="s">
        <v>555</v>
      </c>
      <c r="LX100" s="77" t="s">
        <v>555</v>
      </c>
      <c r="LY100" s="77" t="s">
        <v>555</v>
      </c>
      <c r="LZ100" s="77" t="s">
        <v>555</v>
      </c>
      <c r="MA100" s="77" t="s">
        <v>555</v>
      </c>
      <c r="MB100" s="77"/>
      <c r="MC100" s="77"/>
      <c r="MD100" s="77" t="s">
        <v>555</v>
      </c>
      <c r="ME100" s="77" t="s">
        <v>555</v>
      </c>
      <c r="MF100" s="77" t="s">
        <v>555</v>
      </c>
      <c r="MG100" s="77" t="s">
        <v>555</v>
      </c>
      <c r="MH100" s="77" t="s">
        <v>555</v>
      </c>
      <c r="MI100" s="77" t="s">
        <v>555</v>
      </c>
      <c r="MJ100" s="77" t="s">
        <v>555</v>
      </c>
      <c r="MK100" s="77" t="s">
        <v>555</v>
      </c>
      <c r="ML100" s="77" t="s">
        <v>555</v>
      </c>
      <c r="MM100" s="77" t="s">
        <v>555</v>
      </c>
      <c r="MN100" s="77" t="s">
        <v>555</v>
      </c>
      <c r="MO100" s="77" t="s">
        <v>555</v>
      </c>
      <c r="MP100" s="77" t="s">
        <v>555</v>
      </c>
      <c r="MQ100" s="77" t="s">
        <v>555</v>
      </c>
      <c r="MR100" s="77" t="s">
        <v>555</v>
      </c>
      <c r="MS100" s="77" t="s">
        <v>555</v>
      </c>
      <c r="MT100" s="77" t="s">
        <v>555</v>
      </c>
      <c r="MU100" s="77" t="s">
        <v>555</v>
      </c>
      <c r="MV100" s="77" t="s">
        <v>555</v>
      </c>
      <c r="MW100" s="77" t="s">
        <v>555</v>
      </c>
      <c r="MX100" s="77" t="s">
        <v>555</v>
      </c>
      <c r="MY100" s="77" t="s">
        <v>555</v>
      </c>
      <c r="MZ100" s="77" t="s">
        <v>555</v>
      </c>
      <c r="NA100" s="77" t="s">
        <v>555</v>
      </c>
      <c r="NB100" s="77"/>
      <c r="NC100" s="77" t="s">
        <v>555</v>
      </c>
      <c r="ND100" s="77" t="s">
        <v>555</v>
      </c>
      <c r="NE100" s="77" t="s">
        <v>555</v>
      </c>
      <c r="NF100" s="77" t="s">
        <v>555</v>
      </c>
      <c r="NG100" s="77" t="s">
        <v>555</v>
      </c>
      <c r="NH100" s="77" t="s">
        <v>555</v>
      </c>
      <c r="NI100" s="77" t="s">
        <v>555</v>
      </c>
      <c r="NJ100" s="77" t="s">
        <v>555</v>
      </c>
      <c r="NK100" s="77" t="s">
        <v>555</v>
      </c>
      <c r="NL100" s="77" t="s">
        <v>555</v>
      </c>
      <c r="NM100" s="77" t="s">
        <v>555</v>
      </c>
      <c r="NN100" s="77" t="s">
        <v>555</v>
      </c>
      <c r="NO100" s="77" t="s">
        <v>555</v>
      </c>
      <c r="NP100" s="61">
        <v>2</v>
      </c>
      <c r="NQ100" s="61">
        <v>2</v>
      </c>
      <c r="NR100" s="61">
        <v>2</v>
      </c>
      <c r="NS100" s="61">
        <v>2</v>
      </c>
      <c r="NT100" s="61">
        <v>2</v>
      </c>
      <c r="NU100" s="61">
        <v>2</v>
      </c>
      <c r="NV100" s="61">
        <v>2</v>
      </c>
      <c r="NW100" s="61">
        <v>2</v>
      </c>
      <c r="NX100" s="61">
        <v>2</v>
      </c>
      <c r="NY100" s="61">
        <v>2</v>
      </c>
      <c r="NZ100" s="61">
        <v>2</v>
      </c>
      <c r="OA100" s="61">
        <v>2</v>
      </c>
      <c r="OB100" s="61">
        <v>2</v>
      </c>
      <c r="OC100" s="61">
        <v>2</v>
      </c>
      <c r="OD100" s="61">
        <v>2</v>
      </c>
      <c r="OE100" s="61">
        <v>2</v>
      </c>
      <c r="OF100" s="61">
        <v>2</v>
      </c>
      <c r="OG100" s="61">
        <v>2</v>
      </c>
      <c r="OH100" s="61">
        <v>2</v>
      </c>
      <c r="OI100" s="61">
        <v>2</v>
      </c>
      <c r="OJ100" s="61">
        <v>2</v>
      </c>
      <c r="OK100" s="61">
        <v>2</v>
      </c>
      <c r="OL100" s="61">
        <v>2</v>
      </c>
      <c r="OM100" s="61">
        <v>2</v>
      </c>
      <c r="ON100" s="61">
        <v>2</v>
      </c>
      <c r="OO100" s="61">
        <v>2</v>
      </c>
      <c r="OP100" s="202">
        <f>COUNTIF(NP100:OO100,"2")</f>
        <v>26</v>
      </c>
      <c r="OQ100" s="203">
        <f>OP100/(OP100+OR100+OT100+OV100)</f>
        <v>1</v>
      </c>
      <c r="OR100" s="202">
        <f>COUNTIF(NP100:OO100,"1")</f>
        <v>0</v>
      </c>
      <c r="OS100" s="203">
        <f>OR100/(OP100+OR100+OT100+OV100)</f>
        <v>0</v>
      </c>
      <c r="OT100" s="202">
        <f>COUNTIF(NP100:OO100,"0")</f>
        <v>0</v>
      </c>
      <c r="OU100" s="203">
        <f>OT100/(OP100+OR100+OT100+OV100)</f>
        <v>0</v>
      </c>
      <c r="OV100" s="202">
        <f>COUNTIF(NC100:OO100,"KĐG")</f>
        <v>0</v>
      </c>
      <c r="OW100" s="203">
        <f>OV100/(OP100+OR100+OT100+OV100)</f>
        <v>0</v>
      </c>
      <c r="OX100" s="204">
        <f>(((OP100*2)+(OR100*1)+(OT100*0)))/(OP100+OR100+OT100)</f>
        <v>2</v>
      </c>
      <c r="OY100" s="207" t="str">
        <f>IF(OW100&gt;=50%,"KĐG",IF(OX100&gt;=1.6,"Đạt mục tiêu",IF(OX100&gt;=1,"Cần cố gắng","Chưa đạt")))</f>
        <v>Đạt mục tiêu</v>
      </c>
      <c r="OZ100" s="61"/>
    </row>
    <row r="101" spans="1:416" ht="60" customHeight="1">
      <c r="A101" s="61"/>
      <c r="B101" s="282"/>
      <c r="C101" s="278"/>
      <c r="D101" s="281"/>
      <c r="E101" s="278"/>
      <c r="F101" s="292"/>
      <c r="G101" s="281"/>
      <c r="H101" s="137" t="s">
        <v>138</v>
      </c>
      <c r="I101" s="256" t="s">
        <v>1372</v>
      </c>
      <c r="J101" s="134"/>
      <c r="K101" s="206" t="s">
        <v>662</v>
      </c>
      <c r="L101" s="134" t="s">
        <v>500</v>
      </c>
      <c r="M101" s="55" t="s">
        <v>376</v>
      </c>
      <c r="N101" s="61" t="s">
        <v>349</v>
      </c>
      <c r="O101" s="282"/>
      <c r="P101" s="282"/>
      <c r="Q101" s="131"/>
      <c r="R101" s="131" t="s">
        <v>205</v>
      </c>
      <c r="S101" s="131"/>
      <c r="T101" s="131"/>
      <c r="U101" s="131"/>
      <c r="V101" s="131"/>
      <c r="W101" s="131"/>
      <c r="X101" s="131"/>
      <c r="Y101" s="131"/>
      <c r="Z101" s="131"/>
      <c r="AA101" s="131"/>
      <c r="AB101" s="130">
        <f t="shared" si="116"/>
        <v>1</v>
      </c>
      <c r="AC101" s="77"/>
      <c r="AD101" s="77"/>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79" t="s">
        <v>555</v>
      </c>
      <c r="BT101" s="79" t="s">
        <v>555</v>
      </c>
      <c r="BU101" s="79"/>
      <c r="BV101" s="79"/>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202"/>
      <c r="DC101" s="203"/>
      <c r="DD101" s="202"/>
      <c r="DE101" s="203"/>
      <c r="DF101" s="202"/>
      <c r="DG101" s="203"/>
      <c r="DH101" s="202"/>
      <c r="DI101" s="203" t="e">
        <f>DH101/(DB101+DD101+DF101+DH101)</f>
        <v>#DIV/0!</v>
      </c>
      <c r="DJ101" s="204" t="e">
        <f>(((DB101*2)+(DD101*1)+(DF101*0)))/(DB101+DD101+DF101)</f>
        <v>#DIV/0!</v>
      </c>
      <c r="DK101" s="207" t="e">
        <f>IF(DI101&gt;=50%,"KĐG",IF(DJ101&gt;=1.6,"Đạt mục tiêu",IF(DJ101&gt;=1,"Cần cố gắng","Chưa đạt")))</f>
        <v>#DIV/0!</v>
      </c>
      <c r="DL101" s="77"/>
      <c r="DM101" s="77"/>
      <c r="DN101" s="77"/>
      <c r="DO101" s="77"/>
      <c r="DP101" s="201">
        <v>2</v>
      </c>
      <c r="DQ101" s="201">
        <v>2</v>
      </c>
      <c r="DR101" s="201">
        <v>2</v>
      </c>
      <c r="DS101" s="201">
        <v>2</v>
      </c>
      <c r="DT101" s="201">
        <v>2</v>
      </c>
      <c r="DU101" s="201">
        <v>2</v>
      </c>
      <c r="DV101" s="201">
        <v>2</v>
      </c>
      <c r="DW101" s="201">
        <v>2</v>
      </c>
      <c r="DX101" s="201">
        <v>2</v>
      </c>
      <c r="DY101" s="201">
        <v>2</v>
      </c>
      <c r="DZ101" s="201">
        <v>2</v>
      </c>
      <c r="EA101" s="201">
        <v>2</v>
      </c>
      <c r="EB101" s="201">
        <v>2</v>
      </c>
      <c r="EC101" s="201">
        <v>2</v>
      </c>
      <c r="ED101" s="201">
        <v>2</v>
      </c>
      <c r="EE101" s="201">
        <v>2</v>
      </c>
      <c r="EF101" s="201">
        <v>2</v>
      </c>
      <c r="EG101" s="201">
        <v>2</v>
      </c>
      <c r="EH101" s="201">
        <v>2</v>
      </c>
      <c r="EI101" s="201">
        <v>2</v>
      </c>
      <c r="EJ101" s="201">
        <v>2</v>
      </c>
      <c r="EK101" s="201">
        <v>2</v>
      </c>
      <c r="EL101" s="201">
        <v>2</v>
      </c>
      <c r="EM101" s="201">
        <v>2</v>
      </c>
      <c r="EN101" s="201">
        <v>2</v>
      </c>
      <c r="EO101" s="201">
        <v>2</v>
      </c>
      <c r="EP101" s="201">
        <v>2</v>
      </c>
      <c r="EQ101" s="201">
        <v>2</v>
      </c>
      <c r="ER101" s="201">
        <v>2</v>
      </c>
      <c r="ES101" s="201">
        <v>2</v>
      </c>
      <c r="ET101" s="201">
        <v>2</v>
      </c>
      <c r="EU101" s="61"/>
      <c r="EV101" s="61"/>
      <c r="EW101" s="61"/>
      <c r="EX101" s="61"/>
      <c r="EY101" s="61"/>
      <c r="EZ101" s="61"/>
      <c r="FA101" s="61"/>
      <c r="FB101" s="61"/>
      <c r="FC101" s="61"/>
      <c r="FD101" s="61"/>
      <c r="FE101" s="77"/>
      <c r="FF101" s="77"/>
      <c r="FG101" s="77"/>
      <c r="FH101" s="77"/>
      <c r="FI101" s="77"/>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202"/>
      <c r="GP101" s="203"/>
      <c r="GQ101" s="202"/>
      <c r="GR101" s="203"/>
      <c r="GS101" s="202"/>
      <c r="GT101" s="203"/>
      <c r="GU101" s="202"/>
      <c r="GV101" s="203"/>
      <c r="GW101" s="204"/>
      <c r="GX101" s="207"/>
      <c r="GY101" s="77"/>
      <c r="GZ101" s="77"/>
      <c r="HA101" s="77"/>
      <c r="HB101" s="77"/>
      <c r="HC101" s="77"/>
      <c r="HD101" s="77"/>
      <c r="HE101" s="77"/>
      <c r="HF101" s="77"/>
      <c r="HG101" s="77"/>
      <c r="HH101" s="77"/>
      <c r="HI101" s="77"/>
      <c r="HJ101" s="77"/>
      <c r="HK101" s="77"/>
      <c r="HL101" s="77"/>
      <c r="HM101" s="77"/>
      <c r="HN101" s="77"/>
      <c r="HO101" s="77"/>
      <c r="HP101" s="77"/>
      <c r="HQ101" s="77"/>
      <c r="HR101" s="77"/>
      <c r="HS101" s="77"/>
      <c r="HT101" s="77"/>
      <c r="HU101" s="77"/>
      <c r="HV101" s="77"/>
      <c r="HW101" s="77"/>
      <c r="HX101" s="77"/>
      <c r="HY101" s="77"/>
      <c r="HZ101" s="77"/>
      <c r="IA101" s="77"/>
      <c r="IB101" s="77"/>
      <c r="IC101" s="77"/>
      <c r="ID101" s="77"/>
      <c r="IE101" s="77"/>
      <c r="IF101" s="77"/>
      <c r="IG101" s="77"/>
      <c r="IH101" s="77"/>
      <c r="II101" s="77"/>
      <c r="IJ101" s="77"/>
      <c r="IK101" s="77"/>
      <c r="IL101" s="77"/>
      <c r="IM101" s="77"/>
      <c r="IN101" s="77"/>
      <c r="IO101" s="77"/>
      <c r="IP101" s="77"/>
      <c r="IQ101" s="77"/>
      <c r="IR101" s="77"/>
      <c r="IS101" s="77"/>
      <c r="IT101" s="77"/>
      <c r="IU101" s="77"/>
      <c r="IV101" s="77"/>
      <c r="IW101" s="77"/>
      <c r="IX101" s="77"/>
      <c r="IY101" s="77"/>
      <c r="IZ101" s="77"/>
      <c r="JA101" s="77"/>
      <c r="JB101" s="77"/>
      <c r="JC101" s="77"/>
      <c r="JD101" s="77"/>
      <c r="JE101" s="77"/>
      <c r="JF101" s="77"/>
      <c r="JG101" s="77"/>
      <c r="JH101" s="77"/>
      <c r="JI101" s="77"/>
      <c r="JJ101" s="77"/>
      <c r="JK101" s="77"/>
      <c r="JL101" s="77"/>
      <c r="JM101" s="77"/>
      <c r="JN101" s="77"/>
      <c r="JO101" s="77"/>
      <c r="JP101" s="77"/>
      <c r="JQ101" s="77"/>
      <c r="JR101" s="77"/>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77"/>
      <c r="LG101" s="77"/>
      <c r="LH101" s="77"/>
      <c r="LI101" s="77"/>
      <c r="LJ101" s="77"/>
      <c r="LK101" s="77"/>
      <c r="LL101" s="77"/>
      <c r="LM101" s="77"/>
      <c r="LN101" s="77"/>
      <c r="LO101" s="77"/>
      <c r="LP101" s="77"/>
      <c r="LQ101" s="77"/>
      <c r="LR101" s="77"/>
      <c r="LS101" s="77"/>
      <c r="LT101" s="77"/>
      <c r="LU101" s="77"/>
      <c r="LV101" s="77"/>
      <c r="LW101" s="77"/>
      <c r="LX101" s="77"/>
      <c r="LY101" s="77"/>
      <c r="LZ101" s="77"/>
      <c r="MA101" s="77"/>
      <c r="MB101" s="77"/>
      <c r="MC101" s="77"/>
      <c r="MD101" s="77"/>
      <c r="ME101" s="77"/>
      <c r="MF101" s="77"/>
      <c r="MG101" s="77"/>
      <c r="MH101" s="77"/>
      <c r="MI101" s="77"/>
      <c r="MJ101" s="77"/>
      <c r="MK101" s="77"/>
      <c r="ML101" s="77"/>
      <c r="MM101" s="77"/>
      <c r="MN101" s="77"/>
      <c r="MO101" s="77"/>
      <c r="MP101" s="77"/>
      <c r="MQ101" s="77"/>
      <c r="MR101" s="77"/>
      <c r="MS101" s="77"/>
      <c r="MT101" s="77"/>
      <c r="MU101" s="77"/>
      <c r="MV101" s="77"/>
      <c r="MW101" s="77"/>
      <c r="MX101" s="77"/>
      <c r="MY101" s="77"/>
      <c r="MZ101" s="77"/>
      <c r="NA101" s="77"/>
      <c r="NB101" s="77"/>
      <c r="NC101" s="77"/>
      <c r="ND101" s="77"/>
      <c r="NE101" s="77"/>
      <c r="NF101" s="77"/>
      <c r="NG101" s="77"/>
      <c r="NH101" s="77"/>
      <c r="NI101" s="77"/>
      <c r="NJ101" s="77"/>
      <c r="NK101" s="77"/>
      <c r="NL101" s="77"/>
      <c r="NM101" s="77"/>
      <c r="NN101" s="77"/>
      <c r="NO101" s="77"/>
      <c r="NP101" s="61"/>
      <c r="NQ101" s="61"/>
      <c r="NR101" s="61"/>
      <c r="NS101" s="61"/>
      <c r="NT101" s="61"/>
      <c r="NU101" s="61"/>
      <c r="NV101" s="61"/>
      <c r="NW101" s="61"/>
      <c r="NX101" s="61"/>
      <c r="NY101" s="61"/>
      <c r="NZ101" s="61"/>
      <c r="OA101" s="61"/>
      <c r="OB101" s="61"/>
      <c r="OC101" s="61"/>
      <c r="OD101" s="61"/>
      <c r="OE101" s="61"/>
      <c r="OF101" s="61"/>
      <c r="OG101" s="61"/>
      <c r="OH101" s="61"/>
      <c r="OI101" s="61"/>
      <c r="OJ101" s="61"/>
      <c r="OK101" s="61"/>
      <c r="OL101" s="61"/>
      <c r="OM101" s="61"/>
      <c r="ON101" s="61"/>
      <c r="OO101" s="61"/>
      <c r="OP101" s="202"/>
      <c r="OQ101" s="203"/>
      <c r="OR101" s="202"/>
      <c r="OS101" s="203"/>
      <c r="OT101" s="202"/>
      <c r="OU101" s="203"/>
      <c r="OV101" s="202"/>
      <c r="OW101" s="203"/>
      <c r="OX101" s="204"/>
      <c r="OY101" s="207"/>
      <c r="OZ101" s="61"/>
    </row>
    <row r="102" spans="1:416" ht="21" hidden="1" customHeight="1">
      <c r="A102" s="61"/>
      <c r="B102" s="282"/>
      <c r="C102" s="278"/>
      <c r="D102" s="281"/>
      <c r="E102" s="278"/>
      <c r="F102" s="292"/>
      <c r="G102" s="281"/>
      <c r="H102" s="137" t="s">
        <v>138</v>
      </c>
      <c r="I102" s="137" t="s">
        <v>1373</v>
      </c>
      <c r="J102" s="134"/>
      <c r="K102" s="206" t="s">
        <v>662</v>
      </c>
      <c r="L102" s="134" t="s">
        <v>500</v>
      </c>
      <c r="M102" s="55" t="s">
        <v>376</v>
      </c>
      <c r="N102" s="61" t="s">
        <v>349</v>
      </c>
      <c r="O102" s="282"/>
      <c r="P102" s="282"/>
      <c r="Q102" s="131"/>
      <c r="R102" s="131"/>
      <c r="S102" s="131" t="s">
        <v>205</v>
      </c>
      <c r="T102" s="131"/>
      <c r="U102" s="131"/>
      <c r="V102" s="131"/>
      <c r="W102" s="131"/>
      <c r="X102" s="131"/>
      <c r="Y102" s="131"/>
      <c r="Z102" s="131"/>
      <c r="AA102" s="131"/>
      <c r="AB102" s="130">
        <f t="shared" si="116"/>
        <v>1</v>
      </c>
      <c r="AC102" s="77"/>
      <c r="AD102" s="77"/>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251"/>
      <c r="BT102" s="251"/>
      <c r="BU102" s="77"/>
      <c r="BV102" s="77"/>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79" t="s">
        <v>555</v>
      </c>
      <c r="DM102" s="79" t="s">
        <v>555</v>
      </c>
      <c r="DN102" s="79" t="s">
        <v>555</v>
      </c>
      <c r="DO102" s="79" t="s">
        <v>555</v>
      </c>
      <c r="DP102" s="201">
        <v>2</v>
      </c>
      <c r="DQ102" s="201">
        <v>2</v>
      </c>
      <c r="DR102" s="201">
        <v>2</v>
      </c>
      <c r="DS102" s="201">
        <v>2</v>
      </c>
      <c r="DT102" s="201">
        <v>2</v>
      </c>
      <c r="DU102" s="201">
        <v>2</v>
      </c>
      <c r="DV102" s="201">
        <v>1</v>
      </c>
      <c r="DW102" s="201">
        <v>2</v>
      </c>
      <c r="DX102" s="201">
        <v>2</v>
      </c>
      <c r="DY102" s="201">
        <v>2</v>
      </c>
      <c r="DZ102" s="201">
        <v>2</v>
      </c>
      <c r="EA102" s="201">
        <v>2</v>
      </c>
      <c r="EB102" s="201">
        <v>2</v>
      </c>
      <c r="EC102" s="201">
        <v>2</v>
      </c>
      <c r="ED102" s="201">
        <v>2</v>
      </c>
      <c r="EE102" s="201">
        <v>2</v>
      </c>
      <c r="EF102" s="201">
        <v>2</v>
      </c>
      <c r="EG102" s="201">
        <v>2</v>
      </c>
      <c r="EH102" s="201">
        <v>2</v>
      </c>
      <c r="EI102" s="201">
        <v>2</v>
      </c>
      <c r="EJ102" s="201">
        <v>2</v>
      </c>
      <c r="EK102" s="201">
        <v>2</v>
      </c>
      <c r="EL102" s="201">
        <v>2</v>
      </c>
      <c r="EM102" s="201">
        <v>2</v>
      </c>
      <c r="EN102" s="201">
        <v>2</v>
      </c>
      <c r="EO102" s="201">
        <v>1</v>
      </c>
      <c r="EP102" s="201">
        <v>2</v>
      </c>
      <c r="EQ102" s="201">
        <v>2</v>
      </c>
      <c r="ER102" s="201">
        <v>2</v>
      </c>
      <c r="ES102" s="201">
        <v>2</v>
      </c>
      <c r="ET102" s="201">
        <v>2</v>
      </c>
      <c r="EU102" s="202">
        <f>COUNTIF(DL102:ET102,"2")</f>
        <v>29</v>
      </c>
      <c r="EV102" s="203">
        <f>EU102/(EU102+EW102+EY102+FA102)</f>
        <v>0.93548387096774188</v>
      </c>
      <c r="EW102" s="202">
        <f>COUNTIF(DL102:ET102,"1")</f>
        <v>2</v>
      </c>
      <c r="EX102" s="203">
        <f>EW102/(EU102+EW102+EY102+FA102)</f>
        <v>6.4516129032258063E-2</v>
      </c>
      <c r="EY102" s="202">
        <f>COUNTIF(DL102:ET102,"0")</f>
        <v>0</v>
      </c>
      <c r="EZ102" s="203">
        <f>EY102/(EU102+EW102+EY102+FA102)</f>
        <v>0</v>
      </c>
      <c r="FA102" s="202">
        <f>COUNTIF(DL102:ET102,"KĐG")</f>
        <v>0</v>
      </c>
      <c r="FB102" s="203">
        <f>FA102/(EU102+EW102+EY102+FA102)</f>
        <v>0</v>
      </c>
      <c r="FC102" s="204">
        <f>(((EU102*2)+(EW102*1)+(EY102*0)))/(EU102+EW102+EY102)</f>
        <v>1.935483870967742</v>
      </c>
      <c r="FD102" s="207" t="str">
        <f>IF(FB102&gt;=50%,"KĐG",IF(FC102&gt;=1.6,"Đạt mục tiêu",IF(FC102&gt;=1,"Cần cố gắng","Chưa đạt")))</f>
        <v>Đạt mục tiêu</v>
      </c>
      <c r="FE102" s="77"/>
      <c r="FF102" s="77"/>
      <c r="FG102" s="77"/>
      <c r="FH102" s="77"/>
      <c r="FI102" s="77"/>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202"/>
      <c r="GP102" s="203"/>
      <c r="GQ102" s="202"/>
      <c r="GR102" s="203"/>
      <c r="GS102" s="202"/>
      <c r="GT102" s="203"/>
      <c r="GU102" s="202"/>
      <c r="GV102" s="203"/>
      <c r="GW102" s="204"/>
      <c r="GX102" s="207"/>
      <c r="GY102" s="77"/>
      <c r="GZ102" s="77"/>
      <c r="HA102" s="77"/>
      <c r="HB102" s="77"/>
      <c r="HC102" s="77"/>
      <c r="HD102" s="77"/>
      <c r="HE102" s="77"/>
      <c r="HF102" s="77"/>
      <c r="HG102" s="77"/>
      <c r="HH102" s="77"/>
      <c r="HI102" s="77"/>
      <c r="HJ102" s="77"/>
      <c r="HK102" s="77"/>
      <c r="HL102" s="77"/>
      <c r="HM102" s="77"/>
      <c r="HN102" s="77"/>
      <c r="HO102" s="77"/>
      <c r="HP102" s="77"/>
      <c r="HQ102" s="77"/>
      <c r="HR102" s="77"/>
      <c r="HS102" s="77"/>
      <c r="HT102" s="77"/>
      <c r="HU102" s="77"/>
      <c r="HV102" s="77"/>
      <c r="HW102" s="77"/>
      <c r="HX102" s="77"/>
      <c r="HY102" s="77"/>
      <c r="HZ102" s="77"/>
      <c r="IA102" s="77"/>
      <c r="IB102" s="77"/>
      <c r="IC102" s="77"/>
      <c r="ID102" s="77"/>
      <c r="IE102" s="77"/>
      <c r="IF102" s="77"/>
      <c r="IG102" s="77"/>
      <c r="IH102" s="77"/>
      <c r="II102" s="77"/>
      <c r="IJ102" s="77"/>
      <c r="IK102" s="77"/>
      <c r="IL102" s="77"/>
      <c r="IM102" s="77"/>
      <c r="IN102" s="77"/>
      <c r="IO102" s="77"/>
      <c r="IP102" s="77"/>
      <c r="IQ102" s="77"/>
      <c r="IR102" s="77"/>
      <c r="IS102" s="77"/>
      <c r="IT102" s="77"/>
      <c r="IU102" s="77"/>
      <c r="IV102" s="77"/>
      <c r="IW102" s="77"/>
      <c r="IX102" s="77"/>
      <c r="IY102" s="77"/>
      <c r="IZ102" s="77"/>
      <c r="JA102" s="77"/>
      <c r="JB102" s="77"/>
      <c r="JC102" s="77"/>
      <c r="JD102" s="77"/>
      <c r="JE102" s="77"/>
      <c r="JF102" s="77"/>
      <c r="JG102" s="77"/>
      <c r="JH102" s="77"/>
      <c r="JI102" s="77"/>
      <c r="JJ102" s="77"/>
      <c r="JK102" s="77"/>
      <c r="JL102" s="77"/>
      <c r="JM102" s="77"/>
      <c r="JN102" s="77"/>
      <c r="JO102" s="77"/>
      <c r="JP102" s="77"/>
      <c r="JQ102" s="77"/>
      <c r="JR102" s="77"/>
      <c r="JS102" s="77"/>
      <c r="JT102" s="77"/>
      <c r="JU102" s="77"/>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77"/>
      <c r="LG102" s="77"/>
      <c r="LH102" s="77"/>
      <c r="LI102" s="77"/>
      <c r="LJ102" s="77"/>
      <c r="LK102" s="77"/>
      <c r="LL102" s="77"/>
      <c r="LM102" s="77"/>
      <c r="LN102" s="77"/>
      <c r="LO102" s="77"/>
      <c r="LP102" s="77"/>
      <c r="LQ102" s="77"/>
      <c r="LR102" s="77"/>
      <c r="LS102" s="77"/>
      <c r="LT102" s="77"/>
      <c r="LU102" s="77"/>
      <c r="LV102" s="77"/>
      <c r="LW102" s="77"/>
      <c r="LX102" s="77"/>
      <c r="LY102" s="77"/>
      <c r="LZ102" s="77"/>
      <c r="MA102" s="77"/>
      <c r="MB102" s="77"/>
      <c r="MC102" s="77"/>
      <c r="MD102" s="77"/>
      <c r="ME102" s="77"/>
      <c r="MF102" s="77"/>
      <c r="MG102" s="77"/>
      <c r="MH102" s="77"/>
      <c r="MI102" s="77"/>
      <c r="MJ102" s="77"/>
      <c r="MK102" s="77"/>
      <c r="ML102" s="77"/>
      <c r="MM102" s="77"/>
      <c r="MN102" s="77"/>
      <c r="MO102" s="77"/>
      <c r="MP102" s="77"/>
      <c r="MQ102" s="77"/>
      <c r="MR102" s="77"/>
      <c r="MS102" s="77"/>
      <c r="MT102" s="77"/>
      <c r="MU102" s="77"/>
      <c r="MV102" s="77"/>
      <c r="MW102" s="77"/>
      <c r="MX102" s="77"/>
      <c r="MY102" s="77"/>
      <c r="MZ102" s="77"/>
      <c r="NA102" s="77"/>
      <c r="NB102" s="77"/>
      <c r="NC102" s="77"/>
      <c r="ND102" s="77"/>
      <c r="NE102" s="77"/>
      <c r="NF102" s="77"/>
      <c r="NG102" s="77"/>
      <c r="NH102" s="77"/>
      <c r="NI102" s="77"/>
      <c r="NJ102" s="77"/>
      <c r="NK102" s="77"/>
      <c r="NL102" s="77"/>
      <c r="NM102" s="77"/>
      <c r="NN102" s="77"/>
      <c r="NO102" s="77"/>
      <c r="NP102" s="61"/>
      <c r="NQ102" s="61"/>
      <c r="NR102" s="61"/>
      <c r="NS102" s="61"/>
      <c r="NT102" s="61"/>
      <c r="NU102" s="61"/>
      <c r="NV102" s="61"/>
      <c r="NW102" s="61"/>
      <c r="NX102" s="61"/>
      <c r="NY102" s="61"/>
      <c r="NZ102" s="61"/>
      <c r="OA102" s="61"/>
      <c r="OB102" s="61"/>
      <c r="OC102" s="61"/>
      <c r="OD102" s="61"/>
      <c r="OE102" s="61"/>
      <c r="OF102" s="61"/>
      <c r="OG102" s="61"/>
      <c r="OH102" s="61"/>
      <c r="OI102" s="61"/>
      <c r="OJ102" s="61"/>
      <c r="OK102" s="61"/>
      <c r="OL102" s="61"/>
      <c r="OM102" s="61"/>
      <c r="ON102" s="61"/>
      <c r="OO102" s="61"/>
      <c r="OP102" s="202"/>
      <c r="OQ102" s="203"/>
      <c r="OR102" s="202"/>
      <c r="OS102" s="203"/>
      <c r="OT102" s="202"/>
      <c r="OU102" s="203"/>
      <c r="OV102" s="202"/>
      <c r="OW102" s="203"/>
      <c r="OX102" s="204"/>
      <c r="OY102" s="207"/>
      <c r="OZ102" s="61"/>
    </row>
    <row r="103" spans="1:416" ht="21" hidden="1" customHeight="1">
      <c r="A103" s="61"/>
      <c r="B103" s="282"/>
      <c r="C103" s="278"/>
      <c r="D103" s="281"/>
      <c r="E103" s="278"/>
      <c r="F103" s="292"/>
      <c r="G103" s="281"/>
      <c r="H103" s="137" t="s">
        <v>138</v>
      </c>
      <c r="I103" s="137" t="s">
        <v>1374</v>
      </c>
      <c r="J103" s="134"/>
      <c r="K103" s="206" t="s">
        <v>662</v>
      </c>
      <c r="L103" s="134" t="s">
        <v>500</v>
      </c>
      <c r="M103" s="55" t="s">
        <v>376</v>
      </c>
      <c r="N103" s="61" t="s">
        <v>349</v>
      </c>
      <c r="O103" s="282"/>
      <c r="P103" s="282"/>
      <c r="Q103" s="131"/>
      <c r="R103" s="131"/>
      <c r="S103" s="131"/>
      <c r="T103" s="131" t="s">
        <v>205</v>
      </c>
      <c r="U103" s="131"/>
      <c r="V103" s="131"/>
      <c r="W103" s="131"/>
      <c r="X103" s="131"/>
      <c r="Y103" s="131"/>
      <c r="Z103" s="131"/>
      <c r="AA103" s="131"/>
      <c r="AB103" s="130">
        <f t="shared" si="116"/>
        <v>1</v>
      </c>
      <c r="AC103" s="77"/>
      <c r="AD103" s="77"/>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251"/>
      <c r="BT103" s="251"/>
      <c r="BU103" s="77"/>
      <c r="BV103" s="77"/>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77"/>
      <c r="DM103" s="77"/>
      <c r="DN103" s="77"/>
      <c r="DO103" s="77"/>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79" t="s">
        <v>555</v>
      </c>
      <c r="FF103" s="79" t="s">
        <v>555</v>
      </c>
      <c r="FG103" s="79" t="s">
        <v>555</v>
      </c>
      <c r="FH103" s="79" t="s">
        <v>555</v>
      </c>
      <c r="FI103" s="79" t="s">
        <v>555</v>
      </c>
      <c r="FJ103" s="77" t="s">
        <v>1022</v>
      </c>
      <c r="FK103" s="77" t="s">
        <v>463</v>
      </c>
      <c r="FL103" s="77" t="s">
        <v>1022</v>
      </c>
      <c r="FM103" s="77" t="s">
        <v>1022</v>
      </c>
      <c r="FN103" s="77" t="s">
        <v>463</v>
      </c>
      <c r="FO103" s="77" t="s">
        <v>463</v>
      </c>
      <c r="FP103" s="77" t="s">
        <v>463</v>
      </c>
      <c r="FQ103" s="77" t="s">
        <v>463</v>
      </c>
      <c r="FR103" s="77" t="s">
        <v>463</v>
      </c>
      <c r="FS103" s="77" t="s">
        <v>463</v>
      </c>
      <c r="FT103" s="77" t="s">
        <v>463</v>
      </c>
      <c r="FU103" s="77" t="s">
        <v>463</v>
      </c>
      <c r="FV103" s="77" t="s">
        <v>463</v>
      </c>
      <c r="FW103" s="77" t="s">
        <v>463</v>
      </c>
      <c r="FX103" s="77" t="s">
        <v>463</v>
      </c>
      <c r="FY103" s="77" t="s">
        <v>463</v>
      </c>
      <c r="FZ103" s="77" t="s">
        <v>463</v>
      </c>
      <c r="GA103" s="77" t="s">
        <v>463</v>
      </c>
      <c r="GB103" s="77" t="s">
        <v>463</v>
      </c>
      <c r="GC103" s="77" t="s">
        <v>463</v>
      </c>
      <c r="GD103" s="77" t="s">
        <v>463</v>
      </c>
      <c r="GE103" s="77" t="s">
        <v>463</v>
      </c>
      <c r="GF103" s="77" t="s">
        <v>463</v>
      </c>
      <c r="GG103" s="77" t="s">
        <v>463</v>
      </c>
      <c r="GH103" s="77" t="s">
        <v>463</v>
      </c>
      <c r="GI103" s="77" t="s">
        <v>463</v>
      </c>
      <c r="GJ103" s="77" t="s">
        <v>463</v>
      </c>
      <c r="GK103" s="77" t="s">
        <v>463</v>
      </c>
      <c r="GL103" s="77" t="s">
        <v>463</v>
      </c>
      <c r="GM103" s="77" t="s">
        <v>463</v>
      </c>
      <c r="GN103" s="77" t="s">
        <v>463</v>
      </c>
      <c r="GO103" s="202">
        <f>COUNTIF(EZ103:GN103,"2")</f>
        <v>28</v>
      </c>
      <c r="GP103" s="203">
        <f t="shared" ref="GP103" si="141">GO103/(GO103+GQ103+GS103+GU103)</f>
        <v>0.90322580645161288</v>
      </c>
      <c r="GQ103" s="202">
        <f>COUNTIF(EZ103:GN103,"1")</f>
        <v>3</v>
      </c>
      <c r="GR103" s="203">
        <f t="shared" ref="GR103" si="142">GQ103/(GO103+GQ103+GS103+GU103)</f>
        <v>9.6774193548387094E-2</v>
      </c>
      <c r="GS103" s="202">
        <f>COUNTIF(EZ103:GN103,"0")</f>
        <v>0</v>
      </c>
      <c r="GT103" s="203">
        <f t="shared" ref="GT103" si="143">GS103/(GO103+GQ103+GS103+GU103)</f>
        <v>0</v>
      </c>
      <c r="GU103" s="202">
        <f>COUNTIF(EZ103:GN103,"KĐG")</f>
        <v>0</v>
      </c>
      <c r="GV103" s="203">
        <f t="shared" ref="GV103" si="144">GU103/(GO103+GQ103+GS103+GU103)</f>
        <v>0</v>
      </c>
      <c r="GW103" s="204">
        <f t="shared" ref="GW103" si="145">(((GO103*2)+(GQ103*1)+(GS103*0)))/(GO103+GQ103+GS103)</f>
        <v>1.903225806451613</v>
      </c>
      <c r="GX103" s="205" t="str">
        <f t="shared" ref="GX103" si="146">IF(GV103&gt;=50%,"KĐG",IF(GW103&gt;=1.6,"Đạt mục tiêu",IF(GW103&gt;=1,"Cần cố gắng","Chưa đạt")))</f>
        <v>Đạt mục tiêu</v>
      </c>
      <c r="GY103" s="77"/>
      <c r="GZ103" s="77"/>
      <c r="HA103" s="77"/>
      <c r="HB103" s="77"/>
      <c r="HC103" s="77"/>
      <c r="HD103" s="77"/>
      <c r="HE103" s="77"/>
      <c r="HF103" s="77"/>
      <c r="HG103" s="77"/>
      <c r="HH103" s="77"/>
      <c r="HI103" s="77"/>
      <c r="HJ103" s="77"/>
      <c r="HK103" s="77"/>
      <c r="HL103" s="77"/>
      <c r="HM103" s="77"/>
      <c r="HN103" s="77"/>
      <c r="HO103" s="77"/>
      <c r="HP103" s="77"/>
      <c r="HQ103" s="77"/>
      <c r="HR103" s="77"/>
      <c r="HS103" s="77"/>
      <c r="HT103" s="77"/>
      <c r="HU103" s="77"/>
      <c r="HV103" s="77"/>
      <c r="HW103" s="77"/>
      <c r="HX103" s="77"/>
      <c r="HY103" s="77"/>
      <c r="HZ103" s="77"/>
      <c r="IA103" s="77"/>
      <c r="IB103" s="77"/>
      <c r="IC103" s="77"/>
      <c r="ID103" s="77"/>
      <c r="IE103" s="77"/>
      <c r="IF103" s="77"/>
      <c r="IG103" s="77"/>
      <c r="IH103" s="77"/>
      <c r="II103" s="77"/>
      <c r="IJ103" s="77"/>
      <c r="IK103" s="77"/>
      <c r="IL103" s="77"/>
      <c r="IM103" s="77"/>
      <c r="IN103" s="77"/>
      <c r="IO103" s="77"/>
      <c r="IP103" s="77"/>
      <c r="IQ103" s="77"/>
      <c r="IR103" s="77"/>
      <c r="IS103" s="77"/>
      <c r="IT103" s="77"/>
      <c r="IU103" s="77"/>
      <c r="IV103" s="77"/>
      <c r="IW103" s="77"/>
      <c r="IX103" s="77"/>
      <c r="IY103" s="77"/>
      <c r="IZ103" s="77"/>
      <c r="JA103" s="77"/>
      <c r="JB103" s="77"/>
      <c r="JC103" s="77"/>
      <c r="JD103" s="77"/>
      <c r="JE103" s="77"/>
      <c r="JF103" s="77"/>
      <c r="JG103" s="77"/>
      <c r="JH103" s="77"/>
      <c r="JI103" s="77"/>
      <c r="JJ103" s="77"/>
      <c r="JK103" s="77"/>
      <c r="JL103" s="77"/>
      <c r="JM103" s="77"/>
      <c r="JN103" s="77"/>
      <c r="JO103" s="77"/>
      <c r="JP103" s="77"/>
      <c r="JQ103" s="77"/>
      <c r="JR103" s="77"/>
      <c r="JS103" s="77"/>
      <c r="JT103" s="77"/>
      <c r="JU103" s="77"/>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77"/>
      <c r="LG103" s="77"/>
      <c r="LH103" s="77"/>
      <c r="LI103" s="77"/>
      <c r="LJ103" s="77"/>
      <c r="LK103" s="77"/>
      <c r="LL103" s="77"/>
      <c r="LM103" s="77"/>
      <c r="LN103" s="77"/>
      <c r="LO103" s="77"/>
      <c r="LP103" s="77"/>
      <c r="LQ103" s="77"/>
      <c r="LR103" s="77"/>
      <c r="LS103" s="77"/>
      <c r="LT103" s="77"/>
      <c r="LU103" s="77"/>
      <c r="LV103" s="77"/>
      <c r="LW103" s="77"/>
      <c r="LX103" s="77"/>
      <c r="LY103" s="77"/>
      <c r="LZ103" s="77"/>
      <c r="MA103" s="77"/>
      <c r="MB103" s="77"/>
      <c r="MC103" s="77"/>
      <c r="MD103" s="77"/>
      <c r="ME103" s="77"/>
      <c r="MF103" s="77"/>
      <c r="MG103" s="77"/>
      <c r="MH103" s="77"/>
      <c r="MI103" s="77"/>
      <c r="MJ103" s="77"/>
      <c r="MK103" s="77"/>
      <c r="ML103" s="77"/>
      <c r="MM103" s="77"/>
      <c r="MN103" s="77"/>
      <c r="MO103" s="77"/>
      <c r="MP103" s="77"/>
      <c r="MQ103" s="77"/>
      <c r="MR103" s="77"/>
      <c r="MS103" s="77"/>
      <c r="MT103" s="77"/>
      <c r="MU103" s="77"/>
      <c r="MV103" s="77"/>
      <c r="MW103" s="77"/>
      <c r="MX103" s="77"/>
      <c r="MY103" s="77"/>
      <c r="MZ103" s="77"/>
      <c r="NA103" s="77"/>
      <c r="NB103" s="77"/>
      <c r="NC103" s="77"/>
      <c r="ND103" s="77"/>
      <c r="NE103" s="77"/>
      <c r="NF103" s="77"/>
      <c r="NG103" s="77"/>
      <c r="NH103" s="77"/>
      <c r="NI103" s="77"/>
      <c r="NJ103" s="77"/>
      <c r="NK103" s="77"/>
      <c r="NL103" s="77"/>
      <c r="NM103" s="77"/>
      <c r="NN103" s="77"/>
      <c r="NO103" s="77"/>
      <c r="NP103" s="61"/>
      <c r="NQ103" s="61"/>
      <c r="NR103" s="61"/>
      <c r="NS103" s="61"/>
      <c r="NT103" s="61"/>
      <c r="NU103" s="61"/>
      <c r="NV103" s="61"/>
      <c r="NW103" s="61"/>
      <c r="NX103" s="61"/>
      <c r="NY103" s="61"/>
      <c r="NZ103" s="61"/>
      <c r="OA103" s="61"/>
      <c r="OB103" s="61"/>
      <c r="OC103" s="61"/>
      <c r="OD103" s="61"/>
      <c r="OE103" s="61"/>
      <c r="OF103" s="61"/>
      <c r="OG103" s="61"/>
      <c r="OH103" s="61"/>
      <c r="OI103" s="61"/>
      <c r="OJ103" s="61"/>
      <c r="OK103" s="61"/>
      <c r="OL103" s="61"/>
      <c r="OM103" s="61"/>
      <c r="ON103" s="61"/>
      <c r="OO103" s="61"/>
      <c r="OP103" s="202"/>
      <c r="OQ103" s="203"/>
      <c r="OR103" s="202"/>
      <c r="OS103" s="203"/>
      <c r="OT103" s="202"/>
      <c r="OU103" s="203"/>
      <c r="OV103" s="202"/>
      <c r="OW103" s="203"/>
      <c r="OX103" s="204"/>
      <c r="OY103" s="207"/>
      <c r="OZ103" s="61"/>
    </row>
    <row r="104" spans="1:416" ht="21" hidden="1" customHeight="1">
      <c r="A104" s="61"/>
      <c r="B104" s="282"/>
      <c r="C104" s="278"/>
      <c r="D104" s="281"/>
      <c r="E104" s="278"/>
      <c r="F104" s="292"/>
      <c r="G104" s="281"/>
      <c r="H104" s="137" t="s">
        <v>138</v>
      </c>
      <c r="I104" s="137" t="s">
        <v>1375</v>
      </c>
      <c r="J104" s="134"/>
      <c r="K104" s="206" t="s">
        <v>662</v>
      </c>
      <c r="L104" s="134" t="s">
        <v>500</v>
      </c>
      <c r="M104" s="55" t="s">
        <v>376</v>
      </c>
      <c r="N104" s="61" t="s">
        <v>349</v>
      </c>
      <c r="O104" s="282"/>
      <c r="P104" s="282"/>
      <c r="Q104" s="131"/>
      <c r="R104" s="131"/>
      <c r="S104" s="131"/>
      <c r="T104" s="131"/>
      <c r="U104" s="131" t="s">
        <v>205</v>
      </c>
      <c r="V104" s="131"/>
      <c r="W104" s="131"/>
      <c r="X104" s="131"/>
      <c r="Y104" s="131"/>
      <c r="Z104" s="131"/>
      <c r="AA104" s="131"/>
      <c r="AB104" s="130">
        <f t="shared" si="116"/>
        <v>1</v>
      </c>
      <c r="AC104" s="77"/>
      <c r="AD104" s="77"/>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251"/>
      <c r="BT104" s="251"/>
      <c r="BU104" s="77"/>
      <c r="BV104" s="77"/>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77"/>
      <c r="DM104" s="77"/>
      <c r="DN104" s="77"/>
      <c r="DO104" s="77"/>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77"/>
      <c r="FF104" s="77"/>
      <c r="FG104" s="77"/>
      <c r="FH104" s="77"/>
      <c r="FI104" s="77"/>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202"/>
      <c r="GP104" s="203"/>
      <c r="GQ104" s="202"/>
      <c r="GR104" s="203"/>
      <c r="GS104" s="202"/>
      <c r="GT104" s="203"/>
      <c r="GU104" s="202"/>
      <c r="GV104" s="203"/>
      <c r="GW104" s="204"/>
      <c r="GX104" s="20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IF104" s="77"/>
      <c r="IG104" s="77"/>
      <c r="IH104" s="77"/>
      <c r="II104" s="77"/>
      <c r="IJ104" s="77"/>
      <c r="IK104" s="77"/>
      <c r="IL104" s="77"/>
      <c r="IM104" s="77"/>
      <c r="IN104" s="77"/>
      <c r="IO104" s="77"/>
      <c r="IP104" s="77"/>
      <c r="IQ104" s="77"/>
      <c r="IR104" s="77"/>
      <c r="IS104" s="77"/>
      <c r="IT104" s="77"/>
      <c r="IU104" s="77"/>
      <c r="IV104" s="77"/>
      <c r="IW104" s="77"/>
      <c r="IX104" s="77"/>
      <c r="IY104" s="77"/>
      <c r="IZ104" s="77"/>
      <c r="JA104" s="77"/>
      <c r="JB104" s="77"/>
      <c r="JC104" s="77"/>
      <c r="JD104" s="77"/>
      <c r="JE104" s="77"/>
      <c r="JF104" s="77"/>
      <c r="JG104" s="77"/>
      <c r="JH104" s="77"/>
      <c r="JI104" s="77"/>
      <c r="JJ104" s="77"/>
      <c r="JK104" s="77"/>
      <c r="JL104" s="77"/>
      <c r="JM104" s="77"/>
      <c r="JN104" s="77"/>
      <c r="JO104" s="77"/>
      <c r="JP104" s="77"/>
      <c r="JQ104" s="77"/>
      <c r="JR104" s="77"/>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77"/>
      <c r="MU104" s="77"/>
      <c r="MV104" s="77"/>
      <c r="MW104" s="77"/>
      <c r="MX104" s="77"/>
      <c r="MY104" s="77"/>
      <c r="MZ104" s="77"/>
      <c r="NA104" s="77"/>
      <c r="NB104" s="77"/>
      <c r="NC104" s="77"/>
      <c r="ND104" s="77"/>
      <c r="NE104" s="77"/>
      <c r="NF104" s="77"/>
      <c r="NG104" s="77"/>
      <c r="NH104" s="77"/>
      <c r="NI104" s="77"/>
      <c r="NJ104" s="77"/>
      <c r="NK104" s="77"/>
      <c r="NL104" s="77"/>
      <c r="NM104" s="77"/>
      <c r="NN104" s="77"/>
      <c r="NO104" s="77"/>
      <c r="NP104" s="61"/>
      <c r="NQ104" s="61"/>
      <c r="NR104" s="61"/>
      <c r="NS104" s="61"/>
      <c r="NT104" s="61"/>
      <c r="NU104" s="61"/>
      <c r="NV104" s="61"/>
      <c r="NW104" s="61"/>
      <c r="NX104" s="61"/>
      <c r="NY104" s="61"/>
      <c r="NZ104" s="61"/>
      <c r="OA104" s="61"/>
      <c r="OB104" s="61"/>
      <c r="OC104" s="61"/>
      <c r="OD104" s="61"/>
      <c r="OE104" s="61"/>
      <c r="OF104" s="61"/>
      <c r="OG104" s="61"/>
      <c r="OH104" s="61"/>
      <c r="OI104" s="61"/>
      <c r="OJ104" s="61"/>
      <c r="OK104" s="61"/>
      <c r="OL104" s="61"/>
      <c r="OM104" s="61"/>
      <c r="ON104" s="61"/>
      <c r="OO104" s="61"/>
      <c r="OP104" s="202"/>
      <c r="OQ104" s="203"/>
      <c r="OR104" s="202"/>
      <c r="OS104" s="203"/>
      <c r="OT104" s="202"/>
      <c r="OU104" s="203"/>
      <c r="OV104" s="202"/>
      <c r="OW104" s="203"/>
      <c r="OX104" s="204"/>
      <c r="OY104" s="207"/>
      <c r="OZ104" s="61"/>
    </row>
    <row r="105" spans="1:416" ht="21" hidden="1" customHeight="1">
      <c r="A105" s="61"/>
      <c r="B105" s="282"/>
      <c r="C105" s="278"/>
      <c r="D105" s="281"/>
      <c r="E105" s="278"/>
      <c r="F105" s="292"/>
      <c r="G105" s="281"/>
      <c r="H105" s="137" t="s">
        <v>138</v>
      </c>
      <c r="I105" s="137" t="s">
        <v>1374</v>
      </c>
      <c r="J105" s="134"/>
      <c r="K105" s="206" t="s">
        <v>662</v>
      </c>
      <c r="L105" s="134" t="s">
        <v>500</v>
      </c>
      <c r="M105" s="55" t="s">
        <v>376</v>
      </c>
      <c r="N105" s="61" t="s">
        <v>349</v>
      </c>
      <c r="O105" s="282"/>
      <c r="P105" s="282"/>
      <c r="Q105" s="131"/>
      <c r="R105" s="131"/>
      <c r="S105" s="131"/>
      <c r="T105" s="131"/>
      <c r="U105" s="131"/>
      <c r="V105" s="131" t="s">
        <v>205</v>
      </c>
      <c r="W105" s="131"/>
      <c r="X105" s="131"/>
      <c r="Y105" s="131"/>
      <c r="Z105" s="131"/>
      <c r="AA105" s="131"/>
      <c r="AB105" s="130">
        <f t="shared" si="116"/>
        <v>1</v>
      </c>
      <c r="AC105" s="77"/>
      <c r="AD105" s="77"/>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251"/>
      <c r="BT105" s="251"/>
      <c r="BU105" s="77"/>
      <c r="BV105" s="77"/>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77"/>
      <c r="DM105" s="77"/>
      <c r="DN105" s="77"/>
      <c r="DO105" s="77"/>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77"/>
      <c r="FF105" s="77"/>
      <c r="FG105" s="77"/>
      <c r="FH105" s="77"/>
      <c r="FI105" s="77"/>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202"/>
      <c r="GP105" s="203"/>
      <c r="GQ105" s="202"/>
      <c r="GR105" s="203"/>
      <c r="GS105" s="202"/>
      <c r="GT105" s="203"/>
      <c r="GU105" s="202"/>
      <c r="GV105" s="203"/>
      <c r="GW105" s="204"/>
      <c r="GX105" s="207"/>
      <c r="GY105" s="79" t="s">
        <v>555</v>
      </c>
      <c r="GZ105" s="79" t="s">
        <v>555</v>
      </c>
      <c r="HA105" s="79" t="s">
        <v>555</v>
      </c>
      <c r="HB105" s="79" t="s">
        <v>555</v>
      </c>
      <c r="HC105" s="79" t="s">
        <v>555</v>
      </c>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77"/>
      <c r="NH105" s="77"/>
      <c r="NI105" s="77"/>
      <c r="NJ105" s="77"/>
      <c r="NK105" s="77"/>
      <c r="NL105" s="77"/>
      <c r="NM105" s="77"/>
      <c r="NN105" s="77"/>
      <c r="NO105" s="77"/>
      <c r="NP105" s="61"/>
      <c r="NQ105" s="61"/>
      <c r="NR105" s="61"/>
      <c r="NS105" s="61"/>
      <c r="NT105" s="61"/>
      <c r="NU105" s="61"/>
      <c r="NV105" s="61"/>
      <c r="NW105" s="61"/>
      <c r="NX105" s="61"/>
      <c r="NY105" s="61"/>
      <c r="NZ105" s="61"/>
      <c r="OA105" s="61"/>
      <c r="OB105" s="61"/>
      <c r="OC105" s="61"/>
      <c r="OD105" s="61"/>
      <c r="OE105" s="61"/>
      <c r="OF105" s="61"/>
      <c r="OG105" s="61"/>
      <c r="OH105" s="61"/>
      <c r="OI105" s="61"/>
      <c r="OJ105" s="61"/>
      <c r="OK105" s="61"/>
      <c r="OL105" s="61"/>
      <c r="OM105" s="61"/>
      <c r="ON105" s="61"/>
      <c r="OO105" s="61"/>
      <c r="OP105" s="202"/>
      <c r="OQ105" s="203"/>
      <c r="OR105" s="202"/>
      <c r="OS105" s="203"/>
      <c r="OT105" s="202"/>
      <c r="OU105" s="203"/>
      <c r="OV105" s="202"/>
      <c r="OW105" s="203"/>
      <c r="OX105" s="204"/>
      <c r="OY105" s="207"/>
      <c r="OZ105" s="61"/>
    </row>
    <row r="106" spans="1:416" ht="21" hidden="1" customHeight="1">
      <c r="A106" s="61"/>
      <c r="B106" s="282"/>
      <c r="C106" s="278"/>
      <c r="D106" s="281"/>
      <c r="E106" s="278"/>
      <c r="F106" s="292"/>
      <c r="G106" s="281"/>
      <c r="H106" s="137" t="s">
        <v>138</v>
      </c>
      <c r="I106" s="137" t="s">
        <v>1376</v>
      </c>
      <c r="J106" s="290"/>
      <c r="K106" s="206" t="s">
        <v>662</v>
      </c>
      <c r="L106" s="134" t="s">
        <v>500</v>
      </c>
      <c r="M106" s="55" t="s">
        <v>376</v>
      </c>
      <c r="N106" s="61" t="s">
        <v>349</v>
      </c>
      <c r="O106" s="282"/>
      <c r="P106" s="282"/>
      <c r="Q106" s="131"/>
      <c r="R106" s="131"/>
      <c r="S106" s="131"/>
      <c r="T106" s="131"/>
      <c r="U106" s="131"/>
      <c r="V106" s="131"/>
      <c r="W106" s="131" t="s">
        <v>205</v>
      </c>
      <c r="X106" s="131"/>
      <c r="Y106" s="131"/>
      <c r="Z106" s="131"/>
      <c r="AA106" s="131"/>
      <c r="AB106" s="130">
        <f t="shared" si="116"/>
        <v>1</v>
      </c>
      <c r="AC106" s="77"/>
      <c r="AD106" s="77"/>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251"/>
      <c r="BT106" s="251"/>
      <c r="BU106" s="77"/>
      <c r="BV106" s="77"/>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77"/>
      <c r="DM106" s="77"/>
      <c r="DN106" s="77"/>
      <c r="DO106" s="77"/>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77"/>
      <c r="FF106" s="77"/>
      <c r="FG106" s="77"/>
      <c r="FH106" s="77"/>
      <c r="FI106" s="77"/>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202"/>
      <c r="GP106" s="203"/>
      <c r="GQ106" s="202"/>
      <c r="GR106" s="203"/>
      <c r="GS106" s="202"/>
      <c r="GT106" s="203"/>
      <c r="GU106" s="202"/>
      <c r="GV106" s="203"/>
      <c r="GW106" s="204"/>
      <c r="GX106" s="20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9" t="s">
        <v>555</v>
      </c>
      <c r="IS106" s="79" t="s">
        <v>555</v>
      </c>
      <c r="IT106" s="79" t="s">
        <v>555</v>
      </c>
      <c r="IU106" s="79" t="s">
        <v>555</v>
      </c>
      <c r="IV106" s="79" t="s">
        <v>555</v>
      </c>
      <c r="IW106" s="61">
        <v>2</v>
      </c>
      <c r="IX106" s="61">
        <v>2</v>
      </c>
      <c r="IY106" s="61">
        <v>2</v>
      </c>
      <c r="IZ106" s="61">
        <v>2</v>
      </c>
      <c r="JA106" s="61">
        <v>2</v>
      </c>
      <c r="JB106" s="61">
        <v>2</v>
      </c>
      <c r="JC106" s="61">
        <v>2</v>
      </c>
      <c r="JD106" s="61">
        <v>2</v>
      </c>
      <c r="JE106" s="61">
        <v>2</v>
      </c>
      <c r="JF106" s="61">
        <v>2</v>
      </c>
      <c r="JG106" s="61">
        <v>2</v>
      </c>
      <c r="JH106" s="61">
        <v>2</v>
      </c>
      <c r="JI106" s="61">
        <v>2</v>
      </c>
      <c r="JJ106" s="61">
        <v>2</v>
      </c>
      <c r="JK106" s="61">
        <v>2</v>
      </c>
      <c r="JL106" s="61">
        <v>2</v>
      </c>
      <c r="JM106" s="61">
        <v>2</v>
      </c>
      <c r="JN106" s="61">
        <v>2</v>
      </c>
      <c r="JO106" s="61">
        <v>2</v>
      </c>
      <c r="JP106" s="61">
        <v>2</v>
      </c>
      <c r="JQ106" s="61">
        <v>2</v>
      </c>
      <c r="JR106" s="61">
        <v>2</v>
      </c>
      <c r="JS106" s="61">
        <v>2</v>
      </c>
      <c r="JT106" s="61">
        <v>2</v>
      </c>
      <c r="JU106" s="61">
        <v>2</v>
      </c>
      <c r="JV106" s="61">
        <v>2</v>
      </c>
      <c r="JW106" s="61">
        <v>2</v>
      </c>
      <c r="JX106" s="61">
        <v>2</v>
      </c>
      <c r="JY106" s="61">
        <v>2</v>
      </c>
      <c r="JZ106" s="61">
        <v>2</v>
      </c>
      <c r="KA106" s="202">
        <f t="shared" ref="KA106" si="147">COUNTIF(IW106:JZ106,"2")</f>
        <v>30</v>
      </c>
      <c r="KB106" s="203">
        <f t="shared" ref="KB106" si="148">KA106/(KA106+KC106+KE106+KG106)</f>
        <v>1</v>
      </c>
      <c r="KC106" s="202">
        <f t="shared" ref="KC106" si="149">COUNTIF(IW106:JZ106,"1")</f>
        <v>0</v>
      </c>
      <c r="KD106" s="203">
        <f t="shared" ref="KD106" si="150">KC106/(KA106+KC106+KE106+KG106)</f>
        <v>0</v>
      </c>
      <c r="KE106" s="202">
        <f t="shared" ref="KE106" si="151">COUNTIF(IW106:JZ106,"0")</f>
        <v>0</v>
      </c>
      <c r="KF106" s="203">
        <f t="shared" ref="KF106" si="152">KE106/(KA106+KC106+KE106+KG106)</f>
        <v>0</v>
      </c>
      <c r="KG106" s="202">
        <f>COUNTIF(II106:JZ106,"KĐG")</f>
        <v>0</v>
      </c>
      <c r="KH106" s="203">
        <f t="shared" ref="KH106" si="153">KG106/(KA106+KC106+KE106+KG106)</f>
        <v>0</v>
      </c>
      <c r="KI106" s="204">
        <f t="shared" ref="KI106" si="154">(((KA106*2)+(KC106*1)+(KE106*0)))/(KA106+KC106+KE106)</f>
        <v>2</v>
      </c>
      <c r="KJ106" s="205" t="str">
        <f t="shared" ref="KJ106" si="155">IF(KH106&gt;=50%,"KĐG",IF(KI106&gt;=1.6,"Đạt mục tiêu",IF(KI106&gt;=1,"Cần cố gắng","Chưa đạt")))</f>
        <v>Đạt mục tiêu</v>
      </c>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77"/>
      <c r="MU106" s="77"/>
      <c r="MV106" s="77"/>
      <c r="MW106" s="77"/>
      <c r="MX106" s="77"/>
      <c r="MY106" s="77"/>
      <c r="MZ106" s="77"/>
      <c r="NA106" s="77"/>
      <c r="NB106" s="77"/>
      <c r="NC106" s="77"/>
      <c r="ND106" s="77"/>
      <c r="NE106" s="77"/>
      <c r="NF106" s="77"/>
      <c r="NG106" s="77"/>
      <c r="NH106" s="77"/>
      <c r="NI106" s="77"/>
      <c r="NJ106" s="77"/>
      <c r="NK106" s="77"/>
      <c r="NL106" s="77"/>
      <c r="NM106" s="77"/>
      <c r="NN106" s="77"/>
      <c r="NO106" s="77"/>
      <c r="NP106" s="61"/>
      <c r="NQ106" s="61"/>
      <c r="NR106" s="61"/>
      <c r="NS106" s="61"/>
      <c r="NT106" s="61"/>
      <c r="NU106" s="61"/>
      <c r="NV106" s="61"/>
      <c r="NW106" s="61"/>
      <c r="NX106" s="61"/>
      <c r="NY106" s="61"/>
      <c r="NZ106" s="61"/>
      <c r="OA106" s="61"/>
      <c r="OB106" s="61"/>
      <c r="OC106" s="61"/>
      <c r="OD106" s="61"/>
      <c r="OE106" s="61"/>
      <c r="OF106" s="61"/>
      <c r="OG106" s="61"/>
      <c r="OH106" s="61"/>
      <c r="OI106" s="61"/>
      <c r="OJ106" s="61"/>
      <c r="OK106" s="61"/>
      <c r="OL106" s="61"/>
      <c r="OM106" s="61"/>
      <c r="ON106" s="61"/>
      <c r="OO106" s="61"/>
      <c r="OP106" s="202"/>
      <c r="OQ106" s="203"/>
      <c r="OR106" s="202"/>
      <c r="OS106" s="203"/>
      <c r="OT106" s="202"/>
      <c r="OU106" s="203"/>
      <c r="OV106" s="202"/>
      <c r="OW106" s="203"/>
      <c r="OX106" s="204"/>
      <c r="OY106" s="207"/>
      <c r="OZ106" s="61"/>
    </row>
    <row r="107" spans="1:416" ht="21" hidden="1" customHeight="1">
      <c r="A107" s="61"/>
      <c r="B107" s="282"/>
      <c r="C107" s="278"/>
      <c r="D107" s="281"/>
      <c r="E107" s="278"/>
      <c r="F107" s="292"/>
      <c r="G107" s="281"/>
      <c r="H107" s="137" t="s">
        <v>138</v>
      </c>
      <c r="I107" s="137" t="s">
        <v>1377</v>
      </c>
      <c r="J107" s="291"/>
      <c r="K107" s="206" t="s">
        <v>662</v>
      </c>
      <c r="L107" s="134" t="s">
        <v>500</v>
      </c>
      <c r="M107" s="55" t="s">
        <v>376</v>
      </c>
      <c r="N107" s="61" t="s">
        <v>349</v>
      </c>
      <c r="O107" s="282"/>
      <c r="P107" s="282"/>
      <c r="Q107" s="131"/>
      <c r="R107" s="131"/>
      <c r="S107" s="131"/>
      <c r="T107" s="131"/>
      <c r="U107" s="131"/>
      <c r="V107" s="131"/>
      <c r="W107" s="131"/>
      <c r="X107" s="131" t="s">
        <v>205</v>
      </c>
      <c r="Y107" s="131"/>
      <c r="Z107" s="131"/>
      <c r="AA107" s="131"/>
      <c r="AB107" s="130">
        <f t="shared" si="116"/>
        <v>1</v>
      </c>
      <c r="AC107" s="77"/>
      <c r="AD107" s="77"/>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251"/>
      <c r="BT107" s="251"/>
      <c r="BU107" s="77"/>
      <c r="BV107" s="77"/>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77"/>
      <c r="DM107" s="77"/>
      <c r="DN107" s="77"/>
      <c r="DO107" s="77"/>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77"/>
      <c r="FF107" s="77"/>
      <c r="FG107" s="77"/>
      <c r="FH107" s="77"/>
      <c r="FI107" s="77"/>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202"/>
      <c r="GP107" s="203"/>
      <c r="GQ107" s="202"/>
      <c r="GR107" s="203"/>
      <c r="GS107" s="202"/>
      <c r="GT107" s="203"/>
      <c r="GU107" s="202"/>
      <c r="GV107" s="203"/>
      <c r="GW107" s="204"/>
      <c r="GX107" s="20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c r="JG107" s="77"/>
      <c r="JH107" s="77"/>
      <c r="JI107" s="77"/>
      <c r="JJ107" s="77"/>
      <c r="JK107" s="77"/>
      <c r="JL107" s="77"/>
      <c r="JM107" s="77"/>
      <c r="JN107" s="77"/>
      <c r="JO107" s="77"/>
      <c r="JP107" s="77"/>
      <c r="JQ107" s="77"/>
      <c r="JR107" s="77"/>
      <c r="JS107" s="77"/>
      <c r="JT107" s="77"/>
      <c r="JU107" s="77"/>
      <c r="JV107" s="77"/>
      <c r="JW107" s="77"/>
      <c r="JX107" s="77"/>
      <c r="JY107" s="77"/>
      <c r="JZ107" s="77"/>
      <c r="KA107" s="77"/>
      <c r="KB107" s="77"/>
      <c r="KC107" s="77"/>
      <c r="KD107" s="77"/>
      <c r="KE107" s="77"/>
      <c r="KF107" s="77"/>
      <c r="KG107" s="77"/>
      <c r="KH107" s="77"/>
      <c r="KI107" s="77"/>
      <c r="KJ107" s="77"/>
      <c r="KK107" s="78" t="s">
        <v>555</v>
      </c>
      <c r="KL107" s="77" t="s">
        <v>555</v>
      </c>
      <c r="KM107" s="78" t="s">
        <v>555</v>
      </c>
      <c r="KN107" s="61">
        <v>2</v>
      </c>
      <c r="KO107" s="61">
        <v>2</v>
      </c>
      <c r="KP107" s="61">
        <v>2</v>
      </c>
      <c r="KQ107" s="61">
        <v>2</v>
      </c>
      <c r="KR107" s="61">
        <v>2</v>
      </c>
      <c r="KS107" s="61">
        <v>2</v>
      </c>
      <c r="KT107" s="61">
        <v>2</v>
      </c>
      <c r="KU107" s="61">
        <v>2</v>
      </c>
      <c r="KV107" s="61">
        <v>2</v>
      </c>
      <c r="KW107" s="61">
        <v>2</v>
      </c>
      <c r="KX107" s="61">
        <v>2</v>
      </c>
      <c r="KY107" s="61">
        <v>2</v>
      </c>
      <c r="KZ107" s="61">
        <v>2</v>
      </c>
      <c r="LA107" s="61">
        <v>2</v>
      </c>
      <c r="LB107" s="61">
        <v>2</v>
      </c>
      <c r="LC107" s="61">
        <v>2</v>
      </c>
      <c r="LD107" s="61">
        <v>2</v>
      </c>
      <c r="LE107" s="61">
        <v>2</v>
      </c>
      <c r="LF107" s="61">
        <v>2</v>
      </c>
      <c r="LG107" s="61">
        <v>2</v>
      </c>
      <c r="LH107" s="61">
        <v>2</v>
      </c>
      <c r="LI107" s="61">
        <v>2</v>
      </c>
      <c r="LJ107" s="61">
        <v>2</v>
      </c>
      <c r="LK107" s="61">
        <v>2</v>
      </c>
      <c r="LL107" s="61">
        <v>2</v>
      </c>
      <c r="LM107" s="61">
        <v>2</v>
      </c>
      <c r="LN107" s="61">
        <v>2</v>
      </c>
      <c r="LO107" s="61">
        <v>2</v>
      </c>
      <c r="LP107" s="61">
        <v>2</v>
      </c>
      <c r="LQ107" s="61">
        <v>2</v>
      </c>
      <c r="LR107" s="202">
        <f>COUNTIF(KN107:LQ107,"2")</f>
        <v>30</v>
      </c>
      <c r="LS107" s="203">
        <f>LR107/(LR107+LT107+LV107+LX107)</f>
        <v>1</v>
      </c>
      <c r="LT107" s="202">
        <f>COUNTIF(KN107:LQ107,"1")</f>
        <v>0</v>
      </c>
      <c r="LU107" s="203">
        <f>LT107/(LR107+LT107+LV107+LX107)</f>
        <v>0</v>
      </c>
      <c r="LV107" s="202">
        <f>COUNTIF(KN107:LQ107,"0")</f>
        <v>0</v>
      </c>
      <c r="LW107" s="203">
        <f>LV107/(LR107+LT107+LV107+LX107)</f>
        <v>0</v>
      </c>
      <c r="LX107" s="202">
        <f>COUNTIF(KA107:LQ107,"KĐG")</f>
        <v>0</v>
      </c>
      <c r="LY107" s="203">
        <f>LX107/(LR107+LT107+LV107+LX107)</f>
        <v>0</v>
      </c>
      <c r="LZ107" s="204">
        <f>(((LR107*2)+(LT107*1)+(LV107*0)))/(LR107+LT107+LV107)</f>
        <v>2</v>
      </c>
      <c r="MA107" s="208" t="str">
        <f>IF(LY107&gt;=50%,"KĐG",IF(LZ107&gt;=1.6,"Đạt mục tiêu",IF(LZ107&gt;=1,"Cần cố gắng","Chưa đạt")))</f>
        <v>Đạt mục tiêu</v>
      </c>
      <c r="MB107" s="77"/>
      <c r="MC107" s="77"/>
      <c r="MD107" s="77"/>
      <c r="ME107" s="77"/>
      <c r="MF107" s="77"/>
      <c r="MG107" s="77"/>
      <c r="MH107" s="77"/>
      <c r="MI107" s="77"/>
      <c r="MJ107" s="77"/>
      <c r="MK107" s="77"/>
      <c r="ML107" s="77"/>
      <c r="MM107" s="77"/>
      <c r="MN107" s="77"/>
      <c r="MO107" s="77"/>
      <c r="MP107" s="77"/>
      <c r="MQ107" s="77"/>
      <c r="MR107" s="77"/>
      <c r="MS107" s="77"/>
      <c r="MT107" s="77"/>
      <c r="MU107" s="77"/>
      <c r="MV107" s="77"/>
      <c r="MW107" s="77"/>
      <c r="MX107" s="77"/>
      <c r="MY107" s="77"/>
      <c r="MZ107" s="77"/>
      <c r="NA107" s="77"/>
      <c r="NB107" s="77"/>
      <c r="NC107" s="77"/>
      <c r="ND107" s="77"/>
      <c r="NE107" s="77"/>
      <c r="NF107" s="77"/>
      <c r="NG107" s="77"/>
      <c r="NH107" s="77"/>
      <c r="NI107" s="77"/>
      <c r="NJ107" s="77"/>
      <c r="NK107" s="77"/>
      <c r="NL107" s="77"/>
      <c r="NM107" s="77"/>
      <c r="NN107" s="77"/>
      <c r="NO107" s="77"/>
      <c r="NP107" s="61"/>
      <c r="NQ107" s="61"/>
      <c r="NR107" s="61"/>
      <c r="NS107" s="61"/>
      <c r="NT107" s="61"/>
      <c r="NU107" s="61"/>
      <c r="NV107" s="61"/>
      <c r="NW107" s="61"/>
      <c r="NX107" s="61"/>
      <c r="NY107" s="61"/>
      <c r="NZ107" s="61"/>
      <c r="OA107" s="61"/>
      <c r="OB107" s="61"/>
      <c r="OC107" s="61"/>
      <c r="OD107" s="61"/>
      <c r="OE107" s="61"/>
      <c r="OF107" s="61"/>
      <c r="OG107" s="61"/>
      <c r="OH107" s="61"/>
      <c r="OI107" s="61"/>
      <c r="OJ107" s="61"/>
      <c r="OK107" s="61"/>
      <c r="OL107" s="61"/>
      <c r="OM107" s="61"/>
      <c r="ON107" s="61"/>
      <c r="OO107" s="61"/>
      <c r="OP107" s="202"/>
      <c r="OQ107" s="203"/>
      <c r="OR107" s="202"/>
      <c r="OS107" s="203"/>
      <c r="OT107" s="202"/>
      <c r="OU107" s="203"/>
      <c r="OV107" s="202"/>
      <c r="OW107" s="203"/>
      <c r="OX107" s="204"/>
      <c r="OY107" s="207"/>
      <c r="OZ107" s="61"/>
    </row>
    <row r="108" spans="1:416" ht="21" hidden="1" customHeight="1">
      <c r="A108" s="61"/>
      <c r="B108" s="282"/>
      <c r="C108" s="278"/>
      <c r="D108" s="281"/>
      <c r="E108" s="278"/>
      <c r="F108" s="292"/>
      <c r="G108" s="281"/>
      <c r="H108" s="137" t="s">
        <v>138</v>
      </c>
      <c r="I108" s="137" t="s">
        <v>1378</v>
      </c>
      <c r="J108" s="291"/>
      <c r="K108" s="206" t="s">
        <v>662</v>
      </c>
      <c r="L108" s="134" t="s">
        <v>500</v>
      </c>
      <c r="M108" s="55" t="s">
        <v>376</v>
      </c>
      <c r="N108" s="61"/>
      <c r="O108" s="282"/>
      <c r="P108" s="282"/>
      <c r="Q108" s="131"/>
      <c r="R108" s="131"/>
      <c r="S108" s="131"/>
      <c r="T108" s="131"/>
      <c r="U108" s="131"/>
      <c r="V108" s="131"/>
      <c r="W108" s="131"/>
      <c r="X108" s="131"/>
      <c r="Y108" s="131" t="s">
        <v>205</v>
      </c>
      <c r="Z108" s="131"/>
      <c r="AA108" s="131"/>
      <c r="AB108" s="130">
        <f t="shared" si="116"/>
        <v>1</v>
      </c>
      <c r="AC108" s="77"/>
      <c r="AD108" s="77"/>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251"/>
      <c r="BT108" s="251"/>
      <c r="BU108" s="77"/>
      <c r="BV108" s="77"/>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77"/>
      <c r="DM108" s="77"/>
      <c r="DN108" s="77"/>
      <c r="DO108" s="77"/>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77"/>
      <c r="FF108" s="77"/>
      <c r="FG108" s="77"/>
      <c r="FH108" s="77"/>
      <c r="FI108" s="77"/>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202"/>
      <c r="GP108" s="203"/>
      <c r="GQ108" s="202"/>
      <c r="GR108" s="203"/>
      <c r="GS108" s="202"/>
      <c r="GT108" s="203"/>
      <c r="GU108" s="202"/>
      <c r="GV108" s="203"/>
      <c r="GW108" s="204"/>
      <c r="GX108" s="207"/>
      <c r="GY108" s="77"/>
      <c r="GZ108" s="77"/>
      <c r="HA108" s="77"/>
      <c r="HB108" s="77"/>
      <c r="HC108" s="77"/>
      <c r="HD108" s="77"/>
      <c r="HE108" s="77"/>
      <c r="HF108" s="77"/>
      <c r="HG108" s="77"/>
      <c r="HH108" s="77"/>
      <c r="HI108" s="77"/>
      <c r="HJ108" s="77"/>
      <c r="HK108" s="77"/>
      <c r="HL108" s="77"/>
      <c r="HM108" s="77"/>
      <c r="HN108" s="77"/>
      <c r="HO108" s="77"/>
      <c r="HP108" s="77"/>
      <c r="HQ108" s="77"/>
      <c r="HR108" s="77"/>
      <c r="HS108" s="77"/>
      <c r="HT108" s="77"/>
      <c r="HU108" s="77"/>
      <c r="HV108" s="77"/>
      <c r="HW108" s="77"/>
      <c r="HX108" s="77"/>
      <c r="HY108" s="77"/>
      <c r="HZ108" s="77"/>
      <c r="IA108" s="77"/>
      <c r="IB108" s="77"/>
      <c r="IC108" s="77"/>
      <c r="ID108" s="77"/>
      <c r="IE108" s="77"/>
      <c r="IF108" s="77"/>
      <c r="IG108" s="77"/>
      <c r="IH108" s="77"/>
      <c r="II108" s="77"/>
      <c r="IJ108" s="77"/>
      <c r="IK108" s="77"/>
      <c r="IL108" s="77"/>
      <c r="IM108" s="77"/>
      <c r="IN108" s="77"/>
      <c r="IO108" s="77"/>
      <c r="IP108" s="77"/>
      <c r="IQ108" s="77"/>
      <c r="IR108" s="77"/>
      <c r="IS108" s="77"/>
      <c r="IT108" s="77"/>
      <c r="IU108" s="77"/>
      <c r="IV108" s="77"/>
      <c r="IW108" s="77"/>
      <c r="IX108" s="77"/>
      <c r="IY108" s="77"/>
      <c r="IZ108" s="77"/>
      <c r="JA108" s="77"/>
      <c r="JB108" s="77"/>
      <c r="JC108" s="77"/>
      <c r="JD108" s="77"/>
      <c r="JE108" s="77"/>
      <c r="JF108" s="77"/>
      <c r="JG108" s="77"/>
      <c r="JH108" s="77"/>
      <c r="JI108" s="77"/>
      <c r="JJ108" s="77"/>
      <c r="JK108" s="77"/>
      <c r="JL108" s="77"/>
      <c r="JM108" s="77"/>
      <c r="JN108" s="77"/>
      <c r="JO108" s="77"/>
      <c r="JP108" s="77"/>
      <c r="JQ108" s="77"/>
      <c r="JR108" s="77"/>
      <c r="JS108" s="77"/>
      <c r="JT108" s="77"/>
      <c r="JU108" s="77"/>
      <c r="JV108" s="77"/>
      <c r="JW108" s="77"/>
      <c r="JX108" s="77"/>
      <c r="JY108" s="77"/>
      <c r="JZ108" s="77"/>
      <c r="KA108" s="77"/>
      <c r="KB108" s="77"/>
      <c r="KC108" s="77"/>
      <c r="KD108" s="77"/>
      <c r="KE108" s="77"/>
      <c r="KF108" s="77"/>
      <c r="KG108" s="77"/>
      <c r="KH108" s="77"/>
      <c r="KI108" s="77"/>
      <c r="KJ108" s="77"/>
      <c r="KK108" s="77"/>
      <c r="KL108" s="77"/>
      <c r="KM108" s="77"/>
      <c r="KN108" s="77"/>
      <c r="KO108" s="77"/>
      <c r="KP108" s="77"/>
      <c r="KQ108" s="77"/>
      <c r="KR108" s="77"/>
      <c r="KS108" s="77"/>
      <c r="KT108" s="77"/>
      <c r="KU108" s="77"/>
      <c r="KV108" s="77"/>
      <c r="KW108" s="77"/>
      <c r="KX108" s="77"/>
      <c r="KY108" s="77"/>
      <c r="KZ108" s="77"/>
      <c r="LA108" s="77"/>
      <c r="LB108" s="77"/>
      <c r="LC108" s="77"/>
      <c r="LD108" s="77"/>
      <c r="LE108" s="77"/>
      <c r="LF108" s="77"/>
      <c r="LG108" s="77"/>
      <c r="LH108" s="77"/>
      <c r="LI108" s="77"/>
      <c r="LJ108" s="77"/>
      <c r="LK108" s="77"/>
      <c r="LL108" s="77"/>
      <c r="LM108" s="77"/>
      <c r="LN108" s="77"/>
      <c r="LO108" s="77"/>
      <c r="LP108" s="77"/>
      <c r="LQ108" s="77"/>
      <c r="LR108" s="77"/>
      <c r="LS108" s="77"/>
      <c r="LT108" s="77"/>
      <c r="LU108" s="77"/>
      <c r="LV108" s="77"/>
      <c r="LW108" s="77"/>
      <c r="LX108" s="77"/>
      <c r="LY108" s="77"/>
      <c r="LZ108" s="77"/>
      <c r="MA108" s="77"/>
      <c r="MB108" s="77"/>
      <c r="MC108" s="77"/>
      <c r="MD108" s="77"/>
      <c r="ME108" s="77"/>
      <c r="MF108" s="77"/>
      <c r="MG108" s="77"/>
      <c r="MH108" s="77"/>
      <c r="MI108" s="77"/>
      <c r="MJ108" s="77"/>
      <c r="MK108" s="77"/>
      <c r="ML108" s="77"/>
      <c r="MM108" s="77"/>
      <c r="MN108" s="77"/>
      <c r="MO108" s="77"/>
      <c r="MP108" s="77"/>
      <c r="MQ108" s="77"/>
      <c r="MR108" s="77"/>
      <c r="MS108" s="77"/>
      <c r="MT108" s="77"/>
      <c r="MU108" s="77"/>
      <c r="MV108" s="77"/>
      <c r="MW108" s="77"/>
      <c r="MX108" s="77"/>
      <c r="MY108" s="77"/>
      <c r="MZ108" s="77"/>
      <c r="NA108" s="77"/>
      <c r="NB108" s="77"/>
      <c r="NC108" s="77"/>
      <c r="ND108" s="77"/>
      <c r="NE108" s="77"/>
      <c r="NF108" s="77"/>
      <c r="NG108" s="77"/>
      <c r="NH108" s="77"/>
      <c r="NI108" s="77"/>
      <c r="NJ108" s="77"/>
      <c r="NK108" s="77"/>
      <c r="NL108" s="77"/>
      <c r="NM108" s="77"/>
      <c r="NN108" s="77"/>
      <c r="NO108" s="77"/>
      <c r="NP108" s="61"/>
      <c r="NQ108" s="61"/>
      <c r="NR108" s="61"/>
      <c r="NS108" s="61"/>
      <c r="NT108" s="61"/>
      <c r="NU108" s="61"/>
      <c r="NV108" s="61"/>
      <c r="NW108" s="61"/>
      <c r="NX108" s="61"/>
      <c r="NY108" s="61"/>
      <c r="NZ108" s="61"/>
      <c r="OA108" s="61"/>
      <c r="OB108" s="61"/>
      <c r="OC108" s="61"/>
      <c r="OD108" s="61"/>
      <c r="OE108" s="61"/>
      <c r="OF108" s="61"/>
      <c r="OG108" s="61"/>
      <c r="OH108" s="61"/>
      <c r="OI108" s="61"/>
      <c r="OJ108" s="61"/>
      <c r="OK108" s="61"/>
      <c r="OL108" s="61"/>
      <c r="OM108" s="61"/>
      <c r="ON108" s="61"/>
      <c r="OO108" s="61"/>
      <c r="OP108" s="202"/>
      <c r="OQ108" s="203"/>
      <c r="OR108" s="202"/>
      <c r="OS108" s="203"/>
      <c r="OT108" s="202"/>
      <c r="OU108" s="203"/>
      <c r="OV108" s="202"/>
      <c r="OW108" s="203"/>
      <c r="OX108" s="204"/>
      <c r="OY108" s="207"/>
      <c r="OZ108" s="61"/>
    </row>
    <row r="109" spans="1:416" ht="21" hidden="1" customHeight="1">
      <c r="A109" s="61"/>
      <c r="B109" s="282"/>
      <c r="C109" s="278"/>
      <c r="D109" s="281"/>
      <c r="E109" s="278"/>
      <c r="F109" s="292"/>
      <c r="G109" s="281"/>
      <c r="H109" s="137" t="s">
        <v>138</v>
      </c>
      <c r="I109" s="137" t="s">
        <v>1379</v>
      </c>
      <c r="J109" s="291"/>
      <c r="K109" s="206"/>
      <c r="L109" s="134"/>
      <c r="M109" s="55" t="s">
        <v>376</v>
      </c>
      <c r="N109" s="61" t="s">
        <v>349</v>
      </c>
      <c r="O109" s="282"/>
      <c r="P109" s="282"/>
      <c r="Q109" s="131"/>
      <c r="R109" s="131"/>
      <c r="S109" s="131"/>
      <c r="T109" s="131"/>
      <c r="U109" s="131"/>
      <c r="V109" s="131"/>
      <c r="W109" s="131"/>
      <c r="X109" s="131"/>
      <c r="Y109" s="131"/>
      <c r="Z109" s="131" t="s">
        <v>205</v>
      </c>
      <c r="AA109" s="131"/>
      <c r="AB109" s="130">
        <f t="shared" si="116"/>
        <v>1</v>
      </c>
      <c r="AC109" s="77"/>
      <c r="AD109" s="77"/>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251"/>
      <c r="BT109" s="251"/>
      <c r="BU109" s="77"/>
      <c r="BV109" s="77"/>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77"/>
      <c r="DM109" s="77"/>
      <c r="DN109" s="77"/>
      <c r="DO109" s="77"/>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77"/>
      <c r="FF109" s="77"/>
      <c r="FG109" s="77"/>
      <c r="FH109" s="77"/>
      <c r="FI109" s="77"/>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202"/>
      <c r="GP109" s="203"/>
      <c r="GQ109" s="202"/>
      <c r="GR109" s="203"/>
      <c r="GS109" s="202"/>
      <c r="GT109" s="203"/>
      <c r="GU109" s="202"/>
      <c r="GV109" s="203"/>
      <c r="GW109" s="204"/>
      <c r="GX109" s="207"/>
      <c r="GY109" s="77"/>
      <c r="GZ109" s="77"/>
      <c r="HA109" s="77"/>
      <c r="HB109" s="77"/>
      <c r="HC109" s="77"/>
      <c r="HD109" s="77"/>
      <c r="HE109" s="77"/>
      <c r="HF109" s="77"/>
      <c r="HG109" s="77"/>
      <c r="HH109" s="77"/>
      <c r="HI109" s="77"/>
      <c r="HJ109" s="77"/>
      <c r="HK109" s="77"/>
      <c r="HL109" s="77"/>
      <c r="HM109" s="77"/>
      <c r="HN109" s="77"/>
      <c r="HO109" s="77"/>
      <c r="HP109" s="77"/>
      <c r="HQ109" s="77"/>
      <c r="HR109" s="77"/>
      <c r="HS109" s="77"/>
      <c r="HT109" s="77"/>
      <c r="HU109" s="77"/>
      <c r="HV109" s="77"/>
      <c r="HW109" s="77"/>
      <c r="HX109" s="77"/>
      <c r="HY109" s="77"/>
      <c r="HZ109" s="77"/>
      <c r="IA109" s="77"/>
      <c r="IB109" s="77"/>
      <c r="IC109" s="77"/>
      <c r="ID109" s="77"/>
      <c r="IE109" s="77"/>
      <c r="IF109" s="77"/>
      <c r="IG109" s="77"/>
      <c r="IH109" s="77"/>
      <c r="II109" s="77"/>
      <c r="IJ109" s="77"/>
      <c r="IK109" s="77"/>
      <c r="IL109" s="77"/>
      <c r="IM109" s="77"/>
      <c r="IN109" s="77"/>
      <c r="IO109" s="77"/>
      <c r="IP109" s="77"/>
      <c r="IQ109" s="77"/>
      <c r="IR109" s="77"/>
      <c r="IS109" s="77"/>
      <c r="IT109" s="77"/>
      <c r="IU109" s="77"/>
      <c r="IV109" s="77"/>
      <c r="IW109" s="77"/>
      <c r="IX109" s="77"/>
      <c r="IY109" s="77"/>
      <c r="IZ109" s="77"/>
      <c r="JA109" s="77"/>
      <c r="JB109" s="77"/>
      <c r="JC109" s="77"/>
      <c r="JD109" s="77"/>
      <c r="JE109" s="77"/>
      <c r="JF109" s="77"/>
      <c r="JG109" s="77"/>
      <c r="JH109" s="77"/>
      <c r="JI109" s="77"/>
      <c r="JJ109" s="77"/>
      <c r="JK109" s="77"/>
      <c r="JL109" s="77"/>
      <c r="JM109" s="77"/>
      <c r="JN109" s="77"/>
      <c r="JO109" s="77"/>
      <c r="JP109" s="77"/>
      <c r="JQ109" s="77"/>
      <c r="JR109" s="77"/>
      <c r="JS109" s="77"/>
      <c r="JT109" s="77"/>
      <c r="JU109" s="77"/>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77"/>
      <c r="LG109" s="77"/>
      <c r="LH109" s="77"/>
      <c r="LI109" s="77"/>
      <c r="LJ109" s="77"/>
      <c r="LK109" s="77"/>
      <c r="LL109" s="77"/>
      <c r="LM109" s="77"/>
      <c r="LN109" s="77"/>
      <c r="LO109" s="77"/>
      <c r="LP109" s="77"/>
      <c r="LQ109" s="77"/>
      <c r="LR109" s="77"/>
      <c r="LS109" s="77"/>
      <c r="LT109" s="77"/>
      <c r="LU109" s="77"/>
      <c r="LV109" s="77"/>
      <c r="LW109" s="77"/>
      <c r="LX109" s="77"/>
      <c r="LY109" s="77"/>
      <c r="LZ109" s="77"/>
      <c r="MA109" s="77"/>
      <c r="MB109" s="77"/>
      <c r="MC109" s="77"/>
      <c r="MD109" s="77"/>
      <c r="ME109" s="77"/>
      <c r="MF109" s="77"/>
      <c r="MG109" s="77"/>
      <c r="MH109" s="77"/>
      <c r="MI109" s="77"/>
      <c r="MJ109" s="77"/>
      <c r="MK109" s="77"/>
      <c r="ML109" s="77"/>
      <c r="MM109" s="77"/>
      <c r="MN109" s="77"/>
      <c r="MO109" s="77"/>
      <c r="MP109" s="77"/>
      <c r="MQ109" s="77"/>
      <c r="MR109" s="77"/>
      <c r="MS109" s="77"/>
      <c r="MT109" s="77"/>
      <c r="MU109" s="77"/>
      <c r="MV109" s="77"/>
      <c r="MW109" s="77"/>
      <c r="MX109" s="77"/>
      <c r="MY109" s="77"/>
      <c r="MZ109" s="77"/>
      <c r="NA109" s="77"/>
      <c r="NB109" s="77"/>
      <c r="NC109" s="77"/>
      <c r="ND109" s="77"/>
      <c r="NE109" s="77"/>
      <c r="NF109" s="77"/>
      <c r="NG109" s="77"/>
      <c r="NH109" s="77"/>
      <c r="NI109" s="77"/>
      <c r="NJ109" s="77"/>
      <c r="NK109" s="77"/>
      <c r="NL109" s="77"/>
      <c r="NM109" s="77"/>
      <c r="NN109" s="77"/>
      <c r="NO109" s="77"/>
      <c r="NP109" s="61"/>
      <c r="NQ109" s="61"/>
      <c r="NR109" s="61"/>
      <c r="NS109" s="61"/>
      <c r="NT109" s="61"/>
      <c r="NU109" s="61"/>
      <c r="NV109" s="61"/>
      <c r="NW109" s="61"/>
      <c r="NX109" s="61"/>
      <c r="NY109" s="61"/>
      <c r="NZ109" s="61"/>
      <c r="OA109" s="61"/>
      <c r="OB109" s="61"/>
      <c r="OC109" s="61"/>
      <c r="OD109" s="61"/>
      <c r="OE109" s="61"/>
      <c r="OF109" s="61"/>
      <c r="OG109" s="61"/>
      <c r="OH109" s="61"/>
      <c r="OI109" s="61"/>
      <c r="OJ109" s="61"/>
      <c r="OK109" s="61"/>
      <c r="OL109" s="61"/>
      <c r="OM109" s="61"/>
      <c r="ON109" s="61"/>
      <c r="OO109" s="61"/>
      <c r="OP109" s="202"/>
      <c r="OQ109" s="203"/>
      <c r="OR109" s="202"/>
      <c r="OS109" s="203"/>
      <c r="OT109" s="202"/>
      <c r="OU109" s="203"/>
      <c r="OV109" s="202"/>
      <c r="OW109" s="203"/>
      <c r="OX109" s="204"/>
      <c r="OY109" s="207"/>
      <c r="OZ109" s="61"/>
    </row>
    <row r="110" spans="1:416" ht="21" hidden="1" customHeight="1">
      <c r="A110" s="61"/>
      <c r="B110" s="282"/>
      <c r="C110" s="278"/>
      <c r="D110" s="281"/>
      <c r="E110" s="278"/>
      <c r="F110" s="292"/>
      <c r="G110" s="281"/>
      <c r="H110" s="137" t="s">
        <v>138</v>
      </c>
      <c r="I110" s="137" t="s">
        <v>1380</v>
      </c>
      <c r="J110" s="295"/>
      <c r="K110" s="206"/>
      <c r="L110" s="134"/>
      <c r="M110" s="55" t="s">
        <v>376</v>
      </c>
      <c r="N110" s="61" t="s">
        <v>349</v>
      </c>
      <c r="O110" s="282"/>
      <c r="P110" s="282"/>
      <c r="Q110" s="131"/>
      <c r="R110" s="131"/>
      <c r="S110" s="131"/>
      <c r="T110" s="131"/>
      <c r="U110" s="131"/>
      <c r="V110" s="131"/>
      <c r="W110" s="131"/>
      <c r="X110" s="131"/>
      <c r="Y110" s="131"/>
      <c r="Z110" s="131"/>
      <c r="AA110" s="131" t="s">
        <v>205</v>
      </c>
      <c r="AB110" s="130">
        <f t="shared" si="116"/>
        <v>1</v>
      </c>
      <c r="AC110" s="77"/>
      <c r="AD110" s="77"/>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251"/>
      <c r="BT110" s="251"/>
      <c r="BU110" s="77"/>
      <c r="BV110" s="77"/>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77"/>
      <c r="DM110" s="77"/>
      <c r="DN110" s="77"/>
      <c r="DO110" s="77"/>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77"/>
      <c r="FF110" s="77"/>
      <c r="FG110" s="77"/>
      <c r="FH110" s="77"/>
      <c r="FI110" s="77"/>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202"/>
      <c r="GP110" s="203"/>
      <c r="GQ110" s="202"/>
      <c r="GR110" s="203"/>
      <c r="GS110" s="202"/>
      <c r="GT110" s="203"/>
      <c r="GU110" s="202"/>
      <c r="GV110" s="203"/>
      <c r="GW110" s="204"/>
      <c r="GX110" s="207"/>
      <c r="GY110" s="77"/>
      <c r="GZ110" s="77"/>
      <c r="HA110" s="77"/>
      <c r="HB110" s="77"/>
      <c r="HC110" s="77"/>
      <c r="HD110" s="77"/>
      <c r="HE110" s="77"/>
      <c r="HF110" s="77"/>
      <c r="HG110" s="77"/>
      <c r="HH110" s="77"/>
      <c r="HI110" s="77"/>
      <c r="HJ110" s="77"/>
      <c r="HK110" s="77"/>
      <c r="HL110" s="77"/>
      <c r="HM110" s="77"/>
      <c r="HN110" s="77"/>
      <c r="HO110" s="77"/>
      <c r="HP110" s="77"/>
      <c r="HQ110" s="77"/>
      <c r="HR110" s="77"/>
      <c r="HS110" s="77"/>
      <c r="HT110" s="77"/>
      <c r="HU110" s="77"/>
      <c r="HV110" s="77"/>
      <c r="HW110" s="77"/>
      <c r="HX110" s="77"/>
      <c r="HY110" s="77"/>
      <c r="HZ110" s="77"/>
      <c r="IA110" s="77"/>
      <c r="IB110" s="77"/>
      <c r="IC110" s="77"/>
      <c r="ID110" s="77"/>
      <c r="IE110" s="77"/>
      <c r="IF110" s="77"/>
      <c r="IG110" s="77"/>
      <c r="IH110" s="77"/>
      <c r="II110" s="77"/>
      <c r="IJ110" s="77"/>
      <c r="IK110" s="77"/>
      <c r="IL110" s="77"/>
      <c r="IM110" s="77"/>
      <c r="IN110" s="77"/>
      <c r="IO110" s="77"/>
      <c r="IP110" s="77"/>
      <c r="IQ110" s="77"/>
      <c r="IR110" s="77"/>
      <c r="IS110" s="77"/>
      <c r="IT110" s="77"/>
      <c r="IU110" s="77"/>
      <c r="IV110" s="77"/>
      <c r="IW110" s="77"/>
      <c r="IX110" s="77"/>
      <c r="IY110" s="77"/>
      <c r="IZ110" s="77"/>
      <c r="JA110" s="77"/>
      <c r="JB110" s="77"/>
      <c r="JC110" s="77"/>
      <c r="JD110" s="77"/>
      <c r="JE110" s="77"/>
      <c r="JF110" s="77"/>
      <c r="JG110" s="77"/>
      <c r="JH110" s="77"/>
      <c r="JI110" s="77"/>
      <c r="JJ110" s="77"/>
      <c r="JK110" s="77"/>
      <c r="JL110" s="77"/>
      <c r="JM110" s="77"/>
      <c r="JN110" s="77"/>
      <c r="JO110" s="77"/>
      <c r="JP110" s="77"/>
      <c r="JQ110" s="77"/>
      <c r="JR110" s="77"/>
      <c r="JS110" s="77"/>
      <c r="JT110" s="77"/>
      <c r="JU110" s="77"/>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77"/>
      <c r="LG110" s="77"/>
      <c r="LH110" s="77"/>
      <c r="LI110" s="77"/>
      <c r="LJ110" s="77"/>
      <c r="LK110" s="77"/>
      <c r="LL110" s="77"/>
      <c r="LM110" s="77"/>
      <c r="LN110" s="77"/>
      <c r="LO110" s="77"/>
      <c r="LP110" s="77"/>
      <c r="LQ110" s="77"/>
      <c r="LR110" s="77"/>
      <c r="LS110" s="77"/>
      <c r="LT110" s="77"/>
      <c r="LU110" s="77"/>
      <c r="LV110" s="77"/>
      <c r="LW110" s="77"/>
      <c r="LX110" s="77"/>
      <c r="LY110" s="77"/>
      <c r="LZ110" s="77"/>
      <c r="MA110" s="77"/>
      <c r="MB110" s="77"/>
      <c r="MC110" s="77"/>
      <c r="MD110" s="77"/>
      <c r="ME110" s="77"/>
      <c r="MF110" s="77"/>
      <c r="MG110" s="77"/>
      <c r="MH110" s="77"/>
      <c r="MI110" s="77"/>
      <c r="MJ110" s="77"/>
      <c r="MK110" s="77"/>
      <c r="ML110" s="77"/>
      <c r="MM110" s="77"/>
      <c r="MN110" s="77"/>
      <c r="MO110" s="77"/>
      <c r="MP110" s="77"/>
      <c r="MQ110" s="77"/>
      <c r="MR110" s="77"/>
      <c r="MS110" s="77"/>
      <c r="MT110" s="77"/>
      <c r="MU110" s="77"/>
      <c r="MV110" s="77"/>
      <c r="MW110" s="77"/>
      <c r="MX110" s="77"/>
      <c r="MY110" s="77"/>
      <c r="MZ110" s="77"/>
      <c r="NA110" s="77"/>
      <c r="NB110" s="77"/>
      <c r="NC110" s="77"/>
      <c r="ND110" s="77"/>
      <c r="NE110" s="77"/>
      <c r="NF110" s="77"/>
      <c r="NG110" s="77"/>
      <c r="NH110" s="77"/>
      <c r="NI110" s="77"/>
      <c r="NJ110" s="77"/>
      <c r="NK110" s="77"/>
      <c r="NL110" s="77"/>
      <c r="NM110" s="77"/>
      <c r="NN110" s="77"/>
      <c r="NO110" s="77"/>
      <c r="NP110" s="61"/>
      <c r="NQ110" s="61"/>
      <c r="NR110" s="61"/>
      <c r="NS110" s="61"/>
      <c r="NT110" s="61"/>
      <c r="NU110" s="61"/>
      <c r="NV110" s="61"/>
      <c r="NW110" s="61"/>
      <c r="NX110" s="61"/>
      <c r="NY110" s="61"/>
      <c r="NZ110" s="61"/>
      <c r="OA110" s="61"/>
      <c r="OB110" s="61"/>
      <c r="OC110" s="61"/>
      <c r="OD110" s="61"/>
      <c r="OE110" s="61"/>
      <c r="OF110" s="61"/>
      <c r="OG110" s="61"/>
      <c r="OH110" s="61"/>
      <c r="OI110" s="61"/>
      <c r="OJ110" s="61"/>
      <c r="OK110" s="61"/>
      <c r="OL110" s="61"/>
      <c r="OM110" s="61"/>
      <c r="ON110" s="61"/>
      <c r="OO110" s="61"/>
      <c r="OP110" s="202"/>
      <c r="OQ110" s="203"/>
      <c r="OR110" s="202"/>
      <c r="OS110" s="203"/>
      <c r="OT110" s="202"/>
      <c r="OU110" s="203"/>
      <c r="OV110" s="202"/>
      <c r="OW110" s="203"/>
      <c r="OX110" s="204"/>
      <c r="OY110" s="207"/>
      <c r="OZ110" s="61"/>
    </row>
    <row r="111" spans="1:416" ht="63.75" customHeight="1">
      <c r="A111" s="61"/>
      <c r="B111" s="61">
        <v>44</v>
      </c>
      <c r="C111" s="137" t="s">
        <v>141</v>
      </c>
      <c r="D111" s="133" t="s">
        <v>4</v>
      </c>
      <c r="E111" s="137" t="s">
        <v>1060</v>
      </c>
      <c r="F111" s="134" t="s">
        <v>6</v>
      </c>
      <c r="G111" s="133"/>
      <c r="H111" s="137" t="s">
        <v>1060</v>
      </c>
      <c r="I111" s="137" t="s">
        <v>1059</v>
      </c>
      <c r="J111" s="134"/>
      <c r="K111" s="206" t="s">
        <v>662</v>
      </c>
      <c r="L111" s="134" t="s">
        <v>500</v>
      </c>
      <c r="M111" s="55" t="s">
        <v>376</v>
      </c>
      <c r="N111" s="61" t="s">
        <v>349</v>
      </c>
      <c r="O111" s="61" t="s">
        <v>205</v>
      </c>
      <c r="P111" s="61">
        <v>1</v>
      </c>
      <c r="Q111" s="131"/>
      <c r="R111" s="131" t="s">
        <v>205</v>
      </c>
      <c r="S111" s="131"/>
      <c r="T111" s="131"/>
      <c r="U111" s="131"/>
      <c r="V111" s="131"/>
      <c r="W111" s="131"/>
      <c r="X111" s="131"/>
      <c r="Y111" s="131"/>
      <c r="Z111" s="131"/>
      <c r="AA111" s="131"/>
      <c r="AB111" s="130">
        <f t="shared" si="116"/>
        <v>1</v>
      </c>
      <c r="AC111" s="77"/>
      <c r="AD111" s="77"/>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79" t="s">
        <v>663</v>
      </c>
      <c r="BT111" s="77"/>
      <c r="BU111" s="79"/>
      <c r="BV111" s="79"/>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202"/>
      <c r="DC111" s="203"/>
      <c r="DD111" s="202"/>
      <c r="DE111" s="203"/>
      <c r="DF111" s="202"/>
      <c r="DG111" s="203"/>
      <c r="DH111" s="202"/>
      <c r="DI111" s="203" t="e">
        <f>DH111/(DB111+DD111+DF111+DH111)</f>
        <v>#DIV/0!</v>
      </c>
      <c r="DJ111" s="204" t="e">
        <f>(((DB111*2)+(DD111*1)+(DF111*0)))/(DB111+DD111+DF111)</f>
        <v>#DIV/0!</v>
      </c>
      <c r="DK111" s="207" t="e">
        <f>IF(DI111&gt;=50%,"KĐG",IF(DJ111&gt;=1.6,"Đạt mục tiêu",IF(DJ111&gt;=1,"Cần cố gắng","Chưa đạt")))</f>
        <v>#DIV/0!</v>
      </c>
      <c r="DL111" s="77"/>
      <c r="DM111" s="77"/>
      <c r="DN111" s="77"/>
      <c r="DO111" s="77"/>
      <c r="DP111" s="201">
        <v>2</v>
      </c>
      <c r="DQ111" s="201">
        <v>2</v>
      </c>
      <c r="DR111" s="201">
        <v>2</v>
      </c>
      <c r="DS111" s="201">
        <v>2</v>
      </c>
      <c r="DT111" s="201">
        <v>2</v>
      </c>
      <c r="DU111" s="201">
        <v>2</v>
      </c>
      <c r="DV111" s="201">
        <v>2</v>
      </c>
      <c r="DW111" s="201">
        <v>2</v>
      </c>
      <c r="DX111" s="201">
        <v>2</v>
      </c>
      <c r="DY111" s="201">
        <v>2</v>
      </c>
      <c r="DZ111" s="201">
        <v>2</v>
      </c>
      <c r="EA111" s="201">
        <v>2</v>
      </c>
      <c r="EB111" s="201">
        <v>2</v>
      </c>
      <c r="EC111" s="201">
        <v>2</v>
      </c>
      <c r="ED111" s="201">
        <v>2</v>
      </c>
      <c r="EE111" s="201">
        <v>2</v>
      </c>
      <c r="EF111" s="201">
        <v>2</v>
      </c>
      <c r="EG111" s="201">
        <v>2</v>
      </c>
      <c r="EH111" s="201">
        <v>2</v>
      </c>
      <c r="EI111" s="201">
        <v>2</v>
      </c>
      <c r="EJ111" s="201">
        <v>2</v>
      </c>
      <c r="EK111" s="201">
        <v>2</v>
      </c>
      <c r="EL111" s="201">
        <v>2</v>
      </c>
      <c r="EM111" s="201">
        <v>2</v>
      </c>
      <c r="EN111" s="201">
        <v>2</v>
      </c>
      <c r="EO111" s="201">
        <v>2</v>
      </c>
      <c r="EP111" s="201">
        <v>2</v>
      </c>
      <c r="EQ111" s="201">
        <v>2</v>
      </c>
      <c r="ER111" s="201">
        <v>2</v>
      </c>
      <c r="ES111" s="201">
        <v>2</v>
      </c>
      <c r="ET111" s="201">
        <v>2</v>
      </c>
      <c r="EU111" s="202">
        <f>COUNTIF(DL111:ET111,"2")</f>
        <v>31</v>
      </c>
      <c r="EV111" s="203">
        <f>EU111/(EU111+EW111+EY111+FA111)</f>
        <v>1</v>
      </c>
      <c r="EW111" s="202">
        <f>COUNTIF(DL111:ET111,"1")</f>
        <v>0</v>
      </c>
      <c r="EX111" s="203">
        <f>EW111/(EU111+EW111+EY111+FA111)</f>
        <v>0</v>
      </c>
      <c r="EY111" s="202">
        <f>COUNTIF(DL111:ET111,"0")</f>
        <v>0</v>
      </c>
      <c r="EZ111" s="203">
        <f>EY111/(EU111+EW111+EY111+FA111)</f>
        <v>0</v>
      </c>
      <c r="FA111" s="202">
        <f>COUNTIF(DL111:ET111,"KĐG")</f>
        <v>0</v>
      </c>
      <c r="FB111" s="203">
        <f>FA111/(EU111+EW111+EY111+FA111)</f>
        <v>0</v>
      </c>
      <c r="FC111" s="204">
        <f>(((EU111*2)+(EW111*1)+(EY111*0)))/(EU111+EW111+EY111)</f>
        <v>2</v>
      </c>
      <c r="FD111" s="207" t="str">
        <f>IF(FB111&gt;=50%,"KĐG",IF(FC111&gt;=1.6,"Đạt mục tiêu",IF(FC111&gt;=1,"Cần cố gắng","Chưa đạt")))</f>
        <v>Đạt mục tiêu</v>
      </c>
      <c r="FE111" s="77"/>
      <c r="FF111" s="77"/>
      <c r="FG111" s="77"/>
      <c r="FH111" s="77"/>
      <c r="FI111" s="77"/>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77"/>
      <c r="GZ111" s="77"/>
      <c r="HA111" s="77"/>
      <c r="HB111" s="77"/>
      <c r="HC111" s="77"/>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61"/>
      <c r="IF111" s="61"/>
      <c r="IG111" s="61"/>
      <c r="IH111" s="61"/>
      <c r="II111" s="61"/>
      <c r="IJ111" s="61"/>
      <c r="IK111" s="61"/>
      <c r="IL111" s="61"/>
      <c r="IM111" s="61"/>
      <c r="IN111" s="61"/>
      <c r="IO111" s="61"/>
      <c r="IP111" s="61"/>
      <c r="IQ111" s="61"/>
      <c r="IR111" s="61"/>
      <c r="IS111" s="77"/>
      <c r="IT111" s="77"/>
      <c r="IU111" s="77"/>
      <c r="IV111" s="77"/>
      <c r="IW111" s="61"/>
      <c r="IX111" s="61"/>
      <c r="IY111" s="61"/>
      <c r="IZ111" s="61"/>
      <c r="JA111" s="61"/>
      <c r="JB111" s="61"/>
      <c r="JC111" s="61"/>
      <c r="JD111" s="61"/>
      <c r="JE111" s="61"/>
      <c r="JF111" s="61"/>
      <c r="JG111" s="61"/>
      <c r="JH111" s="61"/>
      <c r="JI111" s="61"/>
      <c r="JJ111" s="61"/>
      <c r="JK111" s="61"/>
      <c r="JL111" s="61"/>
      <c r="JM111" s="61"/>
      <c r="JN111" s="61"/>
      <c r="JO111" s="61"/>
      <c r="JP111" s="61"/>
      <c r="JQ111" s="61"/>
      <c r="JR111" s="61"/>
      <c r="JS111" s="61"/>
      <c r="JT111" s="61"/>
      <c r="JU111" s="61"/>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61"/>
      <c r="LG111" s="61"/>
      <c r="LH111" s="61"/>
      <c r="LI111" s="61"/>
      <c r="LJ111" s="61"/>
      <c r="LK111" s="61"/>
      <c r="LL111" s="61"/>
      <c r="LM111" s="61"/>
      <c r="LN111" s="61"/>
      <c r="LO111" s="61"/>
      <c r="LP111" s="61"/>
      <c r="LQ111" s="61"/>
      <c r="LR111" s="61"/>
      <c r="LS111" s="61"/>
      <c r="LT111" s="61"/>
      <c r="LU111" s="61"/>
      <c r="LV111" s="61"/>
      <c r="LW111" s="61"/>
      <c r="LX111" s="61"/>
      <c r="LY111" s="61"/>
      <c r="LZ111" s="61"/>
      <c r="MA111" s="61"/>
      <c r="MB111" s="61"/>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61"/>
      <c r="NE111" s="61"/>
      <c r="NF111" s="61"/>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c r="OE111" s="61"/>
      <c r="OF111" s="61"/>
      <c r="OG111" s="61"/>
      <c r="OH111" s="61"/>
      <c r="OI111" s="61"/>
      <c r="OJ111" s="61"/>
      <c r="OK111" s="61"/>
      <c r="OL111" s="61"/>
      <c r="OM111" s="61"/>
      <c r="ON111" s="61"/>
      <c r="OO111" s="61"/>
      <c r="OP111" s="61"/>
      <c r="OQ111" s="61"/>
      <c r="OR111" s="61"/>
      <c r="OS111" s="61"/>
      <c r="OT111" s="61"/>
      <c r="OU111" s="61"/>
      <c r="OV111" s="61"/>
      <c r="OW111" s="61"/>
      <c r="OX111" s="61"/>
      <c r="OY111" s="61"/>
      <c r="OZ111" s="61"/>
    </row>
    <row r="112" spans="1:416" ht="55.5" hidden="1">
      <c r="A112" s="61"/>
      <c r="B112" s="61">
        <v>45</v>
      </c>
      <c r="C112" s="137" t="s">
        <v>141</v>
      </c>
      <c r="D112" s="133" t="s">
        <v>4</v>
      </c>
      <c r="E112" s="137" t="s">
        <v>396</v>
      </c>
      <c r="F112" s="134" t="s">
        <v>6</v>
      </c>
      <c r="G112" s="133"/>
      <c r="H112" s="137" t="s">
        <v>1026</v>
      </c>
      <c r="I112" s="137" t="s">
        <v>1061</v>
      </c>
      <c r="J112" s="134"/>
      <c r="K112" s="206" t="s">
        <v>662</v>
      </c>
      <c r="L112" s="134" t="s">
        <v>500</v>
      </c>
      <c r="M112" s="55" t="s">
        <v>376</v>
      </c>
      <c r="N112" s="61" t="s">
        <v>349</v>
      </c>
      <c r="O112" s="282" t="s">
        <v>205</v>
      </c>
      <c r="P112" s="282">
        <v>1</v>
      </c>
      <c r="Q112" s="131"/>
      <c r="R112" s="131"/>
      <c r="S112" s="131"/>
      <c r="T112" s="131"/>
      <c r="U112" s="131"/>
      <c r="V112" s="131" t="s">
        <v>205</v>
      </c>
      <c r="W112" s="131"/>
      <c r="X112" s="131"/>
      <c r="Y112" s="131"/>
      <c r="Z112" s="131"/>
      <c r="AA112" s="131"/>
      <c r="AB112" s="130">
        <f t="shared" si="116"/>
        <v>1</v>
      </c>
      <c r="AC112" s="77"/>
      <c r="AD112" s="77"/>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251"/>
      <c r="BT112" s="251"/>
      <c r="BU112" s="77"/>
      <c r="BV112" s="77"/>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77"/>
      <c r="DM112" s="77"/>
      <c r="DN112" s="77"/>
      <c r="DO112" s="77"/>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77"/>
      <c r="FF112" s="77"/>
      <c r="FG112" s="77"/>
      <c r="FH112" s="77"/>
      <c r="FI112" s="77"/>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77"/>
      <c r="GZ112" s="77"/>
      <c r="HA112" s="77"/>
      <c r="HB112" s="77"/>
      <c r="HC112" s="77"/>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61"/>
      <c r="IK112" s="61"/>
      <c r="IL112" s="61"/>
      <c r="IM112" s="61"/>
      <c r="IN112" s="61"/>
      <c r="IO112" s="61"/>
      <c r="IP112" s="61"/>
      <c r="IQ112" s="61"/>
      <c r="IR112" s="61"/>
      <c r="IS112" s="77"/>
      <c r="IT112" s="77"/>
      <c r="IU112" s="77"/>
      <c r="IV112" s="77"/>
      <c r="IW112" s="61"/>
      <c r="IX112" s="61"/>
      <c r="IY112" s="61"/>
      <c r="IZ112" s="61"/>
      <c r="JA112" s="61"/>
      <c r="JB112" s="61"/>
      <c r="JC112" s="61"/>
      <c r="JD112" s="61"/>
      <c r="JE112" s="61"/>
      <c r="JF112" s="61"/>
      <c r="JG112" s="61"/>
      <c r="JH112" s="61"/>
      <c r="JI112" s="61"/>
      <c r="JJ112" s="61"/>
      <c r="JK112" s="61"/>
      <c r="JL112" s="61"/>
      <c r="JM112" s="61"/>
      <c r="JN112" s="61"/>
      <c r="JO112" s="61"/>
      <c r="JP112" s="61"/>
      <c r="JQ112" s="61"/>
      <c r="JR112" s="61"/>
      <c r="JS112" s="61"/>
      <c r="JT112" s="61"/>
      <c r="JU112" s="61"/>
      <c r="JV112" s="61"/>
      <c r="JW112" s="61"/>
      <c r="JX112" s="61"/>
      <c r="JY112" s="61"/>
      <c r="JZ112" s="61"/>
      <c r="KA112" s="61"/>
      <c r="KB112" s="61"/>
      <c r="KC112" s="61"/>
      <c r="KD112" s="61"/>
      <c r="KE112" s="61"/>
      <c r="KF112" s="61"/>
      <c r="KG112" s="61"/>
      <c r="KH112" s="61"/>
      <c r="KI112" s="61"/>
      <c r="KJ112" s="61"/>
      <c r="KK112" s="78"/>
      <c r="KL112" s="78"/>
      <c r="KM112" s="78"/>
      <c r="KN112" s="61">
        <v>2</v>
      </c>
      <c r="KO112" s="61">
        <v>2</v>
      </c>
      <c r="KP112" s="61">
        <v>2</v>
      </c>
      <c r="KQ112" s="61">
        <v>2</v>
      </c>
      <c r="KR112" s="61">
        <v>2</v>
      </c>
      <c r="KS112" s="61">
        <v>2</v>
      </c>
      <c r="KT112" s="61">
        <v>2</v>
      </c>
      <c r="KU112" s="61">
        <v>2</v>
      </c>
      <c r="KV112" s="61">
        <v>2</v>
      </c>
      <c r="KW112" s="61">
        <v>2</v>
      </c>
      <c r="KX112" s="61">
        <v>2</v>
      </c>
      <c r="KY112" s="61">
        <v>2</v>
      </c>
      <c r="KZ112" s="61">
        <v>2</v>
      </c>
      <c r="LA112" s="61">
        <v>2</v>
      </c>
      <c r="LB112" s="61">
        <v>2</v>
      </c>
      <c r="LC112" s="61">
        <v>2</v>
      </c>
      <c r="LD112" s="61">
        <v>2</v>
      </c>
      <c r="LE112" s="61">
        <v>2</v>
      </c>
      <c r="LF112" s="61">
        <v>2</v>
      </c>
      <c r="LG112" s="61">
        <v>2</v>
      </c>
      <c r="LH112" s="61">
        <v>2</v>
      </c>
      <c r="LI112" s="61">
        <v>2</v>
      </c>
      <c r="LJ112" s="61">
        <v>2</v>
      </c>
      <c r="LK112" s="61"/>
      <c r="LL112" s="61"/>
      <c r="LM112" s="61"/>
      <c r="LN112" s="61"/>
      <c r="LO112" s="61">
        <v>2</v>
      </c>
      <c r="LP112" s="61">
        <v>2</v>
      </c>
      <c r="LQ112" s="61">
        <v>2</v>
      </c>
      <c r="LR112" s="202">
        <f>COUNTIF(KN112:LQ112,"2")</f>
        <v>26</v>
      </c>
      <c r="LS112" s="203">
        <f>LR112/(LR112+LT112+LV112+LX112)</f>
        <v>1</v>
      </c>
      <c r="LT112" s="202">
        <f>COUNTIF(KN112:LQ112,"1")</f>
        <v>0</v>
      </c>
      <c r="LU112" s="203">
        <f>LT112/(LR112+LT112+LV112+LX112)</f>
        <v>0</v>
      </c>
      <c r="LV112" s="202">
        <f>COUNTIF(KN112:LQ112,"0")</f>
        <v>0</v>
      </c>
      <c r="LW112" s="203">
        <f>LV112/(LR112+LT112+LV112+LX112)</f>
        <v>0</v>
      </c>
      <c r="LX112" s="202">
        <f>COUNTIF(KA112:LQ112,"KĐG")</f>
        <v>0</v>
      </c>
      <c r="LY112" s="203">
        <f>LX112/(LR112+LT112+LV112+LX112)</f>
        <v>0</v>
      </c>
      <c r="LZ112" s="204">
        <f>(((LR112*2)+(LT112*1)+(LV112*0)))/(LR112+LT112+LV112)</f>
        <v>2</v>
      </c>
      <c r="MA112" s="208" t="str">
        <f>IF(LY112&gt;=50%,"KĐG",IF(LZ112&gt;=1.6,"Đạt mục tiêu",IF(LZ112&gt;=1,"Cần cố gắng","Chưa đạt")))</f>
        <v>Đạt mục tiêu</v>
      </c>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c r="OE112" s="61"/>
      <c r="OF112" s="61"/>
      <c r="OG112" s="61"/>
      <c r="OH112" s="61"/>
      <c r="OI112" s="61"/>
      <c r="OJ112" s="61"/>
      <c r="OK112" s="61"/>
      <c r="OL112" s="61"/>
      <c r="OM112" s="61"/>
      <c r="ON112" s="61"/>
      <c r="OO112" s="61"/>
      <c r="OP112" s="61"/>
      <c r="OQ112" s="61"/>
      <c r="OR112" s="61"/>
      <c r="OS112" s="61"/>
      <c r="OT112" s="61"/>
      <c r="OU112" s="61"/>
      <c r="OV112" s="61"/>
      <c r="OW112" s="61"/>
      <c r="OX112" s="61"/>
      <c r="OY112" s="61"/>
      <c r="OZ112" s="61"/>
    </row>
    <row r="113" spans="1:416" ht="30" hidden="1" customHeight="1">
      <c r="A113" s="61"/>
      <c r="B113" s="272">
        <v>46</v>
      </c>
      <c r="C113" s="311" t="s">
        <v>139</v>
      </c>
      <c r="D113" s="290" t="s">
        <v>4</v>
      </c>
      <c r="E113" s="311" t="s">
        <v>140</v>
      </c>
      <c r="F113" s="290" t="s">
        <v>12</v>
      </c>
      <c r="G113" s="290"/>
      <c r="H113" s="137" t="s">
        <v>722</v>
      </c>
      <c r="I113" s="137" t="s">
        <v>1063</v>
      </c>
      <c r="J113" s="133"/>
      <c r="K113" s="206" t="s">
        <v>662</v>
      </c>
      <c r="L113" s="134" t="s">
        <v>500</v>
      </c>
      <c r="M113" s="55" t="s">
        <v>376</v>
      </c>
      <c r="N113" s="61" t="s">
        <v>349</v>
      </c>
      <c r="O113" s="272" t="s">
        <v>205</v>
      </c>
      <c r="P113" s="272"/>
      <c r="Q113" s="131" t="s">
        <v>205</v>
      </c>
      <c r="R113" s="131"/>
      <c r="S113" s="131"/>
      <c r="T113" s="131"/>
      <c r="U113" s="131"/>
      <c r="V113" s="131"/>
      <c r="W113" s="131"/>
      <c r="X113" s="131"/>
      <c r="Y113" s="131"/>
      <c r="Z113" s="131"/>
      <c r="AA113" s="131"/>
      <c r="AB113" s="130">
        <f t="shared" si="116"/>
        <v>1</v>
      </c>
      <c r="AC113" s="77" t="s">
        <v>555</v>
      </c>
      <c r="AD113" s="77" t="s">
        <v>555</v>
      </c>
      <c r="AE113" s="201">
        <v>2</v>
      </c>
      <c r="AF113" s="201">
        <v>2</v>
      </c>
      <c r="AG113" s="201">
        <v>2</v>
      </c>
      <c r="AH113" s="201">
        <v>2</v>
      </c>
      <c r="AI113" s="201">
        <v>2</v>
      </c>
      <c r="AJ113" s="201">
        <v>2</v>
      </c>
      <c r="AK113" s="201">
        <v>2</v>
      </c>
      <c r="AL113" s="201">
        <v>2</v>
      </c>
      <c r="AM113" s="201">
        <v>2</v>
      </c>
      <c r="AN113" s="201">
        <v>2</v>
      </c>
      <c r="AO113" s="201">
        <v>2</v>
      </c>
      <c r="AP113" s="201">
        <v>2</v>
      </c>
      <c r="AQ113" s="201">
        <v>2</v>
      </c>
      <c r="AR113" s="201">
        <v>2</v>
      </c>
      <c r="AS113" s="201">
        <v>2</v>
      </c>
      <c r="AT113" s="201">
        <v>2</v>
      </c>
      <c r="AU113" s="201">
        <v>2</v>
      </c>
      <c r="AV113" s="201">
        <v>2</v>
      </c>
      <c r="AW113" s="201">
        <v>2</v>
      </c>
      <c r="AX113" s="201">
        <v>2</v>
      </c>
      <c r="AY113" s="201">
        <v>2</v>
      </c>
      <c r="AZ113" s="201">
        <v>2</v>
      </c>
      <c r="BA113" s="201">
        <v>2</v>
      </c>
      <c r="BB113" s="201">
        <v>2</v>
      </c>
      <c r="BC113" s="201">
        <v>2</v>
      </c>
      <c r="BD113" s="201">
        <v>2</v>
      </c>
      <c r="BE113" s="201">
        <v>2</v>
      </c>
      <c r="BF113" s="201">
        <v>2</v>
      </c>
      <c r="BG113" s="201">
        <v>2</v>
      </c>
      <c r="BH113" s="201">
        <v>2</v>
      </c>
      <c r="BI113" s="202">
        <f>COUNTIF(AE113:BH113,"2")</f>
        <v>30</v>
      </c>
      <c r="BJ113" s="203">
        <f>BI113/(BI113+BK113+BM113+BO113)</f>
        <v>1</v>
      </c>
      <c r="BK113" s="202">
        <f>COUNTIF(AE113:BH113,"1")</f>
        <v>0</v>
      </c>
      <c r="BL113" s="203">
        <f>BK113/(BI113+BK113+BM113+BO113)</f>
        <v>0</v>
      </c>
      <c r="BM113" s="202">
        <f>COUNTIF(AE113:BH113,"0")</f>
        <v>0</v>
      </c>
      <c r="BN113" s="203">
        <f>BM113/(BI113+BK113+BM113+BO113)</f>
        <v>0</v>
      </c>
      <c r="BO113" s="202">
        <f>COUNTIF(P113:BH113,"KĐG")</f>
        <v>0</v>
      </c>
      <c r="BP113" s="203">
        <f>BO113/(BI113+BK113+BM113+BO113)</f>
        <v>0</v>
      </c>
      <c r="BQ113" s="204">
        <f>(((BI113*2)+(BK113*1)+(BM113*0)))/(BI113+BK113+BM113)</f>
        <v>2</v>
      </c>
      <c r="BR113" s="205" t="str">
        <f>IF(BP113&gt;=50%,"KĐG",IF(BQ113&gt;=1.6,"Đạt mục tiêu",IF(BQ113&gt;=1,"Cần cố gắng","Chưa đạt")))</f>
        <v>Đạt mục tiêu</v>
      </c>
      <c r="BS113" s="251"/>
      <c r="BT113" s="251"/>
      <c r="BU113" s="77">
        <v>2</v>
      </c>
      <c r="BV113" s="77">
        <v>2</v>
      </c>
      <c r="BW113" s="61">
        <v>2</v>
      </c>
      <c r="BX113" s="61">
        <v>2</v>
      </c>
      <c r="BY113" s="61">
        <v>2</v>
      </c>
      <c r="BZ113" s="61">
        <v>2</v>
      </c>
      <c r="CA113" s="61">
        <v>2</v>
      </c>
      <c r="CB113" s="61">
        <v>2</v>
      </c>
      <c r="CC113" s="61">
        <v>2</v>
      </c>
      <c r="CD113" s="61">
        <v>2</v>
      </c>
      <c r="CE113" s="61">
        <v>2</v>
      </c>
      <c r="CF113" s="61">
        <v>2</v>
      </c>
      <c r="CG113" s="61">
        <v>2</v>
      </c>
      <c r="CH113" s="61">
        <v>2</v>
      </c>
      <c r="CI113" s="61">
        <v>2</v>
      </c>
      <c r="CJ113" s="61">
        <v>2</v>
      </c>
      <c r="CK113" s="61">
        <v>2</v>
      </c>
      <c r="CL113" s="61">
        <v>2</v>
      </c>
      <c r="CM113" s="61">
        <v>2</v>
      </c>
      <c r="CN113" s="61">
        <v>2</v>
      </c>
      <c r="CO113" s="61">
        <v>2</v>
      </c>
      <c r="CP113" s="61">
        <v>2</v>
      </c>
      <c r="CQ113" s="61">
        <v>2</v>
      </c>
      <c r="CR113" s="61">
        <v>2</v>
      </c>
      <c r="CS113" s="61">
        <v>2</v>
      </c>
      <c r="CT113" s="61">
        <v>2</v>
      </c>
      <c r="CU113" s="61">
        <v>2</v>
      </c>
      <c r="CV113" s="61">
        <v>2</v>
      </c>
      <c r="CW113" s="61">
        <v>2</v>
      </c>
      <c r="CX113" s="61">
        <v>2</v>
      </c>
      <c r="CY113" s="61">
        <f>COUNTIF(BU113:CX113,"2")</f>
        <v>30</v>
      </c>
      <c r="CZ113" s="61">
        <f>CY113/(CY113+DA113+DC113+DE113)</f>
        <v>1</v>
      </c>
      <c r="DA113" s="61">
        <f>COUNTIF(BU113:CX113,"1")</f>
        <v>0</v>
      </c>
      <c r="DB113" s="61">
        <f>DA113/(CY113+DA113+DC113+DE113)</f>
        <v>0</v>
      </c>
      <c r="DC113" s="61">
        <f>COUNTIF(BU113:CX113,"0")</f>
        <v>0</v>
      </c>
      <c r="DD113" s="61">
        <f>DC113/(CY113+DA113+DC113+DE113)</f>
        <v>0</v>
      </c>
      <c r="DE113" s="61">
        <f>COUNTIF(BG113:CX113,"KĐG")</f>
        <v>0</v>
      </c>
      <c r="DF113" s="61">
        <f>DE113/(CY113+DA113+DC113+DE113)</f>
        <v>0</v>
      </c>
      <c r="DG113" s="61">
        <f>(((CY113*2)+(DA113*1)+(DC113*0)))/(CY113+DA113+DC113)</f>
        <v>2</v>
      </c>
      <c r="DH113" s="61" t="str">
        <f>IF(DF113&gt;=50%,"KĐG",IF(DG113&gt;=1.6,"Đạt mục tiêu",IF(DG113&gt;=1,"Cần cố gắng","Chưa đạt")))</f>
        <v>Đạt mục tiêu</v>
      </c>
      <c r="DI113" s="61"/>
      <c r="DJ113" s="61"/>
      <c r="DK113" s="61"/>
      <c r="DL113" s="77"/>
      <c r="DM113" s="77"/>
      <c r="DN113" s="77"/>
      <c r="DO113" s="77"/>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77"/>
      <c r="FF113" s="77"/>
      <c r="FG113" s="77"/>
      <c r="FH113" s="77"/>
      <c r="FI113" s="77"/>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77"/>
      <c r="GZ113" s="77"/>
      <c r="HA113" s="77"/>
      <c r="HB113" s="77"/>
      <c r="HC113" s="77"/>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61"/>
      <c r="IK113" s="61"/>
      <c r="IL113" s="61"/>
      <c r="IM113" s="61"/>
      <c r="IN113" s="61"/>
      <c r="IO113" s="61"/>
      <c r="IP113" s="61"/>
      <c r="IQ113" s="61"/>
      <c r="IR113" s="61"/>
      <c r="IS113" s="77"/>
      <c r="IT113" s="77"/>
      <c r="IU113" s="77"/>
      <c r="IV113" s="77"/>
      <c r="IW113" s="61">
        <v>2</v>
      </c>
      <c r="IX113" s="61">
        <v>2</v>
      </c>
      <c r="IY113" s="61">
        <v>2</v>
      </c>
      <c r="IZ113" s="61">
        <v>2</v>
      </c>
      <c r="JA113" s="61">
        <v>2</v>
      </c>
      <c r="JB113" s="61">
        <v>2</v>
      </c>
      <c r="JC113" s="61">
        <v>2</v>
      </c>
      <c r="JD113" s="61">
        <v>2</v>
      </c>
      <c r="JE113" s="61">
        <v>2</v>
      </c>
      <c r="JF113" s="61">
        <v>2</v>
      </c>
      <c r="JG113" s="61">
        <v>2</v>
      </c>
      <c r="JH113" s="61">
        <v>2</v>
      </c>
      <c r="JI113" s="61">
        <v>2</v>
      </c>
      <c r="JJ113" s="61">
        <v>2</v>
      </c>
      <c r="JK113" s="61">
        <v>2</v>
      </c>
      <c r="JL113" s="61">
        <v>2</v>
      </c>
      <c r="JM113" s="61">
        <v>2</v>
      </c>
      <c r="JN113" s="61">
        <v>2</v>
      </c>
      <c r="JO113" s="61">
        <v>2</v>
      </c>
      <c r="JP113" s="61">
        <v>2</v>
      </c>
      <c r="JQ113" s="61"/>
      <c r="JR113" s="61"/>
      <c r="JS113" s="61"/>
      <c r="JT113" s="61"/>
      <c r="JU113" s="61"/>
      <c r="JV113" s="61">
        <v>2</v>
      </c>
      <c r="JW113" s="61">
        <v>2</v>
      </c>
      <c r="JX113" s="61">
        <v>2</v>
      </c>
      <c r="JY113" s="61">
        <v>2</v>
      </c>
      <c r="JZ113" s="61">
        <v>2</v>
      </c>
      <c r="KA113" s="202">
        <f>COUNTIF(IW113:JZ113,"2")</f>
        <v>25</v>
      </c>
      <c r="KB113" s="203">
        <f>KA113/(KA113+KC113+KE113+KG113)</f>
        <v>1</v>
      </c>
      <c r="KC113" s="202">
        <f>COUNTIF(IW113:JZ113,"1")</f>
        <v>0</v>
      </c>
      <c r="KD113" s="203">
        <f>KC113/(KA113+KC113+KE113+KG113)</f>
        <v>0</v>
      </c>
      <c r="KE113" s="202">
        <f>COUNTIF(IW113:JZ113,"0")</f>
        <v>0</v>
      </c>
      <c r="KF113" s="203">
        <f>KE113/(KA113+KC113+KE113+KG113)</f>
        <v>0</v>
      </c>
      <c r="KG113" s="202">
        <f>COUNTIF(II113:JZ113,"KĐG")</f>
        <v>0</v>
      </c>
      <c r="KH113" s="203">
        <f>KG113/(KA113+KC113+KE113+KG113)</f>
        <v>0</v>
      </c>
      <c r="KI113" s="204">
        <f>(((KA113*2)+(KC113*1)+(KE113*0)))/(KA113+KC113+KE113)</f>
        <v>2</v>
      </c>
      <c r="KJ113" s="208" t="str">
        <f>IF(KH113&gt;=50%,"KĐG",IF(KI113&gt;=1.6,"Đạt mục tiêu",IF(KI113&gt;=1,"Cần cố gắng","Chưa đạt")))</f>
        <v>Đạt mục tiêu</v>
      </c>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61"/>
      <c r="LG113" s="61"/>
      <c r="LH113" s="61"/>
      <c r="LI113" s="61"/>
      <c r="LJ113" s="61"/>
      <c r="LK113" s="61"/>
      <c r="LL113" s="61"/>
      <c r="LM113" s="61"/>
      <c r="LN113" s="61"/>
      <c r="LO113" s="61"/>
      <c r="LP113" s="61"/>
      <c r="LQ113" s="61"/>
      <c r="LR113" s="61"/>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c r="OE113" s="61"/>
      <c r="OF113" s="61"/>
      <c r="OG113" s="61"/>
      <c r="OH113" s="61"/>
      <c r="OI113" s="61"/>
      <c r="OJ113" s="61"/>
      <c r="OK113" s="61"/>
      <c r="OL113" s="61"/>
      <c r="OM113" s="61"/>
      <c r="ON113" s="61"/>
      <c r="OO113" s="61"/>
      <c r="OP113" s="61"/>
      <c r="OQ113" s="61"/>
      <c r="OR113" s="61"/>
      <c r="OS113" s="61"/>
      <c r="OT113" s="61"/>
      <c r="OU113" s="61"/>
      <c r="OV113" s="61"/>
      <c r="OW113" s="61"/>
      <c r="OX113" s="61"/>
      <c r="OY113" s="61"/>
      <c r="OZ113" s="61"/>
    </row>
    <row r="114" spans="1:416" ht="30" hidden="1" customHeight="1">
      <c r="A114" s="61"/>
      <c r="B114" s="274"/>
      <c r="C114" s="407"/>
      <c r="D114" s="291"/>
      <c r="E114" s="407"/>
      <c r="F114" s="291"/>
      <c r="G114" s="291"/>
      <c r="H114" s="137" t="s">
        <v>723</v>
      </c>
      <c r="I114" s="137" t="s">
        <v>1063</v>
      </c>
      <c r="J114" s="133"/>
      <c r="K114" s="206" t="s">
        <v>662</v>
      </c>
      <c r="L114" s="134" t="s">
        <v>500</v>
      </c>
      <c r="M114" s="55" t="s">
        <v>376</v>
      </c>
      <c r="N114" s="61" t="s">
        <v>349</v>
      </c>
      <c r="O114" s="274"/>
      <c r="P114" s="274"/>
      <c r="Q114" s="131"/>
      <c r="R114" s="131"/>
      <c r="S114" s="131"/>
      <c r="T114" s="131"/>
      <c r="U114" s="131"/>
      <c r="V114" s="131" t="s">
        <v>205</v>
      </c>
      <c r="W114" s="131"/>
      <c r="X114" s="131"/>
      <c r="Y114" s="131"/>
      <c r="Z114" s="131"/>
      <c r="AA114" s="131"/>
      <c r="AB114" s="130">
        <f t="shared" si="116"/>
        <v>1</v>
      </c>
      <c r="AC114" s="77"/>
      <c r="AD114" s="77"/>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251"/>
      <c r="BT114" s="251"/>
      <c r="BU114" s="79"/>
      <c r="BV114" s="79"/>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202"/>
      <c r="DC114" s="203"/>
      <c r="DD114" s="202"/>
      <c r="DE114" s="203"/>
      <c r="DF114" s="202"/>
      <c r="DG114" s="203"/>
      <c r="DH114" s="202"/>
      <c r="DI114" s="203" t="e">
        <f>DH114/(DB114+DD114+DF114+DH114)</f>
        <v>#DIV/0!</v>
      </c>
      <c r="DJ114" s="204" t="e">
        <f>(((DB114*2)+(DD114*1)+(DF114*0)))/(DB114+DD114+DF114)</f>
        <v>#DIV/0!</v>
      </c>
      <c r="DK114" s="207" t="e">
        <f>IF(DI114&gt;=50%,"KĐG",IF(DJ114&gt;=1.6,"Đạt mục tiêu",IF(DJ114&gt;=1,"Cần cố gắng","Chưa đạt")))</f>
        <v>#DIV/0!</v>
      </c>
      <c r="DL114" s="77"/>
      <c r="DM114" s="77"/>
      <c r="DN114" s="77"/>
      <c r="DO114" s="77"/>
      <c r="DP114" s="201">
        <v>2</v>
      </c>
      <c r="DQ114" s="201">
        <v>2</v>
      </c>
      <c r="DR114" s="201">
        <v>2</v>
      </c>
      <c r="DS114" s="201">
        <v>2</v>
      </c>
      <c r="DT114" s="201">
        <v>2</v>
      </c>
      <c r="DU114" s="201">
        <v>2</v>
      </c>
      <c r="DV114" s="201">
        <v>2</v>
      </c>
      <c r="DW114" s="201">
        <v>2</v>
      </c>
      <c r="DX114" s="201">
        <v>2</v>
      </c>
      <c r="DY114" s="201">
        <v>2</v>
      </c>
      <c r="DZ114" s="201">
        <v>2</v>
      </c>
      <c r="EA114" s="201">
        <v>2</v>
      </c>
      <c r="EB114" s="201">
        <v>2</v>
      </c>
      <c r="EC114" s="201">
        <v>2</v>
      </c>
      <c r="ED114" s="201">
        <v>2</v>
      </c>
      <c r="EE114" s="201">
        <v>2</v>
      </c>
      <c r="EF114" s="201">
        <v>2</v>
      </c>
      <c r="EG114" s="201">
        <v>2</v>
      </c>
      <c r="EH114" s="201">
        <v>2</v>
      </c>
      <c r="EI114" s="201">
        <v>2</v>
      </c>
      <c r="EJ114" s="201">
        <v>2</v>
      </c>
      <c r="EK114" s="201">
        <v>2</v>
      </c>
      <c r="EL114" s="201">
        <v>2</v>
      </c>
      <c r="EM114" s="201">
        <v>2</v>
      </c>
      <c r="EN114" s="201">
        <v>2</v>
      </c>
      <c r="EO114" s="201">
        <v>2</v>
      </c>
      <c r="EP114" s="201">
        <v>2</v>
      </c>
      <c r="EQ114" s="201">
        <v>2</v>
      </c>
      <c r="ER114" s="201">
        <v>2</v>
      </c>
      <c r="ES114" s="201">
        <v>2</v>
      </c>
      <c r="ET114" s="201">
        <v>2</v>
      </c>
      <c r="EU114" s="61"/>
      <c r="EV114" s="61"/>
      <c r="EW114" s="61"/>
      <c r="EX114" s="61"/>
      <c r="EY114" s="61"/>
      <c r="EZ114" s="61"/>
      <c r="FA114" s="61"/>
      <c r="FB114" s="61"/>
      <c r="FC114" s="61"/>
      <c r="FD114" s="61"/>
      <c r="FE114" s="77"/>
      <c r="FF114" s="77"/>
      <c r="FG114" s="77"/>
      <c r="FH114" s="77"/>
      <c r="FI114" s="77"/>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77"/>
      <c r="GZ114" s="77"/>
      <c r="HA114" s="77"/>
      <c r="HB114" s="77"/>
      <c r="HC114" s="77"/>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61"/>
      <c r="IF114" s="61"/>
      <c r="IG114" s="61"/>
      <c r="IH114" s="61"/>
      <c r="II114" s="61"/>
      <c r="IJ114" s="61"/>
      <c r="IK114" s="61"/>
      <c r="IL114" s="61"/>
      <c r="IM114" s="61"/>
      <c r="IN114" s="61"/>
      <c r="IO114" s="61"/>
      <c r="IP114" s="61"/>
      <c r="IQ114" s="61"/>
      <c r="IR114" s="61"/>
      <c r="IS114" s="77"/>
      <c r="IT114" s="77"/>
      <c r="IU114" s="77"/>
      <c r="IV114" s="77"/>
      <c r="IW114" s="61"/>
      <c r="IX114" s="61"/>
      <c r="IY114" s="61"/>
      <c r="IZ114" s="61"/>
      <c r="JA114" s="61"/>
      <c r="JB114" s="61"/>
      <c r="JC114" s="61"/>
      <c r="JD114" s="61"/>
      <c r="JE114" s="61"/>
      <c r="JF114" s="61"/>
      <c r="JG114" s="61"/>
      <c r="JH114" s="61"/>
      <c r="JI114" s="61"/>
      <c r="JJ114" s="61"/>
      <c r="JK114" s="61"/>
      <c r="JL114" s="61"/>
      <c r="JM114" s="61"/>
      <c r="JN114" s="61"/>
      <c r="JO114" s="61"/>
      <c r="JP114" s="61"/>
      <c r="JQ114" s="61"/>
      <c r="JR114" s="61"/>
      <c r="JS114" s="61"/>
      <c r="JT114" s="61"/>
      <c r="JU114" s="61"/>
      <c r="JV114" s="61"/>
      <c r="JW114" s="61"/>
      <c r="JX114" s="61"/>
      <c r="JY114" s="61"/>
      <c r="JZ114" s="61"/>
      <c r="KA114" s="202"/>
      <c r="KB114" s="203"/>
      <c r="KC114" s="202"/>
      <c r="KD114" s="203"/>
      <c r="KE114" s="202"/>
      <c r="KF114" s="203"/>
      <c r="KG114" s="202"/>
      <c r="KH114" s="203"/>
      <c r="KI114" s="204"/>
      <c r="KJ114" s="208"/>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61"/>
      <c r="LG114" s="61"/>
      <c r="LH114" s="61"/>
      <c r="LI114" s="61"/>
      <c r="LJ114" s="61"/>
      <c r="LK114" s="61"/>
      <c r="LL114" s="61"/>
      <c r="LM114" s="61"/>
      <c r="LN114" s="61"/>
      <c r="LO114" s="61"/>
      <c r="LP114" s="61"/>
      <c r="LQ114" s="61"/>
      <c r="LR114" s="61"/>
      <c r="LS114" s="61"/>
      <c r="LT114" s="61"/>
      <c r="LU114" s="61"/>
      <c r="LV114" s="61"/>
      <c r="LW114" s="61"/>
      <c r="LX114" s="61"/>
      <c r="LY114" s="61"/>
      <c r="LZ114" s="61"/>
      <c r="MA114" s="61"/>
      <c r="MB114" s="61"/>
      <c r="MC114" s="61"/>
      <c r="MD114" s="61"/>
      <c r="ME114" s="61"/>
      <c r="MF114" s="61"/>
      <c r="MG114" s="61"/>
      <c r="MH114" s="61"/>
      <c r="MI114" s="61"/>
      <c r="MJ114" s="61"/>
      <c r="MK114" s="61"/>
      <c r="ML114" s="61"/>
      <c r="MM114" s="61"/>
      <c r="MN114" s="61"/>
      <c r="MO114" s="61"/>
      <c r="MP114" s="61"/>
      <c r="MQ114" s="61"/>
      <c r="MR114" s="61"/>
      <c r="MS114" s="61"/>
      <c r="MT114" s="61"/>
      <c r="MU114" s="61"/>
      <c r="MV114" s="61"/>
      <c r="MW114" s="61"/>
      <c r="MX114" s="61"/>
      <c r="MY114" s="61"/>
      <c r="MZ114" s="61"/>
      <c r="NA114" s="61"/>
      <c r="NB114" s="61"/>
      <c r="NC114" s="61"/>
      <c r="ND114" s="61"/>
      <c r="NE114" s="61"/>
      <c r="NF114" s="61"/>
      <c r="NG114" s="61"/>
      <c r="NH114" s="61"/>
      <c r="NI114" s="61"/>
      <c r="NJ114" s="61"/>
      <c r="NK114" s="61"/>
      <c r="NL114" s="61"/>
      <c r="NM114" s="61"/>
      <c r="NN114" s="61"/>
      <c r="NO114" s="61"/>
      <c r="NP114" s="61"/>
      <c r="NQ114" s="61"/>
      <c r="NR114" s="61"/>
      <c r="NS114" s="61"/>
      <c r="NT114" s="61"/>
      <c r="NU114" s="61"/>
      <c r="NV114" s="61"/>
      <c r="NW114" s="61"/>
      <c r="NX114" s="61"/>
      <c r="NY114" s="61"/>
      <c r="NZ114" s="61"/>
      <c r="OA114" s="61"/>
      <c r="OB114" s="61"/>
      <c r="OC114" s="61"/>
      <c r="OD114" s="61"/>
      <c r="OE114" s="61"/>
      <c r="OF114" s="61"/>
      <c r="OG114" s="61"/>
      <c r="OH114" s="61"/>
      <c r="OI114" s="61"/>
      <c r="OJ114" s="61"/>
      <c r="OK114" s="61"/>
      <c r="OL114" s="61"/>
      <c r="OM114" s="61"/>
      <c r="ON114" s="61"/>
      <c r="OO114" s="61"/>
      <c r="OP114" s="61"/>
      <c r="OQ114" s="61"/>
      <c r="OR114" s="61"/>
      <c r="OS114" s="61"/>
      <c r="OT114" s="61"/>
      <c r="OU114" s="61"/>
      <c r="OV114" s="61"/>
      <c r="OW114" s="61"/>
      <c r="OX114" s="61"/>
      <c r="OY114" s="61"/>
      <c r="OZ114" s="61"/>
    </row>
    <row r="115" spans="1:416" ht="30" hidden="1" customHeight="1">
      <c r="A115" s="61"/>
      <c r="B115" s="274"/>
      <c r="C115" s="407"/>
      <c r="D115" s="291"/>
      <c r="E115" s="407"/>
      <c r="F115" s="291"/>
      <c r="G115" s="291"/>
      <c r="H115" s="137" t="s">
        <v>724</v>
      </c>
      <c r="I115" s="137" t="s">
        <v>1063</v>
      </c>
      <c r="J115" s="133"/>
      <c r="K115" s="206" t="s">
        <v>662</v>
      </c>
      <c r="L115" s="134" t="s">
        <v>500</v>
      </c>
      <c r="M115" s="55" t="s">
        <v>376</v>
      </c>
      <c r="N115" s="61" t="s">
        <v>349</v>
      </c>
      <c r="O115" s="274"/>
      <c r="P115" s="274"/>
      <c r="Q115" s="131"/>
      <c r="R115" s="131"/>
      <c r="S115" s="131"/>
      <c r="T115" s="131"/>
      <c r="U115" s="131"/>
      <c r="V115" s="131"/>
      <c r="W115" s="131"/>
      <c r="X115" s="131" t="s">
        <v>205</v>
      </c>
      <c r="Y115" s="131"/>
      <c r="Z115" s="131"/>
      <c r="AA115" s="131"/>
      <c r="AB115" s="130">
        <f t="shared" si="116"/>
        <v>1</v>
      </c>
      <c r="AC115" s="77"/>
      <c r="AD115" s="77"/>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251"/>
      <c r="BT115" s="251"/>
      <c r="BU115" s="77"/>
      <c r="BV115" s="77"/>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79" t="s">
        <v>555</v>
      </c>
      <c r="DM115" s="79" t="s">
        <v>555</v>
      </c>
      <c r="DN115" s="79" t="s">
        <v>555</v>
      </c>
      <c r="DO115" s="79" t="s">
        <v>555</v>
      </c>
      <c r="DP115" s="201">
        <v>2</v>
      </c>
      <c r="DQ115" s="201">
        <v>2</v>
      </c>
      <c r="DR115" s="201">
        <v>2</v>
      </c>
      <c r="DS115" s="201">
        <v>1</v>
      </c>
      <c r="DT115" s="201">
        <v>2</v>
      </c>
      <c r="DU115" s="201">
        <v>1</v>
      </c>
      <c r="DV115" s="201">
        <v>2</v>
      </c>
      <c r="DW115" s="201">
        <v>2</v>
      </c>
      <c r="DX115" s="201">
        <v>2</v>
      </c>
      <c r="DY115" s="201">
        <v>2</v>
      </c>
      <c r="DZ115" s="201">
        <v>2</v>
      </c>
      <c r="EA115" s="201">
        <v>2</v>
      </c>
      <c r="EB115" s="201">
        <v>2</v>
      </c>
      <c r="EC115" s="201">
        <v>2</v>
      </c>
      <c r="ED115" s="201">
        <v>2</v>
      </c>
      <c r="EE115" s="201">
        <v>2</v>
      </c>
      <c r="EF115" s="201">
        <v>2</v>
      </c>
      <c r="EG115" s="201">
        <v>2</v>
      </c>
      <c r="EH115" s="201">
        <v>2</v>
      </c>
      <c r="EI115" s="201">
        <v>2</v>
      </c>
      <c r="EJ115" s="201">
        <v>2</v>
      </c>
      <c r="EK115" s="201">
        <v>2</v>
      </c>
      <c r="EL115" s="201">
        <v>2</v>
      </c>
      <c r="EM115" s="201">
        <v>1</v>
      </c>
      <c r="EN115" s="201">
        <v>2</v>
      </c>
      <c r="EO115" s="201">
        <v>2</v>
      </c>
      <c r="EP115" s="201">
        <v>2</v>
      </c>
      <c r="EQ115" s="201">
        <v>2</v>
      </c>
      <c r="ER115" s="201">
        <v>1</v>
      </c>
      <c r="ES115" s="201">
        <v>2</v>
      </c>
      <c r="ET115" s="201">
        <v>2</v>
      </c>
      <c r="EU115" s="202">
        <f>COUNTIF(DL115:ET115,"2")</f>
        <v>27</v>
      </c>
      <c r="EV115" s="203">
        <f>EU115/(EU115+EW115+EY115+FA115)</f>
        <v>0.87096774193548387</v>
      </c>
      <c r="EW115" s="202">
        <f>COUNTIF(DL115:ET115,"1")</f>
        <v>4</v>
      </c>
      <c r="EX115" s="203">
        <f>EW115/(EU115+EW115+EY115+FA115)</f>
        <v>0.12903225806451613</v>
      </c>
      <c r="EY115" s="202">
        <f>COUNTIF(DL115:ET115,"0")</f>
        <v>0</v>
      </c>
      <c r="EZ115" s="203">
        <f>EY115/(EU115+EW115+EY115+FA115)</f>
        <v>0</v>
      </c>
      <c r="FA115" s="202">
        <f>COUNTIF(DL115:ET115,"KĐG")</f>
        <v>0</v>
      </c>
      <c r="FB115" s="203">
        <f>FA115/(EU115+EW115+EY115+FA115)</f>
        <v>0</v>
      </c>
      <c r="FC115" s="204">
        <f>(((EU115*2)+(EW115*1)+(EY115*0)))/(EU115+EW115+EY115)</f>
        <v>1.8709677419354838</v>
      </c>
      <c r="FD115" s="207" t="str">
        <f>IF(FB115&gt;=50%,"KĐG",IF(FC115&gt;=1.6,"Đạt mục tiêu",IF(FC115&gt;=1,"Cần cố gắng","Chưa đạt")))</f>
        <v>Đạt mục tiêu</v>
      </c>
      <c r="FE115" s="77"/>
      <c r="FF115" s="77"/>
      <c r="FG115" s="77"/>
      <c r="FH115" s="77"/>
      <c r="FI115" s="77"/>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77"/>
      <c r="GZ115" s="77"/>
      <c r="HA115" s="77"/>
      <c r="HB115" s="77"/>
      <c r="HC115" s="77"/>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61"/>
      <c r="IF115" s="61"/>
      <c r="IG115" s="61"/>
      <c r="IH115" s="61"/>
      <c r="II115" s="61"/>
      <c r="IJ115" s="61"/>
      <c r="IK115" s="61"/>
      <c r="IL115" s="61"/>
      <c r="IM115" s="61"/>
      <c r="IN115" s="61"/>
      <c r="IO115" s="61"/>
      <c r="IP115" s="61"/>
      <c r="IQ115" s="61"/>
      <c r="IR115" s="61"/>
      <c r="IS115" s="77"/>
      <c r="IT115" s="77"/>
      <c r="IU115" s="77"/>
      <c r="IV115" s="77"/>
      <c r="IW115" s="61"/>
      <c r="IX115" s="61"/>
      <c r="IY115" s="61"/>
      <c r="IZ115" s="61"/>
      <c r="JA115" s="61"/>
      <c r="JB115" s="61"/>
      <c r="JC115" s="61"/>
      <c r="JD115" s="61"/>
      <c r="JE115" s="61"/>
      <c r="JF115" s="61"/>
      <c r="JG115" s="61"/>
      <c r="JH115" s="61"/>
      <c r="JI115" s="61"/>
      <c r="JJ115" s="61"/>
      <c r="JK115" s="61"/>
      <c r="JL115" s="61"/>
      <c r="JM115" s="61"/>
      <c r="JN115" s="61"/>
      <c r="JO115" s="61"/>
      <c r="JP115" s="61"/>
      <c r="JQ115" s="61"/>
      <c r="JR115" s="61"/>
      <c r="JS115" s="61"/>
      <c r="JT115" s="61"/>
      <c r="JU115" s="61"/>
      <c r="JV115" s="61"/>
      <c r="JW115" s="61"/>
      <c r="JX115" s="61"/>
      <c r="JY115" s="61"/>
      <c r="JZ115" s="61"/>
      <c r="KA115" s="202"/>
      <c r="KB115" s="203"/>
      <c r="KC115" s="202"/>
      <c r="KD115" s="203"/>
      <c r="KE115" s="202"/>
      <c r="KF115" s="203"/>
      <c r="KG115" s="202"/>
      <c r="KH115" s="203"/>
      <c r="KI115" s="204"/>
      <c r="KJ115" s="208"/>
      <c r="KK115" s="61"/>
      <c r="KL115" s="61"/>
      <c r="KM115" s="61"/>
      <c r="KN115" s="61"/>
      <c r="KO115" s="61"/>
      <c r="KP115" s="61"/>
      <c r="KQ115" s="61"/>
      <c r="KR115" s="61"/>
      <c r="KS115" s="61"/>
      <c r="KT115" s="61"/>
      <c r="KU115" s="61"/>
      <c r="KV115" s="61"/>
      <c r="KW115" s="61"/>
      <c r="KX115" s="61"/>
      <c r="KY115" s="61"/>
      <c r="KZ115" s="61"/>
      <c r="LA115" s="61"/>
      <c r="LB115" s="61"/>
      <c r="LC115" s="61"/>
      <c r="LD115" s="61"/>
      <c r="LE115" s="61"/>
      <c r="LF115" s="61"/>
      <c r="LG115" s="61"/>
      <c r="LH115" s="61"/>
      <c r="LI115" s="61"/>
      <c r="LJ115" s="61"/>
      <c r="LK115" s="61"/>
      <c r="LL115" s="61"/>
      <c r="LM115" s="61"/>
      <c r="LN115" s="61"/>
      <c r="LO115" s="61"/>
      <c r="LP115" s="61"/>
      <c r="LQ115" s="61"/>
      <c r="LR115" s="61"/>
      <c r="LS115" s="61"/>
      <c r="LT115" s="61"/>
      <c r="LU115" s="61"/>
      <c r="LV115" s="61"/>
      <c r="LW115" s="61"/>
      <c r="LX115" s="61"/>
      <c r="LY115" s="61"/>
      <c r="LZ115" s="61"/>
      <c r="MA115" s="61"/>
      <c r="MB115" s="61"/>
      <c r="MC115" s="61"/>
      <c r="MD115" s="61"/>
      <c r="ME115" s="61"/>
      <c r="MF115" s="61"/>
      <c r="MG115" s="61"/>
      <c r="MH115" s="61"/>
      <c r="MI115" s="61"/>
      <c r="MJ115" s="61"/>
      <c r="MK115" s="61"/>
      <c r="ML115" s="61"/>
      <c r="MM115" s="61"/>
      <c r="MN115" s="61"/>
      <c r="MO115" s="61"/>
      <c r="MP115" s="61"/>
      <c r="MQ115" s="61"/>
      <c r="MR115" s="61"/>
      <c r="MS115" s="61"/>
      <c r="MT115" s="61"/>
      <c r="MU115" s="61"/>
      <c r="MV115" s="61"/>
      <c r="MW115" s="61"/>
      <c r="MX115" s="61"/>
      <c r="MY115" s="61"/>
      <c r="MZ115" s="61"/>
      <c r="NA115" s="61"/>
      <c r="NB115" s="61"/>
      <c r="NC115" s="61"/>
      <c r="ND115" s="61"/>
      <c r="NE115" s="61"/>
      <c r="NF115" s="61"/>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61"/>
      <c r="OE115" s="61"/>
      <c r="OF115" s="61"/>
      <c r="OG115" s="61"/>
      <c r="OH115" s="61"/>
      <c r="OI115" s="61"/>
      <c r="OJ115" s="61"/>
      <c r="OK115" s="61"/>
      <c r="OL115" s="61"/>
      <c r="OM115" s="61"/>
      <c r="ON115" s="61"/>
      <c r="OO115" s="61"/>
      <c r="OP115" s="61"/>
      <c r="OQ115" s="61"/>
      <c r="OR115" s="61"/>
      <c r="OS115" s="61"/>
      <c r="OT115" s="61"/>
      <c r="OU115" s="61"/>
      <c r="OV115" s="61"/>
      <c r="OW115" s="61"/>
      <c r="OX115" s="61"/>
      <c r="OY115" s="61"/>
      <c r="OZ115" s="61"/>
    </row>
    <row r="116" spans="1:416" ht="30" hidden="1" customHeight="1">
      <c r="A116" s="61"/>
      <c r="B116" s="274"/>
      <c r="C116" s="407"/>
      <c r="D116" s="291"/>
      <c r="E116" s="407"/>
      <c r="F116" s="291"/>
      <c r="G116" s="291"/>
      <c r="H116" s="137" t="s">
        <v>726</v>
      </c>
      <c r="I116" s="137" t="s">
        <v>1063</v>
      </c>
      <c r="J116" s="133"/>
      <c r="K116" s="206" t="s">
        <v>662</v>
      </c>
      <c r="L116" s="134" t="s">
        <v>500</v>
      </c>
      <c r="M116" s="55" t="s">
        <v>376</v>
      </c>
      <c r="N116" s="61" t="s">
        <v>349</v>
      </c>
      <c r="O116" s="274"/>
      <c r="P116" s="274"/>
      <c r="Q116" s="131"/>
      <c r="R116" s="131"/>
      <c r="S116" s="131"/>
      <c r="T116" s="131"/>
      <c r="U116" s="131" t="s">
        <v>205</v>
      </c>
      <c r="V116" s="131"/>
      <c r="W116" s="131"/>
      <c r="X116" s="131"/>
      <c r="Y116" s="131"/>
      <c r="Z116" s="131"/>
      <c r="AA116" s="131"/>
      <c r="AB116" s="130">
        <f t="shared" si="116"/>
        <v>1</v>
      </c>
      <c r="AC116" s="77"/>
      <c r="AD116" s="77"/>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251"/>
      <c r="BT116" s="251"/>
      <c r="BU116" s="77"/>
      <c r="BV116" s="77"/>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77"/>
      <c r="DM116" s="77"/>
      <c r="DN116" s="77"/>
      <c r="DO116" s="77"/>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79" t="s">
        <v>555</v>
      </c>
      <c r="FF116" s="79" t="s">
        <v>555</v>
      </c>
      <c r="FG116" s="79" t="s">
        <v>555</v>
      </c>
      <c r="FH116" s="79" t="s">
        <v>555</v>
      </c>
      <c r="FI116" s="79" t="s">
        <v>555</v>
      </c>
      <c r="FJ116" s="77" t="s">
        <v>463</v>
      </c>
      <c r="FK116" s="77" t="s">
        <v>463</v>
      </c>
      <c r="FL116" s="77" t="s">
        <v>463</v>
      </c>
      <c r="FM116" s="77" t="s">
        <v>463</v>
      </c>
      <c r="FN116" s="77" t="s">
        <v>463</v>
      </c>
      <c r="FO116" s="77" t="s">
        <v>463</v>
      </c>
      <c r="FP116" s="77" t="s">
        <v>463</v>
      </c>
      <c r="FQ116" s="77" t="s">
        <v>463</v>
      </c>
      <c r="FR116" s="77" t="s">
        <v>463</v>
      </c>
      <c r="FS116" s="77" t="s">
        <v>463</v>
      </c>
      <c r="FT116" s="77" t="s">
        <v>463</v>
      </c>
      <c r="FU116" s="77" t="s">
        <v>463</v>
      </c>
      <c r="FV116" s="77" t="s">
        <v>463</v>
      </c>
      <c r="FW116" s="77" t="s">
        <v>463</v>
      </c>
      <c r="FX116" s="77" t="s">
        <v>463</v>
      </c>
      <c r="FY116" s="77" t="s">
        <v>463</v>
      </c>
      <c r="FZ116" s="77" t="s">
        <v>1022</v>
      </c>
      <c r="GA116" s="77" t="s">
        <v>463</v>
      </c>
      <c r="GB116" s="77" t="s">
        <v>463</v>
      </c>
      <c r="GC116" s="77" t="s">
        <v>463</v>
      </c>
      <c r="GD116" s="77" t="s">
        <v>463</v>
      </c>
      <c r="GE116" s="77" t="s">
        <v>463</v>
      </c>
      <c r="GF116" s="77" t="s">
        <v>463</v>
      </c>
      <c r="GG116" s="77" t="s">
        <v>1022</v>
      </c>
      <c r="GH116" s="77" t="s">
        <v>463</v>
      </c>
      <c r="GI116" s="77" t="s">
        <v>463</v>
      </c>
      <c r="GJ116" s="77" t="s">
        <v>463</v>
      </c>
      <c r="GK116" s="77" t="s">
        <v>463</v>
      </c>
      <c r="GL116" s="77" t="s">
        <v>463</v>
      </c>
      <c r="GM116" s="77" t="s">
        <v>463</v>
      </c>
      <c r="GN116" s="77" t="s">
        <v>463</v>
      </c>
      <c r="GO116" s="202">
        <f>COUNTIF(EZ116:GN116,"2")</f>
        <v>29</v>
      </c>
      <c r="GP116" s="203">
        <f t="shared" ref="GP116" si="156">GO116/(GO116+GQ116+GS116+GU116)</f>
        <v>0.93548387096774188</v>
      </c>
      <c r="GQ116" s="202">
        <f>COUNTIF(EZ116:GN116,"1")</f>
        <v>2</v>
      </c>
      <c r="GR116" s="203">
        <f t="shared" ref="GR116" si="157">GQ116/(GO116+GQ116+GS116+GU116)</f>
        <v>6.4516129032258063E-2</v>
      </c>
      <c r="GS116" s="202">
        <f>COUNTIF(EZ116:GN116,"0")</f>
        <v>0</v>
      </c>
      <c r="GT116" s="203">
        <f t="shared" ref="GT116" si="158">GS116/(GO116+GQ116+GS116+GU116)</f>
        <v>0</v>
      </c>
      <c r="GU116" s="202">
        <f>COUNTIF(EZ116:GN116,"KĐG")</f>
        <v>0</v>
      </c>
      <c r="GV116" s="203">
        <f t="shared" ref="GV116" si="159">GU116/(GO116+GQ116+GS116+GU116)</f>
        <v>0</v>
      </c>
      <c r="GW116" s="204">
        <f t="shared" ref="GW116" si="160">(((GO116*2)+(GQ116*1)+(GS116*0)))/(GO116+GQ116+GS116)</f>
        <v>1.935483870967742</v>
      </c>
      <c r="GX116" s="205" t="str">
        <f t="shared" ref="GX116" si="161">IF(GV116&gt;=50%,"KĐG",IF(GW116&gt;=1.6,"Đạt mục tiêu",IF(GW116&gt;=1,"Cần cố gắng","Chưa đạt")))</f>
        <v>Đạt mục tiêu</v>
      </c>
      <c r="GY116" s="77"/>
      <c r="GZ116" s="77"/>
      <c r="HA116" s="77"/>
      <c r="HB116" s="77"/>
      <c r="HC116" s="77"/>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61"/>
      <c r="IF116" s="61"/>
      <c r="IG116" s="61"/>
      <c r="IH116" s="61"/>
      <c r="II116" s="61"/>
      <c r="IJ116" s="61"/>
      <c r="IK116" s="61"/>
      <c r="IL116" s="61"/>
      <c r="IM116" s="61"/>
      <c r="IN116" s="61"/>
      <c r="IO116" s="61"/>
      <c r="IP116" s="61"/>
      <c r="IQ116" s="61"/>
      <c r="IR116" s="61"/>
      <c r="IS116" s="77"/>
      <c r="IT116" s="77"/>
      <c r="IU116" s="77"/>
      <c r="IV116" s="77"/>
      <c r="IW116" s="61"/>
      <c r="IX116" s="61"/>
      <c r="IY116" s="61"/>
      <c r="IZ116" s="61"/>
      <c r="JA116" s="61"/>
      <c r="JB116" s="61"/>
      <c r="JC116" s="61"/>
      <c r="JD116" s="61"/>
      <c r="JE116" s="61"/>
      <c r="JF116" s="61"/>
      <c r="JG116" s="61"/>
      <c r="JH116" s="61"/>
      <c r="JI116" s="61"/>
      <c r="JJ116" s="61"/>
      <c r="JK116" s="61"/>
      <c r="JL116" s="61"/>
      <c r="JM116" s="61"/>
      <c r="JN116" s="61"/>
      <c r="JO116" s="61"/>
      <c r="JP116" s="61"/>
      <c r="JQ116" s="61"/>
      <c r="JR116" s="61"/>
      <c r="JS116" s="61"/>
      <c r="JT116" s="61"/>
      <c r="JU116" s="61"/>
      <c r="JV116" s="61"/>
      <c r="JW116" s="61"/>
      <c r="JX116" s="61"/>
      <c r="JY116" s="61"/>
      <c r="JZ116" s="61"/>
      <c r="KA116" s="202"/>
      <c r="KB116" s="203"/>
      <c r="KC116" s="202"/>
      <c r="KD116" s="203"/>
      <c r="KE116" s="202"/>
      <c r="KF116" s="203"/>
      <c r="KG116" s="202"/>
      <c r="KH116" s="203"/>
      <c r="KI116" s="204"/>
      <c r="KJ116" s="208"/>
      <c r="KK116" s="61"/>
      <c r="KL116" s="61"/>
      <c r="KM116" s="61"/>
      <c r="KN116" s="61"/>
      <c r="KO116" s="61"/>
      <c r="KP116" s="61"/>
      <c r="KQ116" s="61"/>
      <c r="KR116" s="61"/>
      <c r="KS116" s="61"/>
      <c r="KT116" s="61"/>
      <c r="KU116" s="61"/>
      <c r="KV116" s="61"/>
      <c r="KW116" s="61"/>
      <c r="KX116" s="61"/>
      <c r="KY116" s="61"/>
      <c r="KZ116" s="61"/>
      <c r="LA116" s="61"/>
      <c r="LB116" s="61"/>
      <c r="LC116" s="61"/>
      <c r="LD116" s="61"/>
      <c r="LE116" s="61"/>
      <c r="LF116" s="61"/>
      <c r="LG116" s="61"/>
      <c r="LH116" s="61"/>
      <c r="LI116" s="61"/>
      <c r="LJ116" s="61"/>
      <c r="LK116" s="61"/>
      <c r="LL116" s="61"/>
      <c r="LM116" s="61"/>
      <c r="LN116" s="61"/>
      <c r="LO116" s="61"/>
      <c r="LP116" s="61"/>
      <c r="LQ116" s="61"/>
      <c r="LR116" s="61"/>
      <c r="LS116" s="61"/>
      <c r="LT116" s="61"/>
      <c r="LU116" s="61"/>
      <c r="LV116" s="61"/>
      <c r="LW116" s="61"/>
      <c r="LX116" s="61"/>
      <c r="LY116" s="61"/>
      <c r="LZ116" s="61"/>
      <c r="MA116" s="61"/>
      <c r="MB116" s="61"/>
      <c r="MC116" s="61"/>
      <c r="MD116" s="61"/>
      <c r="ME116" s="61"/>
      <c r="MF116" s="61"/>
      <c r="MG116" s="61"/>
      <c r="MH116" s="61"/>
      <c r="MI116" s="61"/>
      <c r="MJ116" s="61"/>
      <c r="MK116" s="61"/>
      <c r="ML116" s="61"/>
      <c r="MM116" s="61"/>
      <c r="MN116" s="61"/>
      <c r="MO116" s="61"/>
      <c r="MP116" s="61"/>
      <c r="MQ116" s="61"/>
      <c r="MR116" s="61"/>
      <c r="MS116" s="61"/>
      <c r="MT116" s="61"/>
      <c r="MU116" s="61"/>
      <c r="MV116" s="61"/>
      <c r="MW116" s="61"/>
      <c r="MX116" s="61"/>
      <c r="MY116" s="61"/>
      <c r="MZ116" s="61"/>
      <c r="NA116" s="61"/>
      <c r="NB116" s="61"/>
      <c r="NC116" s="61"/>
      <c r="ND116" s="61"/>
      <c r="NE116" s="61"/>
      <c r="NF116" s="61"/>
      <c r="NG116" s="61"/>
      <c r="NH116" s="61"/>
      <c r="NI116" s="61"/>
      <c r="NJ116" s="61"/>
      <c r="NK116" s="61"/>
      <c r="NL116" s="61"/>
      <c r="NM116" s="61"/>
      <c r="NN116" s="61"/>
      <c r="NO116" s="61"/>
      <c r="NP116" s="61"/>
      <c r="NQ116" s="61"/>
      <c r="NR116" s="61"/>
      <c r="NS116" s="61"/>
      <c r="NT116" s="61"/>
      <c r="NU116" s="61"/>
      <c r="NV116" s="61"/>
      <c r="NW116" s="61"/>
      <c r="NX116" s="61"/>
      <c r="NY116" s="61"/>
      <c r="NZ116" s="61"/>
      <c r="OA116" s="61"/>
      <c r="OB116" s="61"/>
      <c r="OC116" s="61"/>
      <c r="OD116" s="61"/>
      <c r="OE116" s="61"/>
      <c r="OF116" s="61"/>
      <c r="OG116" s="61"/>
      <c r="OH116" s="61"/>
      <c r="OI116" s="61"/>
      <c r="OJ116" s="61"/>
      <c r="OK116" s="61"/>
      <c r="OL116" s="61"/>
      <c r="OM116" s="61"/>
      <c r="ON116" s="61"/>
      <c r="OO116" s="61"/>
      <c r="OP116" s="61"/>
      <c r="OQ116" s="61"/>
      <c r="OR116" s="61"/>
      <c r="OS116" s="61"/>
      <c r="OT116" s="61"/>
      <c r="OU116" s="61"/>
      <c r="OV116" s="61"/>
      <c r="OW116" s="61"/>
      <c r="OX116" s="61"/>
      <c r="OY116" s="61"/>
      <c r="OZ116" s="61"/>
    </row>
    <row r="117" spans="1:416" ht="30" hidden="1" customHeight="1">
      <c r="A117" s="61"/>
      <c r="B117" s="274"/>
      <c r="C117" s="407"/>
      <c r="D117" s="291"/>
      <c r="E117" s="407"/>
      <c r="F117" s="291"/>
      <c r="G117" s="291"/>
      <c r="H117" s="137" t="s">
        <v>727</v>
      </c>
      <c r="I117" s="137" t="s">
        <v>1063</v>
      </c>
      <c r="J117" s="133"/>
      <c r="K117" s="206" t="s">
        <v>662</v>
      </c>
      <c r="L117" s="134" t="s">
        <v>500</v>
      </c>
      <c r="M117" s="55" t="s">
        <v>376</v>
      </c>
      <c r="N117" s="61" t="s">
        <v>349</v>
      </c>
      <c r="O117" s="274"/>
      <c r="P117" s="274"/>
      <c r="Q117" s="131"/>
      <c r="R117" s="131"/>
      <c r="S117" s="131"/>
      <c r="T117" s="131" t="s">
        <v>205</v>
      </c>
      <c r="U117" s="131"/>
      <c r="V117" s="131"/>
      <c r="W117" s="131"/>
      <c r="X117" s="131"/>
      <c r="Y117" s="131"/>
      <c r="Z117" s="131"/>
      <c r="AA117" s="131"/>
      <c r="AB117" s="130">
        <f t="shared" si="116"/>
        <v>1</v>
      </c>
      <c r="AC117" s="77"/>
      <c r="AD117" s="77"/>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251"/>
      <c r="BT117" s="251"/>
      <c r="BU117" s="77"/>
      <c r="BV117" s="77"/>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77"/>
      <c r="DM117" s="77"/>
      <c r="DN117" s="77"/>
      <c r="DO117" s="77"/>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77"/>
      <c r="FF117" s="77"/>
      <c r="FG117" s="77"/>
      <c r="FH117" s="77"/>
      <c r="FI117" s="77"/>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77"/>
      <c r="GZ117" s="77"/>
      <c r="HA117" s="77"/>
      <c r="HB117" s="77"/>
      <c r="HC117" s="77"/>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61"/>
      <c r="IH117" s="61"/>
      <c r="II117" s="61"/>
      <c r="IJ117" s="61"/>
      <c r="IK117" s="61"/>
      <c r="IL117" s="61"/>
      <c r="IM117" s="61"/>
      <c r="IN117" s="61"/>
      <c r="IO117" s="61"/>
      <c r="IP117" s="61"/>
      <c r="IQ117" s="61"/>
      <c r="IR117" s="61"/>
      <c r="IS117" s="77"/>
      <c r="IT117" s="77"/>
      <c r="IU117" s="77"/>
      <c r="IV117" s="77"/>
      <c r="IW117" s="61"/>
      <c r="IX117" s="61"/>
      <c r="IY117" s="61"/>
      <c r="IZ117" s="61"/>
      <c r="JA117" s="61"/>
      <c r="JB117" s="61"/>
      <c r="JC117" s="61"/>
      <c r="JD117" s="61"/>
      <c r="JE117" s="61"/>
      <c r="JF117" s="61"/>
      <c r="JG117" s="61"/>
      <c r="JH117" s="61"/>
      <c r="JI117" s="61"/>
      <c r="JJ117" s="61"/>
      <c r="JK117" s="61"/>
      <c r="JL117" s="61"/>
      <c r="JM117" s="61"/>
      <c r="JN117" s="61"/>
      <c r="JO117" s="61"/>
      <c r="JP117" s="61"/>
      <c r="JQ117" s="61"/>
      <c r="JR117" s="61"/>
      <c r="JS117" s="61"/>
      <c r="JT117" s="61"/>
      <c r="JU117" s="61"/>
      <c r="JV117" s="61"/>
      <c r="JW117" s="61"/>
      <c r="JX117" s="61"/>
      <c r="JY117" s="61"/>
      <c r="JZ117" s="61"/>
      <c r="KA117" s="202"/>
      <c r="KB117" s="203"/>
      <c r="KC117" s="202"/>
      <c r="KD117" s="203"/>
      <c r="KE117" s="202"/>
      <c r="KF117" s="203"/>
      <c r="KG117" s="202"/>
      <c r="KH117" s="203"/>
      <c r="KI117" s="204"/>
      <c r="KJ117" s="208"/>
      <c r="KK117" s="61"/>
      <c r="KL117" s="61"/>
      <c r="KM117" s="61"/>
      <c r="KN117" s="61"/>
      <c r="KO117" s="61"/>
      <c r="KP117" s="61"/>
      <c r="KQ117" s="61"/>
      <c r="KR117" s="61"/>
      <c r="KS117" s="61"/>
      <c r="KT117" s="61"/>
      <c r="KU117" s="61"/>
      <c r="KV117" s="61"/>
      <c r="KW117" s="61"/>
      <c r="KX117" s="61"/>
      <c r="KY117" s="61"/>
      <c r="KZ117" s="61"/>
      <c r="LA117" s="61"/>
      <c r="LB117" s="61"/>
      <c r="LC117" s="61"/>
      <c r="LD117" s="61"/>
      <c r="LE117" s="61"/>
      <c r="LF117" s="61"/>
      <c r="LG117" s="61"/>
      <c r="LH117" s="61"/>
      <c r="LI117" s="61"/>
      <c r="LJ117" s="61"/>
      <c r="LK117" s="61"/>
      <c r="LL117" s="61"/>
      <c r="LM117" s="61"/>
      <c r="LN117" s="61"/>
      <c r="LO117" s="61"/>
      <c r="LP117" s="61"/>
      <c r="LQ117" s="61"/>
      <c r="LR117" s="61"/>
      <c r="LS117" s="61"/>
      <c r="LT117" s="61"/>
      <c r="LU117" s="61"/>
      <c r="LV117" s="61"/>
      <c r="LW117" s="61"/>
      <c r="LX117" s="61"/>
      <c r="LY117" s="61"/>
      <c r="LZ117" s="61"/>
      <c r="MA117" s="61"/>
      <c r="MB117" s="61"/>
      <c r="MC117" s="61"/>
      <c r="MD117" s="61"/>
      <c r="ME117" s="61"/>
      <c r="MF117" s="61"/>
      <c r="MG117" s="61"/>
      <c r="MH117" s="61"/>
      <c r="MI117" s="61"/>
      <c r="MJ117" s="61"/>
      <c r="MK117" s="61"/>
      <c r="ML117" s="61"/>
      <c r="MM117" s="61"/>
      <c r="MN117" s="61"/>
      <c r="MO117" s="61"/>
      <c r="MP117" s="61"/>
      <c r="MQ117" s="61"/>
      <c r="MR117" s="61"/>
      <c r="MS117" s="61"/>
      <c r="MT117" s="61"/>
      <c r="MU117" s="61"/>
      <c r="MV117" s="61"/>
      <c r="MW117" s="61"/>
      <c r="MX117" s="61"/>
      <c r="MY117" s="61"/>
      <c r="MZ117" s="61"/>
      <c r="NA117" s="61"/>
      <c r="NB117" s="61"/>
      <c r="NC117" s="61"/>
      <c r="ND117" s="61"/>
      <c r="NE117" s="61"/>
      <c r="NF117" s="61"/>
      <c r="NG117" s="61"/>
      <c r="NH117" s="61"/>
      <c r="NI117" s="61"/>
      <c r="NJ117" s="61"/>
      <c r="NK117" s="61"/>
      <c r="NL117" s="61"/>
      <c r="NM117" s="61"/>
      <c r="NN117" s="61"/>
      <c r="NO117" s="61"/>
      <c r="NP117" s="61"/>
      <c r="NQ117" s="61"/>
      <c r="NR117" s="61"/>
      <c r="NS117" s="61"/>
      <c r="NT117" s="61"/>
      <c r="NU117" s="61"/>
      <c r="NV117" s="61"/>
      <c r="NW117" s="61"/>
      <c r="NX117" s="61"/>
      <c r="NY117" s="61"/>
      <c r="NZ117" s="61"/>
      <c r="OA117" s="61"/>
      <c r="OB117" s="61"/>
      <c r="OC117" s="61"/>
      <c r="OD117" s="61"/>
      <c r="OE117" s="61"/>
      <c r="OF117" s="61"/>
      <c r="OG117" s="61"/>
      <c r="OH117" s="61"/>
      <c r="OI117" s="61"/>
      <c r="OJ117" s="61"/>
      <c r="OK117" s="61"/>
      <c r="OL117" s="61"/>
      <c r="OM117" s="61"/>
      <c r="ON117" s="61"/>
      <c r="OO117" s="61"/>
      <c r="OP117" s="61"/>
      <c r="OQ117" s="61"/>
      <c r="OR117" s="61"/>
      <c r="OS117" s="61"/>
      <c r="OT117" s="61"/>
      <c r="OU117" s="61"/>
      <c r="OV117" s="61"/>
      <c r="OW117" s="61"/>
      <c r="OX117" s="61"/>
      <c r="OY117" s="61"/>
      <c r="OZ117" s="61"/>
    </row>
    <row r="118" spans="1:416" ht="30" hidden="1" customHeight="1">
      <c r="A118" s="61"/>
      <c r="B118" s="274"/>
      <c r="C118" s="407"/>
      <c r="D118" s="291"/>
      <c r="E118" s="407"/>
      <c r="F118" s="291"/>
      <c r="G118" s="291"/>
      <c r="H118" s="137" t="s">
        <v>725</v>
      </c>
      <c r="I118" s="137" t="s">
        <v>1063</v>
      </c>
      <c r="J118" s="133"/>
      <c r="K118" s="206" t="s">
        <v>662</v>
      </c>
      <c r="L118" s="134" t="s">
        <v>500</v>
      </c>
      <c r="M118" s="55" t="s">
        <v>376</v>
      </c>
      <c r="N118" s="61" t="s">
        <v>349</v>
      </c>
      <c r="O118" s="274"/>
      <c r="P118" s="274"/>
      <c r="Q118" s="131"/>
      <c r="R118" s="131"/>
      <c r="S118" s="131"/>
      <c r="T118" s="131"/>
      <c r="U118" s="131"/>
      <c r="V118" s="131"/>
      <c r="W118" s="131" t="s">
        <v>205</v>
      </c>
      <c r="X118" s="131"/>
      <c r="Y118" s="131"/>
      <c r="Z118" s="131"/>
      <c r="AA118" s="131"/>
      <c r="AB118" s="130">
        <f t="shared" si="116"/>
        <v>1</v>
      </c>
      <c r="AC118" s="77"/>
      <c r="AD118" s="77"/>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251"/>
      <c r="BT118" s="251"/>
      <c r="BU118" s="77"/>
      <c r="BV118" s="77"/>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77"/>
      <c r="DM118" s="77"/>
      <c r="DN118" s="77"/>
      <c r="DO118" s="77"/>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77"/>
      <c r="FF118" s="77"/>
      <c r="FG118" s="77"/>
      <c r="FH118" s="77"/>
      <c r="FI118" s="77"/>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79" t="s">
        <v>555</v>
      </c>
      <c r="GZ118" s="79" t="s">
        <v>555</v>
      </c>
      <c r="HA118" s="79" t="s">
        <v>555</v>
      </c>
      <c r="HB118" s="79" t="s">
        <v>555</v>
      </c>
      <c r="HC118" s="79" t="s">
        <v>555</v>
      </c>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61"/>
      <c r="IF118" s="61"/>
      <c r="IG118" s="61"/>
      <c r="IH118" s="61"/>
      <c r="II118" s="61"/>
      <c r="IJ118" s="61"/>
      <c r="IK118" s="61"/>
      <c r="IL118" s="61"/>
      <c r="IM118" s="61"/>
      <c r="IN118" s="61"/>
      <c r="IO118" s="61"/>
      <c r="IP118" s="61"/>
      <c r="IQ118" s="61"/>
      <c r="IR118" s="61"/>
      <c r="IS118" s="77"/>
      <c r="IT118" s="77"/>
      <c r="IU118" s="77"/>
      <c r="IV118" s="77"/>
      <c r="IW118" s="61"/>
      <c r="IX118" s="61"/>
      <c r="IY118" s="61"/>
      <c r="IZ118" s="61"/>
      <c r="JA118" s="61"/>
      <c r="JB118" s="61"/>
      <c r="JC118" s="61"/>
      <c r="JD118" s="61"/>
      <c r="JE118" s="61"/>
      <c r="JF118" s="61"/>
      <c r="JG118" s="61"/>
      <c r="JH118" s="61"/>
      <c r="JI118" s="61"/>
      <c r="JJ118" s="61"/>
      <c r="JK118" s="61"/>
      <c r="JL118" s="61"/>
      <c r="JM118" s="61"/>
      <c r="JN118" s="61"/>
      <c r="JO118" s="61"/>
      <c r="JP118" s="61"/>
      <c r="JQ118" s="61"/>
      <c r="JR118" s="61"/>
      <c r="JS118" s="61"/>
      <c r="JT118" s="61"/>
      <c r="JU118" s="61"/>
      <c r="JV118" s="61"/>
      <c r="JW118" s="61"/>
      <c r="JX118" s="61"/>
      <c r="JY118" s="61"/>
      <c r="JZ118" s="61"/>
      <c r="KA118" s="202"/>
      <c r="KB118" s="203"/>
      <c r="KC118" s="202"/>
      <c r="KD118" s="203"/>
      <c r="KE118" s="202"/>
      <c r="KF118" s="203"/>
      <c r="KG118" s="202"/>
      <c r="KH118" s="203"/>
      <c r="KI118" s="204"/>
      <c r="KJ118" s="208"/>
      <c r="KK118" s="61"/>
      <c r="KL118" s="61"/>
      <c r="KM118" s="61"/>
      <c r="KN118" s="61"/>
      <c r="KO118" s="61"/>
      <c r="KP118" s="61"/>
      <c r="KQ118" s="61"/>
      <c r="KR118" s="61"/>
      <c r="KS118" s="61"/>
      <c r="KT118" s="61"/>
      <c r="KU118" s="61"/>
      <c r="KV118" s="61"/>
      <c r="KW118" s="61"/>
      <c r="KX118" s="61"/>
      <c r="KY118" s="61"/>
      <c r="KZ118" s="61"/>
      <c r="LA118" s="61"/>
      <c r="LB118" s="61"/>
      <c r="LC118" s="61"/>
      <c r="LD118" s="61"/>
      <c r="LE118" s="61"/>
      <c r="LF118" s="61"/>
      <c r="LG118" s="61"/>
      <c r="LH118" s="61"/>
      <c r="LI118" s="61"/>
      <c r="LJ118" s="61"/>
      <c r="LK118" s="61"/>
      <c r="LL118" s="61"/>
      <c r="LM118" s="61"/>
      <c r="LN118" s="61"/>
      <c r="LO118" s="61"/>
      <c r="LP118" s="61"/>
      <c r="LQ118" s="61"/>
      <c r="LR118" s="61"/>
      <c r="LS118" s="61"/>
      <c r="LT118" s="61"/>
      <c r="LU118" s="61"/>
      <c r="LV118" s="61"/>
      <c r="LW118" s="61"/>
      <c r="LX118" s="61"/>
      <c r="LY118" s="61"/>
      <c r="LZ118" s="61"/>
      <c r="MA118" s="61"/>
      <c r="MB118" s="61"/>
      <c r="MC118" s="61"/>
      <c r="MD118" s="61"/>
      <c r="ME118" s="61"/>
      <c r="MF118" s="61"/>
      <c r="MG118" s="61"/>
      <c r="MH118" s="61"/>
      <c r="MI118" s="61"/>
      <c r="MJ118" s="61"/>
      <c r="MK118" s="61"/>
      <c r="ML118" s="61"/>
      <c r="MM118" s="61"/>
      <c r="MN118" s="61"/>
      <c r="MO118" s="61"/>
      <c r="MP118" s="61"/>
      <c r="MQ118" s="61"/>
      <c r="MR118" s="61"/>
      <c r="MS118" s="61"/>
      <c r="MT118" s="61"/>
      <c r="MU118" s="61"/>
      <c r="MV118" s="61"/>
      <c r="MW118" s="61"/>
      <c r="MX118" s="61"/>
      <c r="MY118" s="61"/>
      <c r="MZ118" s="61"/>
      <c r="NA118" s="61"/>
      <c r="NB118" s="61"/>
      <c r="NC118" s="61"/>
      <c r="ND118" s="61"/>
      <c r="NE118" s="61"/>
      <c r="NF118" s="61"/>
      <c r="NG118" s="61"/>
      <c r="NH118" s="61"/>
      <c r="NI118" s="61"/>
      <c r="NJ118" s="61"/>
      <c r="NK118" s="61"/>
      <c r="NL118" s="61"/>
      <c r="NM118" s="61"/>
      <c r="NN118" s="61"/>
      <c r="NO118" s="61"/>
      <c r="NP118" s="61"/>
      <c r="NQ118" s="61"/>
      <c r="NR118" s="61"/>
      <c r="NS118" s="61"/>
      <c r="NT118" s="61"/>
      <c r="NU118" s="61"/>
      <c r="NV118" s="61"/>
      <c r="NW118" s="61"/>
      <c r="NX118" s="61"/>
      <c r="NY118" s="61"/>
      <c r="NZ118" s="61"/>
      <c r="OA118" s="61"/>
      <c r="OB118" s="61"/>
      <c r="OC118" s="61"/>
      <c r="OD118" s="61"/>
      <c r="OE118" s="61"/>
      <c r="OF118" s="61"/>
      <c r="OG118" s="61"/>
      <c r="OH118" s="61"/>
      <c r="OI118" s="61"/>
      <c r="OJ118" s="61"/>
      <c r="OK118" s="61"/>
      <c r="OL118" s="61"/>
      <c r="OM118" s="61"/>
      <c r="ON118" s="61"/>
      <c r="OO118" s="61"/>
      <c r="OP118" s="61"/>
      <c r="OQ118" s="61"/>
      <c r="OR118" s="61"/>
      <c r="OS118" s="61"/>
      <c r="OT118" s="61"/>
      <c r="OU118" s="61"/>
      <c r="OV118" s="61"/>
      <c r="OW118" s="61"/>
      <c r="OX118" s="61"/>
      <c r="OY118" s="61"/>
      <c r="OZ118" s="61"/>
    </row>
    <row r="119" spans="1:416" ht="30" hidden="1" customHeight="1">
      <c r="A119" s="61"/>
      <c r="B119" s="274"/>
      <c r="C119" s="407"/>
      <c r="D119" s="291"/>
      <c r="E119" s="407"/>
      <c r="F119" s="291"/>
      <c r="G119" s="291"/>
      <c r="H119" s="137" t="s">
        <v>1057</v>
      </c>
      <c r="I119" s="137" t="s">
        <v>1063</v>
      </c>
      <c r="J119" s="133"/>
      <c r="K119" s="206" t="s">
        <v>662</v>
      </c>
      <c r="L119" s="134" t="s">
        <v>500</v>
      </c>
      <c r="M119" s="55" t="s">
        <v>376</v>
      </c>
      <c r="N119" s="61" t="s">
        <v>349</v>
      </c>
      <c r="O119" s="274"/>
      <c r="P119" s="274"/>
      <c r="Q119" s="131"/>
      <c r="R119" s="131"/>
      <c r="S119" s="131"/>
      <c r="T119" s="131"/>
      <c r="U119" s="131"/>
      <c r="V119" s="131"/>
      <c r="W119" s="131"/>
      <c r="X119" s="131"/>
      <c r="Y119" s="131" t="s">
        <v>205</v>
      </c>
      <c r="Z119" s="131"/>
      <c r="AA119" s="131"/>
      <c r="AB119" s="130">
        <f t="shared" si="116"/>
        <v>1</v>
      </c>
      <c r="AC119" s="77"/>
      <c r="AD119" s="77"/>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251"/>
      <c r="BT119" s="251"/>
      <c r="BU119" s="77"/>
      <c r="BV119" s="77"/>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77"/>
      <c r="DM119" s="77"/>
      <c r="DN119" s="77"/>
      <c r="DO119" s="77"/>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77"/>
      <c r="FF119" s="77"/>
      <c r="FG119" s="77"/>
      <c r="FH119" s="77"/>
      <c r="FI119" s="77"/>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77"/>
      <c r="GZ119" s="77"/>
      <c r="HA119" s="77"/>
      <c r="HB119" s="77"/>
      <c r="HC119" s="77"/>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61"/>
      <c r="IH119" s="61"/>
      <c r="II119" s="61"/>
      <c r="IJ119" s="61"/>
      <c r="IK119" s="61"/>
      <c r="IL119" s="61"/>
      <c r="IM119" s="61"/>
      <c r="IN119" s="61"/>
      <c r="IO119" s="61"/>
      <c r="IP119" s="61"/>
      <c r="IQ119" s="61"/>
      <c r="IR119" s="79" t="s">
        <v>555</v>
      </c>
      <c r="IS119" s="79" t="s">
        <v>555</v>
      </c>
      <c r="IT119" s="79" t="s">
        <v>555</v>
      </c>
      <c r="IU119" s="79" t="s">
        <v>555</v>
      </c>
      <c r="IV119" s="79" t="s">
        <v>555</v>
      </c>
      <c r="IW119" s="61">
        <v>2</v>
      </c>
      <c r="IX119" s="61">
        <v>2</v>
      </c>
      <c r="IY119" s="61">
        <v>2</v>
      </c>
      <c r="IZ119" s="61">
        <v>2</v>
      </c>
      <c r="JA119" s="61">
        <v>2</v>
      </c>
      <c r="JB119" s="61">
        <v>2</v>
      </c>
      <c r="JC119" s="61">
        <v>2</v>
      </c>
      <c r="JD119" s="61">
        <v>2</v>
      </c>
      <c r="JE119" s="61">
        <v>2</v>
      </c>
      <c r="JF119" s="61">
        <v>2</v>
      </c>
      <c r="JG119" s="61">
        <v>2</v>
      </c>
      <c r="JH119" s="61">
        <v>2</v>
      </c>
      <c r="JI119" s="61">
        <v>2</v>
      </c>
      <c r="JJ119" s="61">
        <v>2</v>
      </c>
      <c r="JK119" s="61">
        <v>2</v>
      </c>
      <c r="JL119" s="61">
        <v>2</v>
      </c>
      <c r="JM119" s="61">
        <v>2</v>
      </c>
      <c r="JN119" s="61">
        <v>2</v>
      </c>
      <c r="JO119" s="61">
        <v>2</v>
      </c>
      <c r="JP119" s="61">
        <v>2</v>
      </c>
      <c r="JQ119" s="61">
        <v>2</v>
      </c>
      <c r="JR119" s="61">
        <v>2</v>
      </c>
      <c r="JS119" s="61">
        <v>2</v>
      </c>
      <c r="JT119" s="61">
        <v>2</v>
      </c>
      <c r="JU119" s="61">
        <v>2</v>
      </c>
      <c r="JV119" s="61">
        <v>2</v>
      </c>
      <c r="JW119" s="61">
        <v>2</v>
      </c>
      <c r="JX119" s="61">
        <v>2</v>
      </c>
      <c r="JY119" s="61">
        <v>2</v>
      </c>
      <c r="JZ119" s="61">
        <v>2</v>
      </c>
      <c r="KA119" s="202">
        <f t="shared" ref="KA119" si="162">COUNTIF(IW119:JZ119,"2")</f>
        <v>30</v>
      </c>
      <c r="KB119" s="203">
        <f t="shared" ref="KB119" si="163">KA119/(KA119+KC119+KE119+KG119)</f>
        <v>1</v>
      </c>
      <c r="KC119" s="202">
        <f t="shared" ref="KC119" si="164">COUNTIF(IW119:JZ119,"1")</f>
        <v>0</v>
      </c>
      <c r="KD119" s="203">
        <f t="shared" ref="KD119" si="165">KC119/(KA119+KC119+KE119+KG119)</f>
        <v>0</v>
      </c>
      <c r="KE119" s="202">
        <f t="shared" ref="KE119" si="166">COUNTIF(IW119:JZ119,"0")</f>
        <v>0</v>
      </c>
      <c r="KF119" s="203">
        <f t="shared" ref="KF119" si="167">KE119/(KA119+KC119+KE119+KG119)</f>
        <v>0</v>
      </c>
      <c r="KG119" s="202">
        <f>COUNTIF(II119:JZ119,"KĐG")</f>
        <v>0</v>
      </c>
      <c r="KH119" s="203">
        <f t="shared" ref="KH119" si="168">KG119/(KA119+KC119+KE119+KG119)</f>
        <v>0</v>
      </c>
      <c r="KI119" s="204">
        <f t="shared" ref="KI119" si="169">(((KA119*2)+(KC119*1)+(KE119*0)))/(KA119+KC119+KE119)</f>
        <v>2</v>
      </c>
      <c r="KJ119" s="205" t="str">
        <f t="shared" ref="KJ119" si="170">IF(KH119&gt;=50%,"KĐG",IF(KI119&gt;=1.6,"Đạt mục tiêu",IF(KI119&gt;=1,"Cần cố gắng","Chưa đạt")))</f>
        <v>Đạt mục tiêu</v>
      </c>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61"/>
      <c r="LG119" s="61"/>
      <c r="LH119" s="61"/>
      <c r="LI119" s="61"/>
      <c r="LJ119" s="61"/>
      <c r="LK119" s="61"/>
      <c r="LL119" s="61"/>
      <c r="LM119" s="61"/>
      <c r="LN119" s="61"/>
      <c r="LO119" s="61"/>
      <c r="LP119" s="61"/>
      <c r="LQ119" s="61"/>
      <c r="LR119" s="61"/>
      <c r="LS119" s="61"/>
      <c r="LT119" s="61"/>
      <c r="LU119" s="61"/>
      <c r="LV119" s="61"/>
      <c r="LW119" s="61"/>
      <c r="LX119" s="61"/>
      <c r="LY119" s="61"/>
      <c r="LZ119" s="61"/>
      <c r="MA119" s="61"/>
      <c r="MB119" s="61"/>
      <c r="MC119" s="61"/>
      <c r="MD119" s="61"/>
      <c r="ME119" s="61"/>
      <c r="MF119" s="61"/>
      <c r="MG119" s="61"/>
      <c r="MH119" s="61"/>
      <c r="MI119" s="61"/>
      <c r="MJ119" s="61"/>
      <c r="MK119" s="61"/>
      <c r="ML119" s="61"/>
      <c r="MM119" s="61"/>
      <c r="MN119" s="61"/>
      <c r="MO119" s="61"/>
      <c r="MP119" s="61"/>
      <c r="MQ119" s="61"/>
      <c r="MR119" s="61"/>
      <c r="MS119" s="61"/>
      <c r="MT119" s="61"/>
      <c r="MU119" s="61"/>
      <c r="MV119" s="61"/>
      <c r="MW119" s="61"/>
      <c r="MX119" s="61"/>
      <c r="MY119" s="61"/>
      <c r="MZ119" s="61"/>
      <c r="NA119" s="61"/>
      <c r="NB119" s="61"/>
      <c r="NC119" s="61"/>
      <c r="ND119" s="61"/>
      <c r="NE119" s="61"/>
      <c r="NF119" s="61"/>
      <c r="NG119" s="61"/>
      <c r="NH119" s="61"/>
      <c r="NI119" s="61"/>
      <c r="NJ119" s="61"/>
      <c r="NK119" s="61"/>
      <c r="NL119" s="61"/>
      <c r="NM119" s="61"/>
      <c r="NN119" s="61"/>
      <c r="NO119" s="61"/>
      <c r="NP119" s="61"/>
      <c r="NQ119" s="61"/>
      <c r="NR119" s="61"/>
      <c r="NS119" s="61"/>
      <c r="NT119" s="61"/>
      <c r="NU119" s="61"/>
      <c r="NV119" s="61"/>
      <c r="NW119" s="61"/>
      <c r="NX119" s="61"/>
      <c r="NY119" s="61"/>
      <c r="NZ119" s="61"/>
      <c r="OA119" s="61"/>
      <c r="OB119" s="61"/>
      <c r="OC119" s="61"/>
      <c r="OD119" s="61"/>
      <c r="OE119" s="61"/>
      <c r="OF119" s="61"/>
      <c r="OG119" s="61"/>
      <c r="OH119" s="61"/>
      <c r="OI119" s="61"/>
      <c r="OJ119" s="61"/>
      <c r="OK119" s="61"/>
      <c r="OL119" s="61"/>
      <c r="OM119" s="61"/>
      <c r="ON119" s="61"/>
      <c r="OO119" s="61"/>
      <c r="OP119" s="61"/>
      <c r="OQ119" s="61"/>
      <c r="OR119" s="61"/>
      <c r="OS119" s="61"/>
      <c r="OT119" s="61"/>
      <c r="OU119" s="61"/>
      <c r="OV119" s="61"/>
      <c r="OW119" s="61"/>
      <c r="OX119" s="61"/>
      <c r="OY119" s="61"/>
      <c r="OZ119" s="61"/>
    </row>
    <row r="120" spans="1:416" ht="30" hidden="1" customHeight="1">
      <c r="A120" s="61"/>
      <c r="B120" s="274"/>
      <c r="C120" s="407"/>
      <c r="D120" s="291"/>
      <c r="E120" s="407"/>
      <c r="F120" s="291"/>
      <c r="G120" s="291"/>
      <c r="H120" s="137" t="s">
        <v>728</v>
      </c>
      <c r="I120" s="137" t="s">
        <v>1063</v>
      </c>
      <c r="J120" s="133"/>
      <c r="K120" s="206" t="s">
        <v>662</v>
      </c>
      <c r="L120" s="134" t="s">
        <v>500</v>
      </c>
      <c r="M120" s="55" t="s">
        <v>376</v>
      </c>
      <c r="N120" s="61" t="s">
        <v>349</v>
      </c>
      <c r="O120" s="274"/>
      <c r="P120" s="274"/>
      <c r="Q120" s="131"/>
      <c r="R120" s="131"/>
      <c r="S120" s="131"/>
      <c r="T120" s="131"/>
      <c r="U120" s="131"/>
      <c r="V120" s="131"/>
      <c r="W120" s="131"/>
      <c r="X120" s="131"/>
      <c r="Y120" s="131"/>
      <c r="Z120" s="131" t="s">
        <v>205</v>
      </c>
      <c r="AA120" s="131"/>
      <c r="AB120" s="130">
        <f t="shared" si="116"/>
        <v>1</v>
      </c>
      <c r="AC120" s="77"/>
      <c r="AD120" s="77"/>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251"/>
      <c r="BT120" s="251"/>
      <c r="BU120" s="77"/>
      <c r="BV120" s="77"/>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77"/>
      <c r="DM120" s="77"/>
      <c r="DN120" s="77"/>
      <c r="DO120" s="77"/>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77"/>
      <c r="FF120" s="77"/>
      <c r="FG120" s="77"/>
      <c r="FH120" s="77"/>
      <c r="FI120" s="77"/>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77"/>
      <c r="GZ120" s="77"/>
      <c r="HA120" s="77"/>
      <c r="HB120" s="77"/>
      <c r="HC120" s="77"/>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61"/>
      <c r="IF120" s="61"/>
      <c r="IG120" s="61"/>
      <c r="IH120" s="61"/>
      <c r="II120" s="61"/>
      <c r="IJ120" s="61"/>
      <c r="IK120" s="61"/>
      <c r="IL120" s="61"/>
      <c r="IM120" s="61"/>
      <c r="IN120" s="61"/>
      <c r="IO120" s="61"/>
      <c r="IP120" s="61"/>
      <c r="IQ120" s="61"/>
      <c r="IR120" s="61"/>
      <c r="IS120" s="77"/>
      <c r="IT120" s="77"/>
      <c r="IU120" s="77"/>
      <c r="IV120" s="77"/>
      <c r="IW120" s="61"/>
      <c r="IX120" s="61"/>
      <c r="IY120" s="61"/>
      <c r="IZ120" s="61"/>
      <c r="JA120" s="61"/>
      <c r="JB120" s="61"/>
      <c r="JC120" s="61"/>
      <c r="JD120" s="61"/>
      <c r="JE120" s="61"/>
      <c r="JF120" s="61"/>
      <c r="JG120" s="61"/>
      <c r="JH120" s="61"/>
      <c r="JI120" s="61"/>
      <c r="JJ120" s="61"/>
      <c r="JK120" s="61"/>
      <c r="JL120" s="61"/>
      <c r="JM120" s="61"/>
      <c r="JN120" s="61"/>
      <c r="JO120" s="61"/>
      <c r="JP120" s="61"/>
      <c r="JQ120" s="61"/>
      <c r="JR120" s="61"/>
      <c r="JS120" s="61"/>
      <c r="JT120" s="61"/>
      <c r="JU120" s="61"/>
      <c r="JV120" s="61"/>
      <c r="JW120" s="61"/>
      <c r="JX120" s="61"/>
      <c r="JY120" s="61"/>
      <c r="JZ120" s="61"/>
      <c r="KA120" s="202"/>
      <c r="KB120" s="203"/>
      <c r="KC120" s="202"/>
      <c r="KD120" s="203"/>
      <c r="KE120" s="202"/>
      <c r="KF120" s="203"/>
      <c r="KG120" s="202"/>
      <c r="KH120" s="203"/>
      <c r="KI120" s="204"/>
      <c r="KJ120" s="208"/>
      <c r="KK120" s="78" t="s">
        <v>555</v>
      </c>
      <c r="KL120" s="61"/>
      <c r="KM120" s="78" t="s">
        <v>555</v>
      </c>
      <c r="KN120" s="61">
        <v>2</v>
      </c>
      <c r="KO120" s="61">
        <v>2</v>
      </c>
      <c r="KP120" s="61">
        <v>2</v>
      </c>
      <c r="KQ120" s="61">
        <v>2</v>
      </c>
      <c r="KR120" s="61">
        <v>2</v>
      </c>
      <c r="KS120" s="61">
        <v>2</v>
      </c>
      <c r="KT120" s="61">
        <v>2</v>
      </c>
      <c r="KU120" s="61">
        <v>2</v>
      </c>
      <c r="KV120" s="61">
        <v>2</v>
      </c>
      <c r="KW120" s="61">
        <v>2</v>
      </c>
      <c r="KX120" s="61">
        <v>2</v>
      </c>
      <c r="KY120" s="61">
        <v>2</v>
      </c>
      <c r="KZ120" s="61">
        <v>2</v>
      </c>
      <c r="LA120" s="61">
        <v>2</v>
      </c>
      <c r="LB120" s="61">
        <v>2</v>
      </c>
      <c r="LC120" s="61">
        <v>2</v>
      </c>
      <c r="LD120" s="61">
        <v>2</v>
      </c>
      <c r="LE120" s="61">
        <v>2</v>
      </c>
      <c r="LF120" s="61">
        <v>2</v>
      </c>
      <c r="LG120" s="61">
        <v>2</v>
      </c>
      <c r="LH120" s="61">
        <v>2</v>
      </c>
      <c r="LI120" s="61">
        <v>2</v>
      </c>
      <c r="LJ120" s="61">
        <v>2</v>
      </c>
      <c r="LK120" s="61">
        <v>2</v>
      </c>
      <c r="LL120" s="61">
        <v>2</v>
      </c>
      <c r="LM120" s="61">
        <v>2</v>
      </c>
      <c r="LN120" s="61">
        <v>2</v>
      </c>
      <c r="LO120" s="61">
        <v>2</v>
      </c>
      <c r="LP120" s="61">
        <v>2</v>
      </c>
      <c r="LQ120" s="61">
        <v>2</v>
      </c>
      <c r="LR120" s="202">
        <f>COUNTIF(KN120:LQ120,"2")</f>
        <v>30</v>
      </c>
      <c r="LS120" s="203">
        <f>LR120/(LR120+LT120+LV120+LX120)</f>
        <v>1</v>
      </c>
      <c r="LT120" s="202">
        <f>COUNTIF(KN120:LQ120,"1")</f>
        <v>0</v>
      </c>
      <c r="LU120" s="203">
        <f>LT120/(LR120+LT120+LV120+LX120)</f>
        <v>0</v>
      </c>
      <c r="LV120" s="202">
        <f>COUNTIF(KN120:LQ120,"0")</f>
        <v>0</v>
      </c>
      <c r="LW120" s="203">
        <f>LV120/(LR120+LT120+LV120+LX120)</f>
        <v>0</v>
      </c>
      <c r="LX120" s="202">
        <f>COUNTIF(KA120:LQ120,"KĐG")</f>
        <v>0</v>
      </c>
      <c r="LY120" s="203">
        <f>LX120/(LR120+LT120+LV120+LX120)</f>
        <v>0</v>
      </c>
      <c r="LZ120" s="204">
        <f>(((LR120*2)+(LT120*1)+(LV120*0)))/(LR120+LT120+LV120)</f>
        <v>2</v>
      </c>
      <c r="MA120" s="208" t="str">
        <f>IF(LY120&gt;=50%,"KĐG",IF(LZ120&gt;=1.6,"Đạt mục tiêu",IF(LZ120&gt;=1,"Cần cố gắng","Chưa đạt")))</f>
        <v>Đạt mục tiêu</v>
      </c>
      <c r="MB120" s="61"/>
      <c r="MC120" s="61"/>
      <c r="MD120" s="61"/>
      <c r="ME120" s="61"/>
      <c r="MF120" s="61"/>
      <c r="MG120" s="61"/>
      <c r="MH120" s="61"/>
      <c r="MI120" s="61"/>
      <c r="MJ120" s="61"/>
      <c r="MK120" s="61"/>
      <c r="ML120" s="61"/>
      <c r="MM120" s="61"/>
      <c r="MN120" s="61"/>
      <c r="MO120" s="61"/>
      <c r="MP120" s="61"/>
      <c r="MQ120" s="61"/>
      <c r="MR120" s="61"/>
      <c r="MS120" s="61"/>
      <c r="MT120" s="61"/>
      <c r="MU120" s="61"/>
      <c r="MV120" s="61"/>
      <c r="MW120" s="61"/>
      <c r="MX120" s="61"/>
      <c r="MY120" s="61"/>
      <c r="MZ120" s="61"/>
      <c r="NA120" s="61"/>
      <c r="NB120" s="61"/>
      <c r="NC120" s="61"/>
      <c r="ND120" s="61"/>
      <c r="NE120" s="61"/>
      <c r="NF120" s="61"/>
      <c r="NG120" s="61"/>
      <c r="NH120" s="61"/>
      <c r="NI120" s="61"/>
      <c r="NJ120" s="61"/>
      <c r="NK120" s="61"/>
      <c r="NL120" s="61"/>
      <c r="NM120" s="61"/>
      <c r="NN120" s="61"/>
      <c r="NO120" s="61"/>
      <c r="NP120" s="61"/>
      <c r="NQ120" s="61"/>
      <c r="NR120" s="61"/>
      <c r="NS120" s="61"/>
      <c r="NT120" s="61"/>
      <c r="NU120" s="61"/>
      <c r="NV120" s="61"/>
      <c r="NW120" s="61"/>
      <c r="NX120" s="61"/>
      <c r="NY120" s="61"/>
      <c r="NZ120" s="61"/>
      <c r="OA120" s="61"/>
      <c r="OB120" s="61"/>
      <c r="OC120" s="61"/>
      <c r="OD120" s="61"/>
      <c r="OE120" s="61"/>
      <c r="OF120" s="61"/>
      <c r="OG120" s="61"/>
      <c r="OH120" s="61"/>
      <c r="OI120" s="61"/>
      <c r="OJ120" s="61"/>
      <c r="OK120" s="61"/>
      <c r="OL120" s="61"/>
      <c r="OM120" s="61"/>
      <c r="ON120" s="61"/>
      <c r="OO120" s="61"/>
      <c r="OP120" s="61"/>
      <c r="OQ120" s="61"/>
      <c r="OR120" s="61"/>
      <c r="OS120" s="61"/>
      <c r="OT120" s="61"/>
      <c r="OU120" s="61"/>
      <c r="OV120" s="61"/>
      <c r="OW120" s="61"/>
      <c r="OX120" s="61"/>
      <c r="OY120" s="61"/>
      <c r="OZ120" s="61"/>
    </row>
    <row r="121" spans="1:416" ht="30" hidden="1" customHeight="1">
      <c r="A121" s="61"/>
      <c r="B121" s="274"/>
      <c r="C121" s="407"/>
      <c r="D121" s="291"/>
      <c r="E121" s="407"/>
      <c r="F121" s="291"/>
      <c r="G121" s="291"/>
      <c r="H121" s="137" t="s">
        <v>1371</v>
      </c>
      <c r="I121" s="137" t="s">
        <v>1063</v>
      </c>
      <c r="J121" s="133"/>
      <c r="K121" s="206" t="s">
        <v>662</v>
      </c>
      <c r="L121" s="134" t="s">
        <v>500</v>
      </c>
      <c r="M121" s="55" t="s">
        <v>376</v>
      </c>
      <c r="N121" s="61" t="s">
        <v>349</v>
      </c>
      <c r="O121" s="274"/>
      <c r="P121" s="274"/>
      <c r="Q121" s="131"/>
      <c r="R121" s="131"/>
      <c r="S121" s="131"/>
      <c r="T121" s="131"/>
      <c r="U121" s="131"/>
      <c r="V121" s="131"/>
      <c r="W121" s="131"/>
      <c r="X121" s="131"/>
      <c r="Y121" s="131"/>
      <c r="Z121" s="131"/>
      <c r="AA121" s="131" t="s">
        <v>205</v>
      </c>
      <c r="AB121" s="130">
        <f t="shared" si="116"/>
        <v>1</v>
      </c>
      <c r="AC121" s="77"/>
      <c r="AD121" s="77"/>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251"/>
      <c r="BT121" s="251"/>
      <c r="BU121" s="77"/>
      <c r="BV121" s="77"/>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77"/>
      <c r="DM121" s="77"/>
      <c r="DN121" s="77"/>
      <c r="DO121" s="77"/>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77"/>
      <c r="FF121" s="77"/>
      <c r="FG121" s="77"/>
      <c r="FH121" s="77"/>
      <c r="FI121" s="77"/>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77"/>
      <c r="GZ121" s="77"/>
      <c r="HA121" s="77"/>
      <c r="HB121" s="77"/>
      <c r="HC121" s="77"/>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61"/>
      <c r="IH121" s="61"/>
      <c r="II121" s="61"/>
      <c r="IJ121" s="61"/>
      <c r="IK121" s="61"/>
      <c r="IL121" s="61"/>
      <c r="IM121" s="61"/>
      <c r="IN121" s="61"/>
      <c r="IO121" s="61"/>
      <c r="IP121" s="61"/>
      <c r="IQ121" s="61"/>
      <c r="IR121" s="61"/>
      <c r="IS121" s="77"/>
      <c r="IT121" s="77"/>
      <c r="IU121" s="77"/>
      <c r="IV121" s="77"/>
      <c r="IW121" s="61"/>
      <c r="IX121" s="61"/>
      <c r="IY121" s="61"/>
      <c r="IZ121" s="61"/>
      <c r="JA121" s="61"/>
      <c r="JB121" s="61"/>
      <c r="JC121" s="61"/>
      <c r="JD121" s="61"/>
      <c r="JE121" s="61"/>
      <c r="JF121" s="61"/>
      <c r="JG121" s="61"/>
      <c r="JH121" s="61"/>
      <c r="JI121" s="61"/>
      <c r="JJ121" s="61"/>
      <c r="JK121" s="61"/>
      <c r="JL121" s="61"/>
      <c r="JM121" s="61"/>
      <c r="JN121" s="61"/>
      <c r="JO121" s="61"/>
      <c r="JP121" s="61"/>
      <c r="JQ121" s="61"/>
      <c r="JR121" s="61"/>
      <c r="JS121" s="61"/>
      <c r="JT121" s="61"/>
      <c r="JU121" s="61"/>
      <c r="JV121" s="61"/>
      <c r="JW121" s="61"/>
      <c r="JX121" s="61"/>
      <c r="JY121" s="61"/>
      <c r="JZ121" s="61"/>
      <c r="KA121" s="202"/>
      <c r="KB121" s="203"/>
      <c r="KC121" s="202"/>
      <c r="KD121" s="203"/>
      <c r="KE121" s="202"/>
      <c r="KF121" s="203"/>
      <c r="KG121" s="202"/>
      <c r="KH121" s="203"/>
      <c r="KI121" s="204"/>
      <c r="KJ121" s="208"/>
      <c r="KK121" s="61"/>
      <c r="KL121" s="61"/>
      <c r="KM121" s="61"/>
      <c r="KN121" s="61"/>
      <c r="KO121" s="61"/>
      <c r="KP121" s="61"/>
      <c r="KQ121" s="61"/>
      <c r="KR121" s="61"/>
      <c r="KS121" s="61"/>
      <c r="KT121" s="61"/>
      <c r="KU121" s="61"/>
      <c r="KV121" s="61"/>
      <c r="KW121" s="61"/>
      <c r="KX121" s="61"/>
      <c r="KY121" s="61"/>
      <c r="KZ121" s="61"/>
      <c r="LA121" s="61"/>
      <c r="LB121" s="61"/>
      <c r="LC121" s="61"/>
      <c r="LD121" s="61"/>
      <c r="LE121" s="61"/>
      <c r="LF121" s="61"/>
      <c r="LG121" s="61"/>
      <c r="LH121" s="61"/>
      <c r="LI121" s="61"/>
      <c r="LJ121" s="61"/>
      <c r="LK121" s="61"/>
      <c r="LL121" s="61"/>
      <c r="LM121" s="61"/>
      <c r="LN121" s="61"/>
      <c r="LO121" s="61"/>
      <c r="LP121" s="61"/>
      <c r="LQ121" s="61"/>
      <c r="LR121" s="61"/>
      <c r="LS121" s="61"/>
      <c r="LT121" s="61"/>
      <c r="LU121" s="61"/>
      <c r="LV121" s="61"/>
      <c r="LW121" s="61"/>
      <c r="LX121" s="61"/>
      <c r="LY121" s="61"/>
      <c r="LZ121" s="61"/>
      <c r="MA121" s="61"/>
      <c r="MB121" s="61"/>
      <c r="MC121" s="61"/>
      <c r="MD121" s="61"/>
      <c r="ME121" s="61"/>
      <c r="MF121" s="61"/>
      <c r="MG121" s="61"/>
      <c r="MH121" s="61"/>
      <c r="MI121" s="61"/>
      <c r="MJ121" s="61"/>
      <c r="MK121" s="61"/>
      <c r="ML121" s="61"/>
      <c r="MM121" s="61"/>
      <c r="MN121" s="61"/>
      <c r="MO121" s="61"/>
      <c r="MP121" s="61"/>
      <c r="MQ121" s="61"/>
      <c r="MR121" s="61"/>
      <c r="MS121" s="61"/>
      <c r="MT121" s="61"/>
      <c r="MU121" s="61"/>
      <c r="MV121" s="61"/>
      <c r="MW121" s="61"/>
      <c r="MX121" s="61"/>
      <c r="MY121" s="61"/>
      <c r="MZ121" s="61"/>
      <c r="NA121" s="61"/>
      <c r="NB121" s="61"/>
      <c r="NC121" s="61"/>
      <c r="ND121" s="61"/>
      <c r="NE121" s="61"/>
      <c r="NF121" s="61"/>
      <c r="NG121" s="61"/>
      <c r="NH121" s="61"/>
      <c r="NI121" s="61"/>
      <c r="NJ121" s="61"/>
      <c r="NK121" s="61"/>
      <c r="NL121" s="61"/>
      <c r="NM121" s="61"/>
      <c r="NN121" s="61"/>
      <c r="NO121" s="61"/>
      <c r="NP121" s="61"/>
      <c r="NQ121" s="61"/>
      <c r="NR121" s="61"/>
      <c r="NS121" s="61"/>
      <c r="NT121" s="61"/>
      <c r="NU121" s="61"/>
      <c r="NV121" s="61"/>
      <c r="NW121" s="61"/>
      <c r="NX121" s="61"/>
      <c r="NY121" s="61"/>
      <c r="NZ121" s="61"/>
      <c r="OA121" s="61"/>
      <c r="OB121" s="61"/>
      <c r="OC121" s="61"/>
      <c r="OD121" s="61"/>
      <c r="OE121" s="61"/>
      <c r="OF121" s="61"/>
      <c r="OG121" s="61"/>
      <c r="OH121" s="61"/>
      <c r="OI121" s="61"/>
      <c r="OJ121" s="61"/>
      <c r="OK121" s="61"/>
      <c r="OL121" s="61"/>
      <c r="OM121" s="61"/>
      <c r="ON121" s="61"/>
      <c r="OO121" s="61"/>
      <c r="OP121" s="61"/>
      <c r="OQ121" s="61"/>
      <c r="OR121" s="61"/>
      <c r="OS121" s="61"/>
      <c r="OT121" s="61"/>
      <c r="OU121" s="61"/>
      <c r="OV121" s="61"/>
      <c r="OW121" s="61"/>
      <c r="OX121" s="61"/>
      <c r="OY121" s="61"/>
      <c r="OZ121" s="61"/>
    </row>
    <row r="122" spans="1:416" ht="30" hidden="1" customHeight="1">
      <c r="A122" s="61"/>
      <c r="B122" s="272">
        <v>47</v>
      </c>
      <c r="C122" s="293" t="s">
        <v>353</v>
      </c>
      <c r="D122" s="290" t="s">
        <v>7</v>
      </c>
      <c r="E122" s="311" t="s">
        <v>1180</v>
      </c>
      <c r="F122" s="290" t="s">
        <v>7</v>
      </c>
      <c r="G122" s="290" t="s">
        <v>205</v>
      </c>
      <c r="H122" s="137" t="s">
        <v>1211</v>
      </c>
      <c r="I122" s="137" t="s">
        <v>1062</v>
      </c>
      <c r="J122" s="134"/>
      <c r="K122" s="206" t="s">
        <v>662</v>
      </c>
      <c r="L122" s="134" t="s">
        <v>500</v>
      </c>
      <c r="M122" s="55" t="s">
        <v>376</v>
      </c>
      <c r="N122" s="61" t="s">
        <v>349</v>
      </c>
      <c r="O122" s="272" t="s">
        <v>205</v>
      </c>
      <c r="P122" s="282"/>
      <c r="Q122" s="131" t="s">
        <v>205</v>
      </c>
      <c r="R122" s="131"/>
      <c r="S122" s="131"/>
      <c r="T122" s="131"/>
      <c r="U122" s="131"/>
      <c r="V122" s="131"/>
      <c r="W122" s="131"/>
      <c r="X122" s="131"/>
      <c r="Y122" s="131"/>
      <c r="Z122" s="131"/>
      <c r="AA122" s="131"/>
      <c r="AB122" s="130">
        <f t="shared" si="116"/>
        <v>1</v>
      </c>
      <c r="AC122" s="77" t="s">
        <v>555</v>
      </c>
      <c r="AD122" s="77" t="s">
        <v>555</v>
      </c>
      <c r="AE122" s="201">
        <v>2</v>
      </c>
      <c r="AF122" s="201">
        <v>2</v>
      </c>
      <c r="AG122" s="201">
        <v>1</v>
      </c>
      <c r="AH122" s="201">
        <v>2</v>
      </c>
      <c r="AI122" s="201">
        <v>2</v>
      </c>
      <c r="AJ122" s="201">
        <v>2</v>
      </c>
      <c r="AK122" s="201">
        <v>1</v>
      </c>
      <c r="AL122" s="201">
        <v>2</v>
      </c>
      <c r="AM122" s="201">
        <v>2</v>
      </c>
      <c r="AN122" s="201">
        <v>2</v>
      </c>
      <c r="AO122" s="201">
        <v>2</v>
      </c>
      <c r="AP122" s="201">
        <v>1</v>
      </c>
      <c r="AQ122" s="201">
        <v>2</v>
      </c>
      <c r="AR122" s="201">
        <v>2</v>
      </c>
      <c r="AS122" s="201">
        <v>2</v>
      </c>
      <c r="AT122" s="201">
        <v>2</v>
      </c>
      <c r="AU122" s="201">
        <v>1</v>
      </c>
      <c r="AV122" s="201">
        <v>2</v>
      </c>
      <c r="AW122" s="201">
        <v>2</v>
      </c>
      <c r="AX122" s="201">
        <v>2</v>
      </c>
      <c r="AY122" s="201">
        <v>2</v>
      </c>
      <c r="AZ122" s="201">
        <v>2</v>
      </c>
      <c r="BA122" s="201">
        <v>2</v>
      </c>
      <c r="BB122" s="201">
        <v>1</v>
      </c>
      <c r="BC122" s="201">
        <v>2</v>
      </c>
      <c r="BD122" s="201">
        <v>2</v>
      </c>
      <c r="BE122" s="201">
        <v>2</v>
      </c>
      <c r="BF122" s="201">
        <v>2</v>
      </c>
      <c r="BG122" s="201">
        <v>2</v>
      </c>
      <c r="BH122" s="201">
        <v>2</v>
      </c>
      <c r="BI122" s="202">
        <f>COUNTIF(AE122:BH122,"2")</f>
        <v>25</v>
      </c>
      <c r="BJ122" s="203">
        <f>BI122/(BI122+BK122+BM122+BO122)</f>
        <v>0.83333333333333337</v>
      </c>
      <c r="BK122" s="202">
        <f>COUNTIF(AE122:BH122,"1")</f>
        <v>5</v>
      </c>
      <c r="BL122" s="203">
        <f>BK122/(BI122+BK122+BM122+BO122)</f>
        <v>0.16666666666666666</v>
      </c>
      <c r="BM122" s="202">
        <f>COUNTIF(AE122:BH122,"0")</f>
        <v>0</v>
      </c>
      <c r="BN122" s="203">
        <f>BM122/(BI122+BK122+BM122+BO122)</f>
        <v>0</v>
      </c>
      <c r="BO122" s="202">
        <f>COUNTIF(P122:BH122,"KĐG")</f>
        <v>0</v>
      </c>
      <c r="BP122" s="203">
        <f>BO122/(BI122+BK122+BM122+BO122)</f>
        <v>0</v>
      </c>
      <c r="BQ122" s="204">
        <f>(((BI122*2)+(BK122*1)+(BM122*0)))/(BI122+BK122+BM122)</f>
        <v>1.8333333333333333</v>
      </c>
      <c r="BR122" s="205" t="str">
        <f>IF(BP122&gt;=50%,"KĐG",IF(BQ122&gt;=1.6,"Đạt mục tiêu",IF(BQ122&gt;=1,"Cần cố gắng","Chưa đạt")))</f>
        <v>Đạt mục tiêu</v>
      </c>
      <c r="BS122" s="251"/>
      <c r="BT122" s="251"/>
      <c r="BU122" s="77">
        <v>2</v>
      </c>
      <c r="BV122" s="77">
        <v>2</v>
      </c>
      <c r="BW122" s="61">
        <v>1</v>
      </c>
      <c r="BX122" s="61">
        <v>2</v>
      </c>
      <c r="BY122" s="61">
        <v>2</v>
      </c>
      <c r="BZ122" s="61">
        <v>2</v>
      </c>
      <c r="CA122" s="61">
        <v>1</v>
      </c>
      <c r="CB122" s="61">
        <v>2</v>
      </c>
      <c r="CC122" s="61">
        <v>2</v>
      </c>
      <c r="CD122" s="61">
        <v>2</v>
      </c>
      <c r="CE122" s="61">
        <v>2</v>
      </c>
      <c r="CF122" s="61">
        <v>1</v>
      </c>
      <c r="CG122" s="61">
        <v>2</v>
      </c>
      <c r="CH122" s="61">
        <v>2</v>
      </c>
      <c r="CI122" s="61">
        <v>2</v>
      </c>
      <c r="CJ122" s="61">
        <v>2</v>
      </c>
      <c r="CK122" s="61">
        <v>1</v>
      </c>
      <c r="CL122" s="61">
        <v>2</v>
      </c>
      <c r="CM122" s="61">
        <v>2</v>
      </c>
      <c r="CN122" s="61">
        <v>2</v>
      </c>
      <c r="CO122" s="61">
        <v>2</v>
      </c>
      <c r="CP122" s="61">
        <v>2</v>
      </c>
      <c r="CQ122" s="61">
        <v>2</v>
      </c>
      <c r="CR122" s="61">
        <v>1</v>
      </c>
      <c r="CS122" s="61">
        <v>2</v>
      </c>
      <c r="CT122" s="61">
        <v>2</v>
      </c>
      <c r="CU122" s="61">
        <v>2</v>
      </c>
      <c r="CV122" s="61">
        <v>2</v>
      </c>
      <c r="CW122" s="61">
        <v>2</v>
      </c>
      <c r="CX122" s="61">
        <v>2</v>
      </c>
      <c r="CY122" s="61">
        <f>COUNTIF(BU122:CX122,"2")</f>
        <v>25</v>
      </c>
      <c r="CZ122" s="61">
        <f>CY122/(CY122+DA122+DC122+DE122)</f>
        <v>0.83333333333333337</v>
      </c>
      <c r="DA122" s="61">
        <f>COUNTIF(BU122:CX122,"1")</f>
        <v>5</v>
      </c>
      <c r="DB122" s="61">
        <f>DA122/(CY122+DA122+DC122+DE122)</f>
        <v>0.16666666666666666</v>
      </c>
      <c r="DC122" s="61">
        <f>COUNTIF(BU122:CX122,"0")</f>
        <v>0</v>
      </c>
      <c r="DD122" s="61">
        <f>DC122/(CY122+DA122+DC122+DE122)</f>
        <v>0</v>
      </c>
      <c r="DE122" s="61">
        <f>COUNTIF(BG122:CX122,"KĐG")</f>
        <v>0</v>
      </c>
      <c r="DF122" s="61">
        <f>DE122/(CY122+DA122+DC122+DE122)</f>
        <v>0</v>
      </c>
      <c r="DG122" s="61">
        <f>(((CY122*2)+(DA122*1)+(DC122*0)))/(CY122+DA122+DC122)</f>
        <v>1.8333333333333333</v>
      </c>
      <c r="DH122" s="61" t="str">
        <f>IF(DF122&gt;=50%,"KĐG",IF(DG122&gt;=1.6,"Đạt mục tiêu",IF(DG122&gt;=1,"Cần cố gắng","Chưa đạt")))</f>
        <v>Đạt mục tiêu</v>
      </c>
      <c r="DI122" s="61"/>
      <c r="DJ122" s="61"/>
      <c r="DK122" s="61"/>
      <c r="DL122" s="77"/>
      <c r="DM122" s="77"/>
      <c r="DN122" s="77"/>
      <c r="DO122" s="77"/>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77"/>
      <c r="FF122" s="77"/>
      <c r="FG122" s="77"/>
      <c r="FH122" s="77"/>
      <c r="FI122" s="77"/>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77"/>
      <c r="GZ122" s="77"/>
      <c r="HA122" s="77"/>
      <c r="HB122" s="77"/>
      <c r="HC122" s="77"/>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61"/>
      <c r="IF122" s="61"/>
      <c r="IG122" s="61"/>
      <c r="IH122" s="61"/>
      <c r="II122" s="61"/>
      <c r="IJ122" s="61"/>
      <c r="IK122" s="61"/>
      <c r="IL122" s="61"/>
      <c r="IM122" s="61"/>
      <c r="IN122" s="61"/>
      <c r="IO122" s="61"/>
      <c r="IP122" s="61"/>
      <c r="IQ122" s="61"/>
      <c r="IR122" s="61"/>
      <c r="IS122" s="77"/>
      <c r="IT122" s="77"/>
      <c r="IU122" s="77"/>
      <c r="IV122" s="77"/>
      <c r="IW122" s="61"/>
      <c r="IX122" s="61"/>
      <c r="IY122" s="61"/>
      <c r="IZ122" s="61"/>
      <c r="JA122" s="61"/>
      <c r="JB122" s="61"/>
      <c r="JC122" s="61"/>
      <c r="JD122" s="61"/>
      <c r="JE122" s="61"/>
      <c r="JF122" s="61"/>
      <c r="JG122" s="61"/>
      <c r="JH122" s="61"/>
      <c r="JI122" s="61"/>
      <c r="JJ122" s="61"/>
      <c r="JK122" s="61"/>
      <c r="JL122" s="61"/>
      <c r="JM122" s="61"/>
      <c r="JN122" s="61"/>
      <c r="JO122" s="61"/>
      <c r="JP122" s="61"/>
      <c r="JQ122" s="61"/>
      <c r="JR122" s="61"/>
      <c r="JS122" s="61"/>
      <c r="JT122" s="61"/>
      <c r="JU122" s="61"/>
      <c r="JV122" s="61"/>
      <c r="JW122" s="61"/>
      <c r="JX122" s="61"/>
      <c r="JY122" s="61"/>
      <c r="JZ122" s="61"/>
      <c r="KA122" s="61"/>
      <c r="KB122" s="61"/>
      <c r="KC122" s="61"/>
      <c r="KD122" s="61"/>
      <c r="KE122" s="61"/>
      <c r="KF122" s="61"/>
      <c r="KG122" s="61"/>
      <c r="KH122" s="61"/>
      <c r="KI122" s="61"/>
      <c r="KJ122" s="61"/>
      <c r="KK122" s="61"/>
      <c r="KL122" s="61"/>
      <c r="KM122" s="61"/>
      <c r="KN122" s="61"/>
      <c r="KO122" s="61"/>
      <c r="KP122" s="61"/>
      <c r="KQ122" s="61"/>
      <c r="KR122" s="61"/>
      <c r="KS122" s="61"/>
      <c r="KT122" s="61"/>
      <c r="KU122" s="61"/>
      <c r="KV122" s="61"/>
      <c r="KW122" s="61"/>
      <c r="KX122" s="61"/>
      <c r="KY122" s="61"/>
      <c r="KZ122" s="61"/>
      <c r="LA122" s="61"/>
      <c r="LB122" s="61"/>
      <c r="LC122" s="61"/>
      <c r="LD122" s="61"/>
      <c r="LE122" s="61"/>
      <c r="LF122" s="61"/>
      <c r="LG122" s="61"/>
      <c r="LH122" s="61"/>
      <c r="LI122" s="61"/>
      <c r="LJ122" s="61"/>
      <c r="LK122" s="61"/>
      <c r="LL122" s="61"/>
      <c r="LM122" s="61"/>
      <c r="LN122" s="61"/>
      <c r="LO122" s="61"/>
      <c r="LP122" s="61"/>
      <c r="LQ122" s="61"/>
      <c r="LR122" s="61"/>
      <c r="LS122" s="61"/>
      <c r="LT122" s="61"/>
      <c r="LU122" s="61"/>
      <c r="LV122" s="61"/>
      <c r="LW122" s="61"/>
      <c r="LX122" s="61"/>
      <c r="LY122" s="61"/>
      <c r="LZ122" s="61"/>
      <c r="MA122" s="61"/>
      <c r="MB122" s="61"/>
      <c r="MC122" s="61"/>
      <c r="MD122" s="61"/>
      <c r="ME122" s="61"/>
      <c r="MF122" s="61"/>
      <c r="MG122" s="61"/>
      <c r="MH122" s="61"/>
      <c r="MI122" s="61"/>
      <c r="MJ122" s="61"/>
      <c r="MK122" s="61"/>
      <c r="ML122" s="61"/>
      <c r="MM122" s="61"/>
      <c r="MN122" s="61"/>
      <c r="MO122" s="61"/>
      <c r="MP122" s="61"/>
      <c r="MQ122" s="61"/>
      <c r="MR122" s="61"/>
      <c r="MS122" s="61"/>
      <c r="MT122" s="61"/>
      <c r="MU122" s="61"/>
      <c r="MV122" s="61"/>
      <c r="MW122" s="61"/>
      <c r="MX122" s="61"/>
      <c r="MY122" s="61"/>
      <c r="MZ122" s="61"/>
      <c r="NA122" s="61"/>
      <c r="NB122" s="61"/>
      <c r="NC122" s="61"/>
      <c r="ND122" s="61"/>
      <c r="NE122" s="61"/>
      <c r="NF122" s="61"/>
      <c r="NG122" s="61"/>
      <c r="NH122" s="61"/>
      <c r="NI122" s="61"/>
      <c r="NJ122" s="61"/>
      <c r="NK122" s="61"/>
      <c r="NL122" s="61"/>
      <c r="NM122" s="61"/>
      <c r="NN122" s="77" t="s">
        <v>555</v>
      </c>
      <c r="NO122" s="77" t="s">
        <v>555</v>
      </c>
      <c r="NP122" s="61">
        <v>2</v>
      </c>
      <c r="NQ122" s="61">
        <v>2</v>
      </c>
      <c r="NR122" s="61">
        <v>2</v>
      </c>
      <c r="NS122" s="61">
        <v>2</v>
      </c>
      <c r="NT122" s="61">
        <v>2</v>
      </c>
      <c r="NU122" s="61">
        <v>2</v>
      </c>
      <c r="NV122" s="61">
        <v>2</v>
      </c>
      <c r="NW122" s="61">
        <v>2</v>
      </c>
      <c r="NX122" s="61">
        <v>2</v>
      </c>
      <c r="NY122" s="61">
        <v>2</v>
      </c>
      <c r="NZ122" s="61">
        <v>2</v>
      </c>
      <c r="OA122" s="61">
        <v>2</v>
      </c>
      <c r="OB122" s="61">
        <v>2</v>
      </c>
      <c r="OC122" s="61">
        <v>2</v>
      </c>
      <c r="OD122" s="61">
        <v>2</v>
      </c>
      <c r="OE122" s="61">
        <v>2</v>
      </c>
      <c r="OF122" s="61">
        <v>2</v>
      </c>
      <c r="OG122" s="61">
        <v>2</v>
      </c>
      <c r="OH122" s="61">
        <v>2</v>
      </c>
      <c r="OI122" s="61">
        <v>2</v>
      </c>
      <c r="OJ122" s="61">
        <v>2</v>
      </c>
      <c r="OK122" s="61">
        <v>2</v>
      </c>
      <c r="OL122" s="61">
        <v>2</v>
      </c>
      <c r="OM122" s="61">
        <v>2</v>
      </c>
      <c r="ON122" s="61">
        <v>2</v>
      </c>
      <c r="OO122" s="61">
        <v>2</v>
      </c>
      <c r="OP122" s="202">
        <f>COUNTIF(NP122:OO122,"2")</f>
        <v>26</v>
      </c>
      <c r="OQ122" s="203">
        <f>OP122/(OP122+OR122+OT122+OV122)</f>
        <v>1</v>
      </c>
      <c r="OR122" s="202">
        <f>COUNTIF(NP122:OO122,"1")</f>
        <v>0</v>
      </c>
      <c r="OS122" s="203">
        <f>OR122/(OP122+OR122+OT122+OV122)</f>
        <v>0</v>
      </c>
      <c r="OT122" s="202">
        <f>COUNTIF(NP122:OO122,"0")</f>
        <v>0</v>
      </c>
      <c r="OU122" s="203">
        <f>OT122/(OP122+OR122+OT122+OV122)</f>
        <v>0</v>
      </c>
      <c r="OV122" s="202">
        <f>COUNTIF(NC122:OO122,"KĐG")</f>
        <v>0</v>
      </c>
      <c r="OW122" s="203">
        <f>OV122/(OP122+OR122+OT122+OV122)</f>
        <v>0</v>
      </c>
      <c r="OX122" s="204">
        <f>(((OP122*2)+(OR122*1)+(OT122*0)))/(OP122+OR122+OT122)</f>
        <v>2</v>
      </c>
      <c r="OY122" s="207" t="str">
        <f>IF(OW122&gt;=50%,"KĐG",IF(OX122&gt;=1.6,"Đạt mục tiêu",IF(OX122&gt;=1,"Cần cố gắng","Chưa đạt")))</f>
        <v>Đạt mục tiêu</v>
      </c>
      <c r="OZ122" s="61"/>
    </row>
    <row r="123" spans="1:416" ht="30" hidden="1" customHeight="1">
      <c r="A123" s="61"/>
      <c r="B123" s="274"/>
      <c r="C123" s="406"/>
      <c r="D123" s="291"/>
      <c r="E123" s="407"/>
      <c r="F123" s="291"/>
      <c r="G123" s="291"/>
      <c r="H123" s="137" t="s">
        <v>1212</v>
      </c>
      <c r="I123" s="222" t="s">
        <v>1064</v>
      </c>
      <c r="J123" s="134"/>
      <c r="K123" s="206" t="s">
        <v>662</v>
      </c>
      <c r="L123" s="134" t="s">
        <v>500</v>
      </c>
      <c r="M123" s="55" t="s">
        <v>376</v>
      </c>
      <c r="N123" s="61" t="s">
        <v>349</v>
      </c>
      <c r="O123" s="274"/>
      <c r="P123" s="282"/>
      <c r="Q123" s="131"/>
      <c r="R123" s="131"/>
      <c r="S123" s="131"/>
      <c r="T123" s="131"/>
      <c r="U123" s="131"/>
      <c r="V123" s="131"/>
      <c r="W123" s="131"/>
      <c r="X123" s="131"/>
      <c r="Y123" s="131" t="s">
        <v>205</v>
      </c>
      <c r="Z123" s="131"/>
      <c r="AA123" s="131"/>
      <c r="AB123" s="130">
        <f t="shared" si="116"/>
        <v>1</v>
      </c>
      <c r="AC123" s="77"/>
      <c r="AD123" s="77"/>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251"/>
      <c r="BT123" s="251"/>
      <c r="BU123" s="77"/>
      <c r="BV123" s="77"/>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77"/>
      <c r="DM123" s="77"/>
      <c r="DN123" s="77"/>
      <c r="DO123" s="77"/>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77"/>
      <c r="FF123" s="77"/>
      <c r="FG123" s="77"/>
      <c r="FH123" s="77"/>
      <c r="FI123" s="77"/>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77"/>
      <c r="GZ123" s="77"/>
      <c r="HA123" s="77"/>
      <c r="HB123" s="77"/>
      <c r="HC123" s="77"/>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61"/>
      <c r="IF123" s="61"/>
      <c r="IG123" s="61"/>
      <c r="IH123" s="61"/>
      <c r="II123" s="61"/>
      <c r="IJ123" s="61"/>
      <c r="IK123" s="61"/>
      <c r="IL123" s="61"/>
      <c r="IM123" s="61"/>
      <c r="IN123" s="61"/>
      <c r="IO123" s="61"/>
      <c r="IP123" s="61"/>
      <c r="IQ123" s="61"/>
      <c r="IR123" s="79" t="s">
        <v>555</v>
      </c>
      <c r="IS123" s="79" t="s">
        <v>555</v>
      </c>
      <c r="IT123" s="79" t="s">
        <v>555</v>
      </c>
      <c r="IU123" s="79" t="s">
        <v>555</v>
      </c>
      <c r="IV123" s="79" t="s">
        <v>555</v>
      </c>
      <c r="IW123" s="61">
        <v>2</v>
      </c>
      <c r="IX123" s="61">
        <v>2</v>
      </c>
      <c r="IY123" s="61">
        <v>2</v>
      </c>
      <c r="IZ123" s="61">
        <v>1</v>
      </c>
      <c r="JA123" s="61">
        <v>2</v>
      </c>
      <c r="JB123" s="61">
        <v>2</v>
      </c>
      <c r="JC123" s="61">
        <v>2</v>
      </c>
      <c r="JD123" s="61">
        <v>2</v>
      </c>
      <c r="JE123" s="61">
        <v>2</v>
      </c>
      <c r="JF123" s="61">
        <v>2</v>
      </c>
      <c r="JG123" s="61">
        <v>2</v>
      </c>
      <c r="JH123" s="61">
        <v>2</v>
      </c>
      <c r="JI123" s="61">
        <v>2</v>
      </c>
      <c r="JJ123" s="61">
        <v>2</v>
      </c>
      <c r="JK123" s="61">
        <v>2</v>
      </c>
      <c r="JL123" s="61">
        <v>2</v>
      </c>
      <c r="JM123" s="61">
        <v>2</v>
      </c>
      <c r="JN123" s="61">
        <v>2</v>
      </c>
      <c r="JO123" s="61">
        <v>2</v>
      </c>
      <c r="JP123" s="61">
        <v>2</v>
      </c>
      <c r="JQ123" s="61">
        <v>2</v>
      </c>
      <c r="JR123" s="61">
        <v>2</v>
      </c>
      <c r="JS123" s="61">
        <v>2</v>
      </c>
      <c r="JT123" s="61">
        <v>2</v>
      </c>
      <c r="JU123" s="61">
        <v>2</v>
      </c>
      <c r="JV123" s="61">
        <v>2</v>
      </c>
      <c r="JW123" s="61">
        <v>1</v>
      </c>
      <c r="JX123" s="61">
        <v>2</v>
      </c>
      <c r="JY123" s="61">
        <v>2</v>
      </c>
      <c r="JZ123" s="61">
        <v>2</v>
      </c>
      <c r="KA123" s="202">
        <f t="shared" ref="KA123" si="171">COUNTIF(IW123:JZ123,"2")</f>
        <v>28</v>
      </c>
      <c r="KB123" s="203">
        <f t="shared" ref="KB123" si="172">KA123/(KA123+KC123+KE123+KG123)</f>
        <v>0.93333333333333335</v>
      </c>
      <c r="KC123" s="202">
        <f t="shared" ref="KC123" si="173">COUNTIF(IW123:JZ123,"1")</f>
        <v>2</v>
      </c>
      <c r="KD123" s="203">
        <f t="shared" ref="KD123" si="174">KC123/(KA123+KC123+KE123+KG123)</f>
        <v>6.6666666666666666E-2</v>
      </c>
      <c r="KE123" s="202">
        <f t="shared" ref="KE123" si="175">COUNTIF(IW123:JZ123,"0")</f>
        <v>0</v>
      </c>
      <c r="KF123" s="203">
        <f t="shared" ref="KF123" si="176">KE123/(KA123+KC123+KE123+KG123)</f>
        <v>0</v>
      </c>
      <c r="KG123" s="202">
        <f>COUNTIF(II123:JZ123,"KĐG")</f>
        <v>0</v>
      </c>
      <c r="KH123" s="203">
        <f t="shared" ref="KH123" si="177">KG123/(KA123+KC123+KE123+KG123)</f>
        <v>0</v>
      </c>
      <c r="KI123" s="204">
        <f t="shared" ref="KI123" si="178">(((KA123*2)+(KC123*1)+(KE123*0)))/(KA123+KC123+KE123)</f>
        <v>1.9333333333333333</v>
      </c>
      <c r="KJ123" s="205" t="str">
        <f t="shared" ref="KJ123" si="179">IF(KH123&gt;=50%,"KĐG",IF(KI123&gt;=1.6,"Đạt mục tiêu",IF(KI123&gt;=1,"Cần cố gắng","Chưa đạt")))</f>
        <v>Đạt mục tiêu</v>
      </c>
      <c r="KK123" s="61"/>
      <c r="KL123" s="61"/>
      <c r="KM123" s="61"/>
      <c r="KN123" s="61"/>
      <c r="KO123" s="61"/>
      <c r="KP123" s="61"/>
      <c r="KQ123" s="61"/>
      <c r="KR123" s="61"/>
      <c r="KS123" s="61"/>
      <c r="KT123" s="61"/>
      <c r="KU123" s="61"/>
      <c r="KV123" s="61"/>
      <c r="KW123" s="61"/>
      <c r="KX123" s="61"/>
      <c r="KY123" s="61"/>
      <c r="KZ123" s="61"/>
      <c r="LA123" s="61"/>
      <c r="LB123" s="61"/>
      <c r="LC123" s="61"/>
      <c r="LD123" s="61"/>
      <c r="LE123" s="61"/>
      <c r="LF123" s="61"/>
      <c r="LG123" s="61"/>
      <c r="LH123" s="61"/>
      <c r="LI123" s="61"/>
      <c r="LJ123" s="61"/>
      <c r="LK123" s="61"/>
      <c r="LL123" s="61"/>
      <c r="LM123" s="61"/>
      <c r="LN123" s="61"/>
      <c r="LO123" s="61"/>
      <c r="LP123" s="61"/>
      <c r="LQ123" s="61"/>
      <c r="LR123" s="61"/>
      <c r="LS123" s="61"/>
      <c r="LT123" s="61"/>
      <c r="LU123" s="61"/>
      <c r="LV123" s="61"/>
      <c r="LW123" s="61"/>
      <c r="LX123" s="61"/>
      <c r="LY123" s="61"/>
      <c r="LZ123" s="61"/>
      <c r="MA123" s="61"/>
      <c r="MB123" s="61"/>
      <c r="MC123" s="61"/>
      <c r="MD123" s="61"/>
      <c r="ME123" s="61"/>
      <c r="MF123" s="61"/>
      <c r="MG123" s="61"/>
      <c r="MH123" s="61"/>
      <c r="MI123" s="61"/>
      <c r="MJ123" s="61"/>
      <c r="MK123" s="61"/>
      <c r="ML123" s="61"/>
      <c r="MM123" s="61"/>
      <c r="MN123" s="61"/>
      <c r="MO123" s="61"/>
      <c r="MP123" s="61"/>
      <c r="MQ123" s="61"/>
      <c r="MR123" s="61"/>
      <c r="MS123" s="61"/>
      <c r="MT123" s="61"/>
      <c r="MU123" s="61"/>
      <c r="MV123" s="61"/>
      <c r="MW123" s="61"/>
      <c r="MX123" s="61"/>
      <c r="MY123" s="61"/>
      <c r="MZ123" s="61"/>
      <c r="NA123" s="61"/>
      <c r="NB123" s="61"/>
      <c r="NC123" s="61"/>
      <c r="ND123" s="61"/>
      <c r="NE123" s="61"/>
      <c r="NF123" s="61"/>
      <c r="NG123" s="61"/>
      <c r="NH123" s="61"/>
      <c r="NI123" s="61"/>
      <c r="NJ123" s="61"/>
      <c r="NK123" s="61"/>
      <c r="NL123" s="61"/>
      <c r="NM123" s="61"/>
      <c r="NN123" s="77"/>
      <c r="NO123" s="77"/>
      <c r="NP123" s="61"/>
      <c r="NQ123" s="61"/>
      <c r="NR123" s="61"/>
      <c r="NS123" s="61"/>
      <c r="NT123" s="61"/>
      <c r="NU123" s="61"/>
      <c r="NV123" s="61"/>
      <c r="NW123" s="61"/>
      <c r="NX123" s="61"/>
      <c r="NY123" s="61"/>
      <c r="NZ123" s="61"/>
      <c r="OA123" s="61"/>
      <c r="OB123" s="61"/>
      <c r="OC123" s="61"/>
      <c r="OD123" s="61"/>
      <c r="OE123" s="61"/>
      <c r="OF123" s="61"/>
      <c r="OG123" s="61"/>
      <c r="OH123" s="61"/>
      <c r="OI123" s="61"/>
      <c r="OJ123" s="61"/>
      <c r="OK123" s="61"/>
      <c r="OL123" s="61"/>
      <c r="OM123" s="61"/>
      <c r="ON123" s="61"/>
      <c r="OO123" s="61"/>
      <c r="OP123" s="202"/>
      <c r="OQ123" s="203"/>
      <c r="OR123" s="202"/>
      <c r="OS123" s="203"/>
      <c r="OT123" s="202"/>
      <c r="OU123" s="203"/>
      <c r="OV123" s="202"/>
      <c r="OW123" s="203"/>
      <c r="OX123" s="204"/>
      <c r="OY123" s="207"/>
      <c r="OZ123" s="61"/>
    </row>
    <row r="124" spans="1:416" ht="30" hidden="1" customHeight="1">
      <c r="A124" s="61"/>
      <c r="B124" s="274"/>
      <c r="C124" s="406"/>
      <c r="D124" s="291"/>
      <c r="E124" s="407"/>
      <c r="F124" s="291"/>
      <c r="G124" s="291"/>
      <c r="H124" s="137" t="s">
        <v>1213</v>
      </c>
      <c r="I124" s="137" t="s">
        <v>1065</v>
      </c>
      <c r="J124" s="134"/>
      <c r="K124" s="206" t="s">
        <v>662</v>
      </c>
      <c r="L124" s="134" t="s">
        <v>500</v>
      </c>
      <c r="M124" s="55" t="s">
        <v>376</v>
      </c>
      <c r="N124" s="61" t="s">
        <v>349</v>
      </c>
      <c r="O124" s="274"/>
      <c r="P124" s="282"/>
      <c r="Q124" s="131"/>
      <c r="R124" s="131"/>
      <c r="S124" s="131"/>
      <c r="T124" s="131"/>
      <c r="U124" s="131"/>
      <c r="V124" s="131"/>
      <c r="W124" s="131"/>
      <c r="X124" s="131"/>
      <c r="Y124" s="131"/>
      <c r="Z124" s="131" t="s">
        <v>205</v>
      </c>
      <c r="AA124" s="131"/>
      <c r="AB124" s="130">
        <f t="shared" si="116"/>
        <v>1</v>
      </c>
      <c r="AC124" s="77"/>
      <c r="AD124" s="77"/>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251"/>
      <c r="BT124" s="251"/>
      <c r="BU124" s="77"/>
      <c r="BV124" s="77"/>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77"/>
      <c r="DM124" s="77"/>
      <c r="DN124" s="77"/>
      <c r="DO124" s="77"/>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77"/>
      <c r="FF124" s="77"/>
      <c r="FG124" s="77"/>
      <c r="FH124" s="77"/>
      <c r="FI124" s="77"/>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77"/>
      <c r="GZ124" s="77"/>
      <c r="HA124" s="77"/>
      <c r="HB124" s="77"/>
      <c r="HC124" s="77"/>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61"/>
      <c r="IF124" s="61"/>
      <c r="IG124" s="61"/>
      <c r="IH124" s="61"/>
      <c r="II124" s="61"/>
      <c r="IJ124" s="61"/>
      <c r="IK124" s="61"/>
      <c r="IL124" s="61"/>
      <c r="IM124" s="61"/>
      <c r="IN124" s="61"/>
      <c r="IO124" s="61"/>
      <c r="IP124" s="61"/>
      <c r="IQ124" s="61"/>
      <c r="IR124" s="61"/>
      <c r="IS124" s="77"/>
      <c r="IT124" s="77"/>
      <c r="IU124" s="77"/>
      <c r="IV124" s="77"/>
      <c r="IW124" s="61"/>
      <c r="IX124" s="61"/>
      <c r="IY124" s="61"/>
      <c r="IZ124" s="61"/>
      <c r="JA124" s="61"/>
      <c r="JB124" s="61"/>
      <c r="JC124" s="61"/>
      <c r="JD124" s="61"/>
      <c r="JE124" s="61"/>
      <c r="JF124" s="61"/>
      <c r="JG124" s="61"/>
      <c r="JH124" s="61"/>
      <c r="JI124" s="61"/>
      <c r="JJ124" s="61"/>
      <c r="JK124" s="61"/>
      <c r="JL124" s="61"/>
      <c r="JM124" s="61"/>
      <c r="JN124" s="61"/>
      <c r="JO124" s="61"/>
      <c r="JP124" s="61"/>
      <c r="JQ124" s="61"/>
      <c r="JR124" s="61"/>
      <c r="JS124" s="61"/>
      <c r="JT124" s="61"/>
      <c r="JU124" s="61"/>
      <c r="JV124" s="61"/>
      <c r="JW124" s="61"/>
      <c r="JX124" s="61"/>
      <c r="JY124" s="61"/>
      <c r="JZ124" s="61"/>
      <c r="KA124" s="61"/>
      <c r="KB124" s="61"/>
      <c r="KC124" s="61"/>
      <c r="KD124" s="61"/>
      <c r="KE124" s="61"/>
      <c r="KF124" s="61"/>
      <c r="KG124" s="61"/>
      <c r="KH124" s="61"/>
      <c r="KI124" s="61"/>
      <c r="KJ124" s="61"/>
      <c r="KK124" s="78" t="s">
        <v>555</v>
      </c>
      <c r="KL124" s="61"/>
      <c r="KM124" s="78" t="s">
        <v>555</v>
      </c>
      <c r="KN124" s="61">
        <v>2</v>
      </c>
      <c r="KO124" s="61">
        <v>2</v>
      </c>
      <c r="KP124" s="61">
        <v>2</v>
      </c>
      <c r="KQ124" s="61">
        <v>2</v>
      </c>
      <c r="KR124" s="61">
        <v>2</v>
      </c>
      <c r="KS124" s="61">
        <v>2</v>
      </c>
      <c r="KT124" s="61">
        <v>2</v>
      </c>
      <c r="KU124" s="61">
        <v>2</v>
      </c>
      <c r="KV124" s="61">
        <v>2</v>
      </c>
      <c r="KW124" s="61">
        <v>2</v>
      </c>
      <c r="KX124" s="61">
        <v>2</v>
      </c>
      <c r="KY124" s="61">
        <v>2</v>
      </c>
      <c r="KZ124" s="61">
        <v>2</v>
      </c>
      <c r="LA124" s="61">
        <v>2</v>
      </c>
      <c r="LB124" s="61">
        <v>2</v>
      </c>
      <c r="LC124" s="61">
        <v>2</v>
      </c>
      <c r="LD124" s="61">
        <v>2</v>
      </c>
      <c r="LE124" s="61">
        <v>2</v>
      </c>
      <c r="LF124" s="61">
        <v>2</v>
      </c>
      <c r="LG124" s="61">
        <v>2</v>
      </c>
      <c r="LH124" s="61">
        <v>2</v>
      </c>
      <c r="LI124" s="61">
        <v>2</v>
      </c>
      <c r="LJ124" s="61">
        <v>2</v>
      </c>
      <c r="LK124" s="61">
        <v>2</v>
      </c>
      <c r="LL124" s="61">
        <v>2</v>
      </c>
      <c r="LM124" s="61">
        <v>2</v>
      </c>
      <c r="LN124" s="61">
        <v>2</v>
      </c>
      <c r="LO124" s="61">
        <v>2</v>
      </c>
      <c r="LP124" s="61">
        <v>2</v>
      </c>
      <c r="LQ124" s="61">
        <v>2</v>
      </c>
      <c r="LR124" s="202">
        <f>COUNTIF(KN124:LQ124,"2")</f>
        <v>30</v>
      </c>
      <c r="LS124" s="203">
        <f>LR124/(LR124+LT124+LV124+LX124)</f>
        <v>1</v>
      </c>
      <c r="LT124" s="202">
        <f>COUNTIF(KN124:LQ124,"1")</f>
        <v>0</v>
      </c>
      <c r="LU124" s="203">
        <f>LT124/(LR124+LT124+LV124+LX124)</f>
        <v>0</v>
      </c>
      <c r="LV124" s="202">
        <f>COUNTIF(KN124:LQ124,"0")</f>
        <v>0</v>
      </c>
      <c r="LW124" s="203">
        <f>LV124/(LR124+LT124+LV124+LX124)</f>
        <v>0</v>
      </c>
      <c r="LX124" s="202">
        <f>COUNTIF(KA124:LQ124,"KĐG")</f>
        <v>0</v>
      </c>
      <c r="LY124" s="203">
        <f>LX124/(LR124+LT124+LV124+LX124)</f>
        <v>0</v>
      </c>
      <c r="LZ124" s="204">
        <f>(((LR124*2)+(LT124*1)+(LV124*0)))/(LR124+LT124+LV124)</f>
        <v>2</v>
      </c>
      <c r="MA124" s="208" t="str">
        <f>IF(LY124&gt;=50%,"KĐG",IF(LZ124&gt;=1.6,"Đạt mục tiêu",IF(LZ124&gt;=1,"Cần cố gắng","Chưa đạt")))</f>
        <v>Đạt mục tiêu</v>
      </c>
      <c r="MB124" s="61"/>
      <c r="MC124" s="61"/>
      <c r="MD124" s="61"/>
      <c r="ME124" s="61"/>
      <c r="MF124" s="61"/>
      <c r="MG124" s="61"/>
      <c r="MH124" s="61"/>
      <c r="MI124" s="61"/>
      <c r="MJ124" s="61"/>
      <c r="MK124" s="61"/>
      <c r="ML124" s="61"/>
      <c r="MM124" s="61"/>
      <c r="MN124" s="61"/>
      <c r="MO124" s="61"/>
      <c r="MP124" s="61"/>
      <c r="MQ124" s="61"/>
      <c r="MR124" s="61"/>
      <c r="MS124" s="61"/>
      <c r="MT124" s="61"/>
      <c r="MU124" s="61"/>
      <c r="MV124" s="61"/>
      <c r="MW124" s="61"/>
      <c r="MX124" s="61"/>
      <c r="MY124" s="61"/>
      <c r="MZ124" s="61"/>
      <c r="NA124" s="61"/>
      <c r="NB124" s="61"/>
      <c r="NC124" s="61"/>
      <c r="ND124" s="61"/>
      <c r="NE124" s="61"/>
      <c r="NF124" s="61"/>
      <c r="NG124" s="61"/>
      <c r="NH124" s="61"/>
      <c r="NI124" s="61"/>
      <c r="NJ124" s="61"/>
      <c r="NK124" s="61"/>
      <c r="NL124" s="61"/>
      <c r="NM124" s="61"/>
      <c r="NN124" s="77"/>
      <c r="NO124" s="77"/>
      <c r="NP124" s="61"/>
      <c r="NQ124" s="61"/>
      <c r="NR124" s="61"/>
      <c r="NS124" s="61"/>
      <c r="NT124" s="61"/>
      <c r="NU124" s="61"/>
      <c r="NV124" s="61"/>
      <c r="NW124" s="61"/>
      <c r="NX124" s="61"/>
      <c r="NY124" s="61"/>
      <c r="NZ124" s="61"/>
      <c r="OA124" s="61"/>
      <c r="OB124" s="61"/>
      <c r="OC124" s="61"/>
      <c r="OD124" s="61"/>
      <c r="OE124" s="61"/>
      <c r="OF124" s="61"/>
      <c r="OG124" s="61"/>
      <c r="OH124" s="61"/>
      <c r="OI124" s="61"/>
      <c r="OJ124" s="61"/>
      <c r="OK124" s="61"/>
      <c r="OL124" s="61"/>
      <c r="OM124" s="61"/>
      <c r="ON124" s="61"/>
      <c r="OO124" s="61"/>
      <c r="OP124" s="202"/>
      <c r="OQ124" s="203"/>
      <c r="OR124" s="202"/>
      <c r="OS124" s="203"/>
      <c r="OT124" s="202"/>
      <c r="OU124" s="203"/>
      <c r="OV124" s="202"/>
      <c r="OW124" s="203"/>
      <c r="OX124" s="204"/>
      <c r="OY124" s="207"/>
      <c r="OZ124" s="61"/>
    </row>
    <row r="125" spans="1:416" ht="38.25" hidden="1" customHeight="1">
      <c r="A125" s="61"/>
      <c r="B125" s="274"/>
      <c r="C125" s="406"/>
      <c r="D125" s="291"/>
      <c r="E125" s="407"/>
      <c r="F125" s="291"/>
      <c r="G125" s="291"/>
      <c r="H125" s="137" t="s">
        <v>1369</v>
      </c>
      <c r="I125" s="137" t="s">
        <v>1370</v>
      </c>
      <c r="J125" s="134"/>
      <c r="K125" s="206" t="s">
        <v>662</v>
      </c>
      <c r="L125" s="134" t="s">
        <v>500</v>
      </c>
      <c r="M125" s="55" t="s">
        <v>376</v>
      </c>
      <c r="N125" s="61" t="s">
        <v>349</v>
      </c>
      <c r="O125" s="274"/>
      <c r="P125" s="282"/>
      <c r="Q125" s="131"/>
      <c r="R125" s="131"/>
      <c r="S125" s="131"/>
      <c r="T125" s="131"/>
      <c r="U125" s="131"/>
      <c r="V125" s="131"/>
      <c r="W125" s="131"/>
      <c r="X125" s="131"/>
      <c r="Y125" s="131"/>
      <c r="Z125" s="131"/>
      <c r="AA125" s="131" t="s">
        <v>205</v>
      </c>
      <c r="AB125" s="130">
        <f t="shared" si="116"/>
        <v>1</v>
      </c>
      <c r="AC125" s="77"/>
      <c r="AD125" s="77"/>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251"/>
      <c r="BT125" s="251"/>
      <c r="BU125" s="77"/>
      <c r="BV125" s="77"/>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77"/>
      <c r="DM125" s="77"/>
      <c r="DN125" s="77"/>
      <c r="DO125" s="77"/>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77"/>
      <c r="FF125" s="77"/>
      <c r="FG125" s="77"/>
      <c r="FH125" s="77"/>
      <c r="FI125" s="77"/>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77"/>
      <c r="GZ125" s="77"/>
      <c r="HA125" s="77"/>
      <c r="HB125" s="77"/>
      <c r="HC125" s="77"/>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61"/>
      <c r="IF125" s="61"/>
      <c r="IG125" s="61"/>
      <c r="IH125" s="61"/>
      <c r="II125" s="61"/>
      <c r="IJ125" s="61"/>
      <c r="IK125" s="61"/>
      <c r="IL125" s="61"/>
      <c r="IM125" s="61"/>
      <c r="IN125" s="61"/>
      <c r="IO125" s="61"/>
      <c r="IP125" s="61"/>
      <c r="IQ125" s="61"/>
      <c r="IR125" s="61"/>
      <c r="IS125" s="77"/>
      <c r="IT125" s="77"/>
      <c r="IU125" s="77"/>
      <c r="IV125" s="77"/>
      <c r="IW125" s="61"/>
      <c r="IX125" s="61"/>
      <c r="IY125" s="61"/>
      <c r="IZ125" s="61"/>
      <c r="JA125" s="61"/>
      <c r="JB125" s="61"/>
      <c r="JC125" s="61"/>
      <c r="JD125" s="61"/>
      <c r="JE125" s="61"/>
      <c r="JF125" s="61"/>
      <c r="JG125" s="61"/>
      <c r="JH125" s="61"/>
      <c r="JI125" s="61"/>
      <c r="JJ125" s="61"/>
      <c r="JK125" s="61"/>
      <c r="JL125" s="61"/>
      <c r="JM125" s="61"/>
      <c r="JN125" s="61"/>
      <c r="JO125" s="61"/>
      <c r="JP125" s="61"/>
      <c r="JQ125" s="61"/>
      <c r="JR125" s="61"/>
      <c r="JS125" s="61"/>
      <c r="JT125" s="61"/>
      <c r="JU125" s="61"/>
      <c r="JV125" s="61"/>
      <c r="JW125" s="61"/>
      <c r="JX125" s="61"/>
      <c r="JY125" s="61"/>
      <c r="JZ125" s="61"/>
      <c r="KA125" s="61"/>
      <c r="KB125" s="61"/>
      <c r="KC125" s="61"/>
      <c r="KD125" s="61"/>
      <c r="KE125" s="61"/>
      <c r="KF125" s="61"/>
      <c r="KG125" s="61"/>
      <c r="KH125" s="61"/>
      <c r="KI125" s="61"/>
      <c r="KJ125" s="61"/>
      <c r="KK125" s="61"/>
      <c r="KL125" s="61"/>
      <c r="KM125" s="61"/>
      <c r="KN125" s="61"/>
      <c r="KO125" s="61"/>
      <c r="KP125" s="61"/>
      <c r="KQ125" s="61"/>
      <c r="KR125" s="61"/>
      <c r="KS125" s="61"/>
      <c r="KT125" s="61"/>
      <c r="KU125" s="61"/>
      <c r="KV125" s="61"/>
      <c r="KW125" s="61"/>
      <c r="KX125" s="61"/>
      <c r="KY125" s="61"/>
      <c r="KZ125" s="61"/>
      <c r="LA125" s="61"/>
      <c r="LB125" s="61"/>
      <c r="LC125" s="61"/>
      <c r="LD125" s="61"/>
      <c r="LE125" s="61"/>
      <c r="LF125" s="61"/>
      <c r="LG125" s="61"/>
      <c r="LH125" s="61"/>
      <c r="LI125" s="61"/>
      <c r="LJ125" s="61"/>
      <c r="LK125" s="61"/>
      <c r="LL125" s="61"/>
      <c r="LM125" s="61"/>
      <c r="LN125" s="61"/>
      <c r="LO125" s="61"/>
      <c r="LP125" s="61"/>
      <c r="LQ125" s="61"/>
      <c r="LR125" s="61"/>
      <c r="LS125" s="61"/>
      <c r="LT125" s="61"/>
      <c r="LU125" s="61"/>
      <c r="LV125" s="61"/>
      <c r="LW125" s="61"/>
      <c r="LX125" s="61"/>
      <c r="LY125" s="61"/>
      <c r="LZ125" s="61"/>
      <c r="MA125" s="61"/>
      <c r="MB125" s="61"/>
      <c r="MC125" s="61"/>
      <c r="MD125" s="61"/>
      <c r="ME125" s="61"/>
      <c r="MF125" s="61"/>
      <c r="MG125" s="61"/>
      <c r="MH125" s="61"/>
      <c r="MI125" s="61"/>
      <c r="MJ125" s="61"/>
      <c r="MK125" s="61"/>
      <c r="ML125" s="61"/>
      <c r="MM125" s="61"/>
      <c r="MN125" s="61"/>
      <c r="MO125" s="61"/>
      <c r="MP125" s="61"/>
      <c r="MQ125" s="61"/>
      <c r="MR125" s="61"/>
      <c r="MS125" s="61"/>
      <c r="MT125" s="61"/>
      <c r="MU125" s="61"/>
      <c r="MV125" s="61"/>
      <c r="MW125" s="61"/>
      <c r="MX125" s="61"/>
      <c r="MY125" s="61"/>
      <c r="MZ125" s="61"/>
      <c r="NA125" s="61"/>
      <c r="NB125" s="61"/>
      <c r="NC125" s="61"/>
      <c r="ND125" s="61"/>
      <c r="NE125" s="61"/>
      <c r="NF125" s="61"/>
      <c r="NG125" s="61"/>
      <c r="NH125" s="61"/>
      <c r="NI125" s="61"/>
      <c r="NJ125" s="61"/>
      <c r="NK125" s="61"/>
      <c r="NL125" s="61"/>
      <c r="NM125" s="61"/>
      <c r="NN125" s="77"/>
      <c r="NO125" s="77"/>
      <c r="NP125" s="61"/>
      <c r="NQ125" s="61"/>
      <c r="NR125" s="61"/>
      <c r="NS125" s="61"/>
      <c r="NT125" s="61"/>
      <c r="NU125" s="61"/>
      <c r="NV125" s="61"/>
      <c r="NW125" s="61"/>
      <c r="NX125" s="61"/>
      <c r="NY125" s="61"/>
      <c r="NZ125" s="61"/>
      <c r="OA125" s="61"/>
      <c r="OB125" s="61"/>
      <c r="OC125" s="61"/>
      <c r="OD125" s="61"/>
      <c r="OE125" s="61"/>
      <c r="OF125" s="61"/>
      <c r="OG125" s="61"/>
      <c r="OH125" s="61"/>
      <c r="OI125" s="61"/>
      <c r="OJ125" s="61"/>
      <c r="OK125" s="61"/>
      <c r="OL125" s="61"/>
      <c r="OM125" s="61"/>
      <c r="ON125" s="61"/>
      <c r="OO125" s="61"/>
      <c r="OP125" s="202"/>
      <c r="OQ125" s="203"/>
      <c r="OR125" s="202"/>
      <c r="OS125" s="203"/>
      <c r="OT125" s="202"/>
      <c r="OU125" s="203"/>
      <c r="OV125" s="202"/>
      <c r="OW125" s="203"/>
      <c r="OX125" s="204"/>
      <c r="OY125" s="207"/>
      <c r="OZ125" s="61"/>
    </row>
    <row r="126" spans="1:416" s="25" customFormat="1" ht="30" customHeight="1">
      <c r="A126" s="61"/>
      <c r="B126" s="61"/>
      <c r="C126" s="280" t="s">
        <v>316</v>
      </c>
      <c r="D126" s="280"/>
      <c r="E126" s="280"/>
      <c r="F126" s="198"/>
      <c r="G126" s="122">
        <f>G127+G156+G164+G184</f>
        <v>2</v>
      </c>
      <c r="H126" s="198"/>
      <c r="I126" s="198"/>
      <c r="J126" s="148"/>
      <c r="K126" s="47"/>
      <c r="L126" s="148"/>
      <c r="M126" s="198"/>
      <c r="N126" s="198"/>
      <c r="O126" s="125">
        <f>O127+O156+O164+O184</f>
        <v>38</v>
      </c>
      <c r="P126" s="61">
        <f>P127+P156+P164+P184</f>
        <v>48</v>
      </c>
      <c r="Q126" s="125">
        <f>Q127+Q156+Q164+Q184</f>
        <v>6</v>
      </c>
      <c r="R126" s="125">
        <f t="shared" ref="R126:S126" si="180">R127+R156+R164+R184</f>
        <v>5</v>
      </c>
      <c r="S126" s="125">
        <f t="shared" si="180"/>
        <v>6</v>
      </c>
      <c r="T126" s="125">
        <f t="shared" ref="T126:AA126" si="181">T127+T156+T164+T184</f>
        <v>5</v>
      </c>
      <c r="U126" s="125">
        <f t="shared" si="181"/>
        <v>5</v>
      </c>
      <c r="V126" s="125">
        <f t="shared" si="181"/>
        <v>7</v>
      </c>
      <c r="W126" s="125">
        <f t="shared" si="181"/>
        <v>8</v>
      </c>
      <c r="X126" s="125">
        <f t="shared" si="181"/>
        <v>4</v>
      </c>
      <c r="Y126" s="125">
        <f t="shared" si="181"/>
        <v>5</v>
      </c>
      <c r="Z126" s="125">
        <f t="shared" si="181"/>
        <v>6</v>
      </c>
      <c r="AA126" s="125">
        <f t="shared" si="181"/>
        <v>7</v>
      </c>
      <c r="AB126" s="244">
        <f>AB127+AB156+AB164+AB184</f>
        <v>64</v>
      </c>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205"/>
      <c r="BJ126" s="205"/>
      <c r="BK126" s="205"/>
      <c r="BL126" s="205"/>
      <c r="BM126" s="205"/>
      <c r="BN126" s="205"/>
      <c r="BO126" s="205"/>
      <c r="BP126" s="205"/>
      <c r="BQ126" s="205"/>
      <c r="BR126" s="208"/>
      <c r="BS126" s="77"/>
      <c r="BT126" s="77"/>
      <c r="BU126" s="77"/>
      <c r="BV126" s="77"/>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202"/>
      <c r="GP126" s="203"/>
      <c r="GQ126" s="202"/>
      <c r="GR126" s="203"/>
      <c r="GS126" s="202"/>
      <c r="GT126" s="203"/>
      <c r="GU126" s="202"/>
      <c r="GV126" s="203"/>
      <c r="GW126" s="204"/>
      <c r="GX126" s="207"/>
      <c r="GY126" s="77"/>
      <c r="GZ126" s="77"/>
      <c r="HA126" s="77"/>
      <c r="HB126" s="77"/>
      <c r="HC126" s="77"/>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61"/>
      <c r="IF126" s="61"/>
      <c r="IG126" s="61"/>
      <c r="IH126" s="202"/>
      <c r="II126" s="203"/>
      <c r="IJ126" s="202"/>
      <c r="IK126" s="203"/>
      <c r="IL126" s="202"/>
      <c r="IM126" s="203"/>
      <c r="IN126" s="202"/>
      <c r="IO126" s="203"/>
      <c r="IP126" s="204"/>
      <c r="IQ126" s="208"/>
      <c r="IR126" s="61"/>
      <c r="IS126" s="61"/>
      <c r="IT126" s="61"/>
      <c r="IU126" s="61"/>
      <c r="IV126" s="61"/>
      <c r="IW126" s="61"/>
      <c r="IX126" s="61"/>
      <c r="IY126" s="61"/>
      <c r="IZ126" s="61"/>
      <c r="JA126" s="61"/>
      <c r="JB126" s="61"/>
      <c r="JC126" s="61"/>
      <c r="JD126" s="61"/>
      <c r="JE126" s="61"/>
      <c r="JF126" s="61"/>
      <c r="JG126" s="61"/>
      <c r="JH126" s="61"/>
      <c r="JI126" s="61"/>
      <c r="JJ126" s="61"/>
      <c r="JK126" s="61"/>
      <c r="JL126" s="61"/>
      <c r="JM126" s="61"/>
      <c r="JN126" s="61"/>
      <c r="JO126" s="61"/>
      <c r="JP126" s="61"/>
      <c r="JQ126" s="61"/>
      <c r="JR126" s="61"/>
      <c r="JS126" s="61"/>
      <c r="JT126" s="61"/>
      <c r="JU126" s="61"/>
      <c r="JV126" s="61"/>
      <c r="JW126" s="61"/>
      <c r="JX126" s="61"/>
      <c r="JY126" s="61"/>
      <c r="JZ126" s="61"/>
      <c r="KA126" s="202"/>
      <c r="KB126" s="203"/>
      <c r="KC126" s="202"/>
      <c r="KD126" s="203"/>
      <c r="KE126" s="202"/>
      <c r="KF126" s="203"/>
      <c r="KG126" s="202"/>
      <c r="KH126" s="203"/>
      <c r="KI126" s="204"/>
      <c r="KJ126" s="208"/>
      <c r="KK126" s="61"/>
      <c r="KL126" s="61"/>
      <c r="KM126" s="61"/>
      <c r="KN126" s="61"/>
      <c r="KO126" s="61"/>
      <c r="KP126" s="61"/>
      <c r="KQ126" s="61"/>
      <c r="KR126" s="61"/>
      <c r="KS126" s="61"/>
      <c r="KT126" s="61"/>
      <c r="KU126" s="61"/>
      <c r="KV126" s="61"/>
      <c r="KW126" s="61"/>
      <c r="KX126" s="61"/>
      <c r="KY126" s="61"/>
      <c r="KZ126" s="61"/>
      <c r="LA126" s="61"/>
      <c r="LB126" s="61"/>
      <c r="LC126" s="61"/>
      <c r="LD126" s="61"/>
      <c r="LE126" s="61"/>
      <c r="LF126" s="61"/>
      <c r="LG126" s="61"/>
      <c r="LH126" s="61"/>
      <c r="LI126" s="61"/>
      <c r="LJ126" s="61"/>
      <c r="LK126" s="61"/>
      <c r="LL126" s="61"/>
      <c r="LM126" s="61"/>
      <c r="LN126" s="61"/>
      <c r="LO126" s="61"/>
      <c r="LP126" s="61"/>
      <c r="LQ126" s="61"/>
      <c r="LR126" s="202"/>
      <c r="LS126" s="203"/>
      <c r="LT126" s="202"/>
      <c r="LU126" s="203"/>
      <c r="LV126" s="202"/>
      <c r="LW126" s="203"/>
      <c r="LX126" s="202"/>
      <c r="LY126" s="203"/>
      <c r="LZ126" s="204"/>
      <c r="MA126" s="208"/>
      <c r="MB126" s="61"/>
      <c r="MC126" s="61"/>
      <c r="MD126" s="61"/>
      <c r="ME126" s="61"/>
      <c r="MF126" s="61"/>
      <c r="MG126" s="61"/>
      <c r="MH126" s="61"/>
      <c r="MI126" s="61"/>
      <c r="MJ126" s="61"/>
      <c r="MK126" s="61"/>
      <c r="ML126" s="61"/>
      <c r="MM126" s="61"/>
      <c r="MN126" s="61"/>
      <c r="MO126" s="61"/>
      <c r="MP126" s="61"/>
      <c r="MQ126" s="61"/>
      <c r="MR126" s="61"/>
      <c r="MS126" s="61"/>
      <c r="MT126" s="61"/>
      <c r="MU126" s="61"/>
      <c r="MV126" s="61"/>
      <c r="MW126" s="61"/>
      <c r="MX126" s="61"/>
      <c r="MY126" s="61"/>
      <c r="MZ126" s="61"/>
      <c r="NA126" s="61"/>
      <c r="NB126" s="61"/>
      <c r="NC126" s="61"/>
      <c r="ND126" s="202"/>
      <c r="NE126" s="203"/>
      <c r="NF126" s="202"/>
      <c r="NG126" s="203"/>
      <c r="NH126" s="202"/>
      <c r="NI126" s="203"/>
      <c r="NJ126" s="202"/>
      <c r="NK126" s="203"/>
      <c r="NL126" s="204"/>
      <c r="NM126" s="207"/>
      <c r="NN126" s="77"/>
      <c r="NO126" s="77"/>
      <c r="NP126" s="61"/>
      <c r="NQ126" s="61"/>
      <c r="NR126" s="61"/>
      <c r="NS126" s="61"/>
      <c r="NT126" s="61"/>
      <c r="NU126" s="61"/>
      <c r="NV126" s="61"/>
      <c r="NW126" s="61"/>
      <c r="NX126" s="61"/>
      <c r="NY126" s="61"/>
      <c r="NZ126" s="61"/>
      <c r="OA126" s="61"/>
      <c r="OB126" s="61"/>
      <c r="OC126" s="61"/>
      <c r="OD126" s="61"/>
      <c r="OE126" s="61"/>
      <c r="OF126" s="61"/>
      <c r="OG126" s="61"/>
      <c r="OH126" s="61"/>
      <c r="OI126" s="61"/>
      <c r="OJ126" s="61"/>
      <c r="OK126" s="61"/>
      <c r="OL126" s="61"/>
      <c r="OM126" s="61"/>
      <c r="ON126" s="61"/>
      <c r="OO126" s="61"/>
      <c r="OP126" s="202"/>
      <c r="OQ126" s="203"/>
      <c r="OR126" s="202"/>
      <c r="OS126" s="203"/>
      <c r="OT126" s="202"/>
      <c r="OU126" s="203"/>
      <c r="OV126" s="202"/>
      <c r="OW126" s="203"/>
      <c r="OX126" s="204"/>
      <c r="OY126" s="207"/>
      <c r="OZ126" s="61"/>
    </row>
    <row r="127" spans="1:416" s="25" customFormat="1" ht="61.5" customHeight="1">
      <c r="A127" s="61"/>
      <c r="B127" s="61"/>
      <c r="C127" s="280" t="s">
        <v>317</v>
      </c>
      <c r="D127" s="280"/>
      <c r="E127" s="280"/>
      <c r="F127" s="198"/>
      <c r="G127" s="122">
        <f>COUNTIF(G128:G155,"x")</f>
        <v>0</v>
      </c>
      <c r="H127" s="198"/>
      <c r="I127" s="198"/>
      <c r="J127" s="148"/>
      <c r="K127" s="47"/>
      <c r="L127" s="148"/>
      <c r="M127" s="198"/>
      <c r="N127" s="198"/>
      <c r="O127" s="125">
        <f>COUNTIF(O128:O155,"x")</f>
        <v>9</v>
      </c>
      <c r="P127" s="61">
        <f>SUM(P128:P155)</f>
        <v>35</v>
      </c>
      <c r="Q127" s="125">
        <f t="shared" ref="Q127:AA127" si="182">COUNTIF(Q128:Q155,"x")</f>
        <v>2</v>
      </c>
      <c r="R127" s="125">
        <f t="shared" ref="R127:S127" si="183">COUNTIF(R128:R155,"x")</f>
        <v>1</v>
      </c>
      <c r="S127" s="125">
        <f t="shared" si="183"/>
        <v>3</v>
      </c>
      <c r="T127" s="125">
        <f t="shared" si="182"/>
        <v>3</v>
      </c>
      <c r="U127" s="125">
        <f t="shared" si="182"/>
        <v>2</v>
      </c>
      <c r="V127" s="125">
        <f t="shared" si="182"/>
        <v>2</v>
      </c>
      <c r="W127" s="125">
        <f t="shared" si="182"/>
        <v>6</v>
      </c>
      <c r="X127" s="125">
        <f t="shared" si="182"/>
        <v>3</v>
      </c>
      <c r="Y127" s="125">
        <f t="shared" si="182"/>
        <v>1</v>
      </c>
      <c r="Z127" s="125">
        <f t="shared" si="182"/>
        <v>2</v>
      </c>
      <c r="AA127" s="125">
        <f t="shared" si="182"/>
        <v>3</v>
      </c>
      <c r="AB127" s="244">
        <f>SUM(AB128:AB155)</f>
        <v>28</v>
      </c>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205"/>
      <c r="BJ127" s="205"/>
      <c r="BK127" s="205"/>
      <c r="BL127" s="205"/>
      <c r="BM127" s="205"/>
      <c r="BN127" s="205"/>
      <c r="BO127" s="205"/>
      <c r="BP127" s="205"/>
      <c r="BQ127" s="205"/>
      <c r="BR127" s="208"/>
      <c r="BS127" s="77"/>
      <c r="BT127" s="77"/>
      <c r="BU127" s="77"/>
      <c r="BV127" s="77"/>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202"/>
      <c r="GP127" s="203"/>
      <c r="GQ127" s="202"/>
      <c r="GR127" s="203"/>
      <c r="GS127" s="202"/>
      <c r="GT127" s="203"/>
      <c r="GU127" s="202"/>
      <c r="GV127" s="203"/>
      <c r="GW127" s="204"/>
      <c r="GX127" s="207"/>
      <c r="GY127" s="77"/>
      <c r="GZ127" s="77"/>
      <c r="HA127" s="77"/>
      <c r="HB127" s="77"/>
      <c r="HC127" s="77"/>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61"/>
      <c r="IF127" s="61"/>
      <c r="IG127" s="61"/>
      <c r="IH127" s="202"/>
      <c r="II127" s="203"/>
      <c r="IJ127" s="202"/>
      <c r="IK127" s="203"/>
      <c r="IL127" s="202"/>
      <c r="IM127" s="203"/>
      <c r="IN127" s="202"/>
      <c r="IO127" s="203"/>
      <c r="IP127" s="204"/>
      <c r="IQ127" s="208"/>
      <c r="IR127" s="61"/>
      <c r="IS127" s="61"/>
      <c r="IT127" s="61"/>
      <c r="IU127" s="61"/>
      <c r="IV127" s="61"/>
      <c r="IW127" s="61"/>
      <c r="IX127" s="61"/>
      <c r="IY127" s="61"/>
      <c r="IZ127" s="61"/>
      <c r="JA127" s="61"/>
      <c r="JB127" s="61"/>
      <c r="JC127" s="61"/>
      <c r="JD127" s="61"/>
      <c r="JE127" s="61"/>
      <c r="JF127" s="61"/>
      <c r="JG127" s="61"/>
      <c r="JH127" s="61"/>
      <c r="JI127" s="61"/>
      <c r="JJ127" s="61"/>
      <c r="JK127" s="61"/>
      <c r="JL127" s="61"/>
      <c r="JM127" s="61"/>
      <c r="JN127" s="61"/>
      <c r="JO127" s="61"/>
      <c r="JP127" s="61"/>
      <c r="JQ127" s="61"/>
      <c r="JR127" s="61"/>
      <c r="JS127" s="61"/>
      <c r="JT127" s="61"/>
      <c r="JU127" s="61"/>
      <c r="JV127" s="61"/>
      <c r="JW127" s="61"/>
      <c r="JX127" s="61"/>
      <c r="JY127" s="61"/>
      <c r="JZ127" s="61"/>
      <c r="KA127" s="202"/>
      <c r="KB127" s="203"/>
      <c r="KC127" s="202"/>
      <c r="KD127" s="203"/>
      <c r="KE127" s="202"/>
      <c r="KF127" s="203"/>
      <c r="KG127" s="202"/>
      <c r="KH127" s="203"/>
      <c r="KI127" s="204"/>
      <c r="KJ127" s="208"/>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61"/>
      <c r="LJ127" s="61"/>
      <c r="LK127" s="61"/>
      <c r="LL127" s="61"/>
      <c r="LM127" s="61"/>
      <c r="LN127" s="61"/>
      <c r="LO127" s="61"/>
      <c r="LP127" s="61"/>
      <c r="LQ127" s="61"/>
      <c r="LR127" s="202"/>
      <c r="LS127" s="203"/>
      <c r="LT127" s="202"/>
      <c r="LU127" s="203"/>
      <c r="LV127" s="202"/>
      <c r="LW127" s="203"/>
      <c r="LX127" s="202"/>
      <c r="LY127" s="203"/>
      <c r="LZ127" s="204"/>
      <c r="MA127" s="208"/>
      <c r="MB127" s="61"/>
      <c r="MC127" s="61"/>
      <c r="MD127" s="61"/>
      <c r="ME127" s="61"/>
      <c r="MF127" s="61"/>
      <c r="MG127" s="61"/>
      <c r="MH127" s="61"/>
      <c r="MI127" s="61"/>
      <c r="MJ127" s="61"/>
      <c r="MK127" s="61"/>
      <c r="ML127" s="61"/>
      <c r="MM127" s="61"/>
      <c r="MN127" s="61"/>
      <c r="MO127" s="61"/>
      <c r="MP127" s="61"/>
      <c r="MQ127" s="61"/>
      <c r="MR127" s="61"/>
      <c r="MS127" s="61"/>
      <c r="MT127" s="61"/>
      <c r="MU127" s="61"/>
      <c r="MV127" s="61"/>
      <c r="MW127" s="61"/>
      <c r="MX127" s="61"/>
      <c r="MY127" s="61"/>
      <c r="MZ127" s="61"/>
      <c r="NA127" s="61"/>
      <c r="NB127" s="61"/>
      <c r="NC127" s="61"/>
      <c r="ND127" s="202"/>
      <c r="NE127" s="203"/>
      <c r="NF127" s="202"/>
      <c r="NG127" s="203"/>
      <c r="NH127" s="202"/>
      <c r="NI127" s="203"/>
      <c r="NJ127" s="202"/>
      <c r="NK127" s="203"/>
      <c r="NL127" s="204"/>
      <c r="NM127" s="207"/>
      <c r="NN127" s="77"/>
      <c r="NO127" s="77"/>
      <c r="NP127" s="61"/>
      <c r="NQ127" s="61"/>
      <c r="NR127" s="61"/>
      <c r="NS127" s="61"/>
      <c r="NT127" s="61"/>
      <c r="NU127" s="61"/>
      <c r="NV127" s="61"/>
      <c r="NW127" s="61"/>
      <c r="NX127" s="61"/>
      <c r="NY127" s="61"/>
      <c r="NZ127" s="61"/>
      <c r="OA127" s="61"/>
      <c r="OB127" s="61"/>
      <c r="OC127" s="61"/>
      <c r="OD127" s="61"/>
      <c r="OE127" s="61"/>
      <c r="OF127" s="61"/>
      <c r="OG127" s="61"/>
      <c r="OH127" s="61"/>
      <c r="OI127" s="61"/>
      <c r="OJ127" s="61"/>
      <c r="OK127" s="61"/>
      <c r="OL127" s="61"/>
      <c r="OM127" s="61"/>
      <c r="ON127" s="61"/>
      <c r="OO127" s="61"/>
      <c r="OP127" s="202"/>
      <c r="OQ127" s="203"/>
      <c r="OR127" s="202"/>
      <c r="OS127" s="203"/>
      <c r="OT127" s="202"/>
      <c r="OU127" s="203"/>
      <c r="OV127" s="202"/>
      <c r="OW127" s="203"/>
      <c r="OX127" s="204"/>
      <c r="OY127" s="207"/>
      <c r="OZ127" s="61"/>
    </row>
    <row r="128" spans="1:416" ht="63" hidden="1">
      <c r="A128" s="61"/>
      <c r="B128" s="141">
        <v>48</v>
      </c>
      <c r="C128" s="142" t="s">
        <v>342</v>
      </c>
      <c r="D128" s="143" t="s">
        <v>4</v>
      </c>
      <c r="E128" s="142" t="s">
        <v>142</v>
      </c>
      <c r="F128" s="144" t="s">
        <v>6</v>
      </c>
      <c r="G128" s="143"/>
      <c r="H128" s="137" t="s">
        <v>1214</v>
      </c>
      <c r="I128" s="137" t="s">
        <v>1566</v>
      </c>
      <c r="J128" s="134"/>
      <c r="K128" s="206" t="s">
        <v>662</v>
      </c>
      <c r="L128" s="134" t="s">
        <v>500</v>
      </c>
      <c r="M128" s="55" t="s">
        <v>376</v>
      </c>
      <c r="N128" s="61" t="s">
        <v>349</v>
      </c>
      <c r="O128" s="282" t="s">
        <v>205</v>
      </c>
      <c r="P128" s="61"/>
      <c r="Q128" s="131"/>
      <c r="R128" s="131"/>
      <c r="S128" s="131" t="s">
        <v>205</v>
      </c>
      <c r="T128" s="131"/>
      <c r="U128" s="131"/>
      <c r="V128" s="131"/>
      <c r="W128" s="131"/>
      <c r="X128" s="131"/>
      <c r="Y128" s="131"/>
      <c r="Z128" s="131"/>
      <c r="AA128" s="131"/>
      <c r="AB128" s="130">
        <f t="shared" ref="AB128:AB155" si="184">COUNTIF($Q128:$AA128,"x")</f>
        <v>1</v>
      </c>
      <c r="AC128" s="77"/>
      <c r="AD128" s="77"/>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251"/>
      <c r="BT128" s="251"/>
      <c r="BU128" s="77"/>
      <c r="BV128" s="77"/>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2"/>
      <c r="DC128" s="203"/>
      <c r="DD128" s="202"/>
      <c r="DE128" s="203"/>
      <c r="DF128" s="202"/>
      <c r="DG128" s="203"/>
      <c r="DH128" s="202"/>
      <c r="DI128" s="203" t="e">
        <f>DH128/(DB128+DD128+DF128+DH128)</f>
        <v>#DIV/0!</v>
      </c>
      <c r="DJ128" s="204" t="e">
        <f>(((DB128*2)+(DD128*1)+(DF128*0)))/(DB128+DD128+DF128)</f>
        <v>#DIV/0!</v>
      </c>
      <c r="DK128" s="207" t="e">
        <f>IF(DI128&gt;=50%,"KĐG",IF(DJ128&gt;=1.6,"Đạt mục tiêu",IF(DJ128&gt;=1,"Cần cố gắng","Chưa đạt")))</f>
        <v>#DIV/0!</v>
      </c>
      <c r="DL128" s="77"/>
      <c r="DM128" s="77"/>
      <c r="DN128" s="77"/>
      <c r="DO128" s="77"/>
      <c r="DP128" s="201">
        <v>2</v>
      </c>
      <c r="DQ128" s="201">
        <v>2</v>
      </c>
      <c r="DR128" s="201">
        <v>2</v>
      </c>
      <c r="DS128" s="201">
        <v>2</v>
      </c>
      <c r="DT128" s="201">
        <v>2</v>
      </c>
      <c r="DU128" s="201">
        <v>2</v>
      </c>
      <c r="DV128" s="201">
        <v>2</v>
      </c>
      <c r="DW128" s="201">
        <v>1</v>
      </c>
      <c r="DX128" s="201">
        <v>2</v>
      </c>
      <c r="DY128" s="201">
        <v>2</v>
      </c>
      <c r="DZ128" s="201">
        <v>2</v>
      </c>
      <c r="EA128" s="201">
        <v>2</v>
      </c>
      <c r="EB128" s="201">
        <v>2</v>
      </c>
      <c r="EC128" s="201">
        <v>2</v>
      </c>
      <c r="ED128" s="201">
        <v>2</v>
      </c>
      <c r="EE128" s="201">
        <v>2</v>
      </c>
      <c r="EF128" s="201">
        <v>2</v>
      </c>
      <c r="EG128" s="201">
        <v>1</v>
      </c>
      <c r="EH128" s="201">
        <v>2</v>
      </c>
      <c r="EI128" s="201">
        <v>2</v>
      </c>
      <c r="EJ128" s="201">
        <v>2</v>
      </c>
      <c r="EK128" s="201"/>
      <c r="EL128" s="201"/>
      <c r="EM128" s="201"/>
      <c r="EN128" s="201"/>
      <c r="EO128" s="201"/>
      <c r="EP128" s="201">
        <v>2</v>
      </c>
      <c r="EQ128" s="201">
        <v>2</v>
      </c>
      <c r="ER128" s="201">
        <v>2</v>
      </c>
      <c r="ES128" s="201"/>
      <c r="ET128" s="201">
        <v>2</v>
      </c>
      <c r="EU128" s="202">
        <f>COUNTIF(DL128:ET128,"2")</f>
        <v>23</v>
      </c>
      <c r="EV128" s="203">
        <f>EU128/(EU128+EW128+EY128+FA128)</f>
        <v>0.92</v>
      </c>
      <c r="EW128" s="202">
        <f>COUNTIF(DL128:ET128,"1")</f>
        <v>2</v>
      </c>
      <c r="EX128" s="203">
        <f>EW128/(EU128+EW128+EY128+FA128)</f>
        <v>0.08</v>
      </c>
      <c r="EY128" s="202">
        <f>COUNTIF(DL128:ET128,"0")</f>
        <v>0</v>
      </c>
      <c r="EZ128" s="203">
        <f>EY128/(EU128+EW128+EY128+FA128)</f>
        <v>0</v>
      </c>
      <c r="FA128" s="202">
        <f>COUNTIF(DL128:ET128,"KĐG")</f>
        <v>0</v>
      </c>
      <c r="FB128" s="203">
        <f>FA128/(EU128+EW128+EY128+FA128)</f>
        <v>0</v>
      </c>
      <c r="FC128" s="204">
        <f>(((EU128*2)+(EW128*1)+(EY128*0)))/(EU128+EW128+EY128)</f>
        <v>1.92</v>
      </c>
      <c r="FD128" s="207" t="str">
        <f>IF(FB128&gt;=50%,"KĐG",IF(FC128&gt;=1.6,"Đạt mục tiêu",IF(FC128&gt;=1,"Cần cố gắng","Chưa đạt")))</f>
        <v>Đạt mục tiêu</v>
      </c>
      <c r="FE128" s="77"/>
      <c r="FF128" s="77"/>
      <c r="FG128" s="77"/>
      <c r="FH128" s="77"/>
      <c r="FI128" s="77"/>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79" t="s">
        <v>663</v>
      </c>
      <c r="GZ128" s="77"/>
      <c r="HA128" s="77"/>
      <c r="HB128" s="77"/>
      <c r="HC128" s="77"/>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61"/>
      <c r="IF128" s="61"/>
      <c r="IG128" s="61"/>
      <c r="IH128" s="61"/>
      <c r="II128" s="61"/>
      <c r="IJ128" s="61"/>
      <c r="IK128" s="61"/>
      <c r="IL128" s="61"/>
      <c r="IM128" s="61"/>
      <c r="IN128" s="61"/>
      <c r="IO128" s="61"/>
      <c r="IP128" s="61"/>
      <c r="IQ128" s="61"/>
      <c r="IR128" s="61"/>
      <c r="IS128" s="77"/>
      <c r="IT128" s="77"/>
      <c r="IU128" s="77"/>
      <c r="IV128" s="77"/>
      <c r="IW128" s="61"/>
      <c r="IX128" s="61"/>
      <c r="IY128" s="61"/>
      <c r="IZ128" s="61"/>
      <c r="JA128" s="61"/>
      <c r="JB128" s="61"/>
      <c r="JC128" s="61"/>
      <c r="JD128" s="61"/>
      <c r="JE128" s="61"/>
      <c r="JF128" s="61"/>
      <c r="JG128" s="61"/>
      <c r="JH128" s="61"/>
      <c r="JI128" s="61"/>
      <c r="JJ128" s="61"/>
      <c r="JK128" s="61"/>
      <c r="JL128" s="61"/>
      <c r="JM128" s="61"/>
      <c r="JN128" s="61"/>
      <c r="JO128" s="61"/>
      <c r="JP128" s="61"/>
      <c r="JQ128" s="61"/>
      <c r="JR128" s="61"/>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61"/>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c r="MO128" s="61"/>
      <c r="MP128" s="61"/>
      <c r="MQ128" s="61"/>
      <c r="MR128" s="61"/>
      <c r="MS128" s="61"/>
      <c r="MT128" s="61"/>
      <c r="MU128" s="61"/>
      <c r="MV128" s="61"/>
      <c r="MW128" s="61"/>
      <c r="MX128" s="61"/>
      <c r="MY128" s="61"/>
      <c r="MZ128" s="61"/>
      <c r="NA128" s="61"/>
      <c r="NB128" s="61"/>
      <c r="NC128" s="61"/>
      <c r="ND128" s="61"/>
      <c r="NE128" s="61"/>
      <c r="NF128" s="61"/>
      <c r="NG128" s="61"/>
      <c r="NH128" s="61"/>
      <c r="NI128" s="61"/>
      <c r="NJ128" s="61"/>
      <c r="NK128" s="61"/>
      <c r="NL128" s="61"/>
      <c r="NM128" s="61"/>
      <c r="NN128" s="61"/>
      <c r="NO128" s="61"/>
      <c r="NP128" s="61"/>
      <c r="NQ128" s="61"/>
      <c r="NR128" s="61"/>
      <c r="NS128" s="61"/>
      <c r="NT128" s="61"/>
      <c r="NU128" s="61"/>
      <c r="NV128" s="61"/>
      <c r="NW128" s="61"/>
      <c r="NX128" s="61"/>
      <c r="NY128" s="61"/>
      <c r="NZ128" s="61"/>
      <c r="OA128" s="61"/>
      <c r="OB128" s="61"/>
      <c r="OC128" s="61"/>
      <c r="OD128" s="61"/>
      <c r="OE128" s="61"/>
      <c r="OF128" s="61"/>
      <c r="OG128" s="61"/>
      <c r="OH128" s="61"/>
      <c r="OI128" s="61"/>
      <c r="OJ128" s="61"/>
      <c r="OK128" s="61"/>
      <c r="OL128" s="61"/>
      <c r="OM128" s="61"/>
      <c r="ON128" s="61"/>
      <c r="OO128" s="61"/>
      <c r="OP128" s="61"/>
      <c r="OQ128" s="61"/>
      <c r="OR128" s="61"/>
      <c r="OS128" s="61"/>
      <c r="OT128" s="61"/>
      <c r="OU128" s="61"/>
      <c r="OV128" s="61"/>
      <c r="OW128" s="61"/>
      <c r="OX128" s="61"/>
      <c r="OY128" s="61"/>
      <c r="OZ128" s="61"/>
    </row>
    <row r="129" spans="1:416" ht="20.25" hidden="1" customHeight="1">
      <c r="A129" s="61"/>
      <c r="B129" s="282">
        <v>49</v>
      </c>
      <c r="C129" s="278" t="s">
        <v>143</v>
      </c>
      <c r="D129" s="281" t="s">
        <v>5</v>
      </c>
      <c r="E129" s="278" t="s">
        <v>144</v>
      </c>
      <c r="F129" s="292" t="s">
        <v>5</v>
      </c>
      <c r="G129" s="281"/>
      <c r="H129" s="137" t="s">
        <v>729</v>
      </c>
      <c r="I129" s="137" t="s">
        <v>1215</v>
      </c>
      <c r="J129" s="134"/>
      <c r="K129" s="206" t="s">
        <v>662</v>
      </c>
      <c r="L129" s="134" t="s">
        <v>500</v>
      </c>
      <c r="M129" s="55" t="s">
        <v>376</v>
      </c>
      <c r="N129" s="61" t="s">
        <v>349</v>
      </c>
      <c r="O129" s="282" t="s">
        <v>205</v>
      </c>
      <c r="P129" s="272"/>
      <c r="Q129" s="131" t="s">
        <v>205</v>
      </c>
      <c r="R129" s="131"/>
      <c r="S129" s="131"/>
      <c r="T129" s="131"/>
      <c r="U129" s="131"/>
      <c r="V129" s="131"/>
      <c r="W129" s="131"/>
      <c r="X129" s="131"/>
      <c r="Y129" s="131"/>
      <c r="Z129" s="131"/>
      <c r="AA129" s="131"/>
      <c r="AB129" s="130">
        <f t="shared" si="184"/>
        <v>1</v>
      </c>
      <c r="AC129" s="75" t="s">
        <v>554</v>
      </c>
      <c r="AD129" s="75"/>
      <c r="AE129" s="201">
        <v>2</v>
      </c>
      <c r="AF129" s="201">
        <v>2</v>
      </c>
      <c r="AG129" s="201">
        <v>2</v>
      </c>
      <c r="AH129" s="201">
        <v>2</v>
      </c>
      <c r="AI129" s="201">
        <v>2</v>
      </c>
      <c r="AJ129" s="201">
        <v>2</v>
      </c>
      <c r="AK129" s="201">
        <v>2</v>
      </c>
      <c r="AL129" s="201">
        <v>2</v>
      </c>
      <c r="AM129" s="201">
        <v>2</v>
      </c>
      <c r="AN129" s="201">
        <v>2</v>
      </c>
      <c r="AO129" s="201">
        <v>2</v>
      </c>
      <c r="AP129" s="201">
        <v>2</v>
      </c>
      <c r="AQ129" s="201">
        <v>2</v>
      </c>
      <c r="AR129" s="201">
        <v>2</v>
      </c>
      <c r="AS129" s="201">
        <v>2</v>
      </c>
      <c r="AT129" s="201">
        <v>2</v>
      </c>
      <c r="AU129" s="201">
        <v>2</v>
      </c>
      <c r="AV129" s="201">
        <v>2</v>
      </c>
      <c r="AW129" s="201">
        <v>2</v>
      </c>
      <c r="AX129" s="201">
        <v>2</v>
      </c>
      <c r="AY129" s="201">
        <v>2</v>
      </c>
      <c r="AZ129" s="201">
        <v>2</v>
      </c>
      <c r="BA129" s="201">
        <v>2</v>
      </c>
      <c r="BB129" s="201">
        <v>2</v>
      </c>
      <c r="BC129" s="201">
        <v>2</v>
      </c>
      <c r="BD129" s="201">
        <v>2</v>
      </c>
      <c r="BE129" s="201">
        <v>2</v>
      </c>
      <c r="BF129" s="201">
        <v>2</v>
      </c>
      <c r="BG129" s="201">
        <v>2</v>
      </c>
      <c r="BH129" s="201">
        <v>2</v>
      </c>
      <c r="BI129" s="202">
        <f>COUNTIF(AE129:BH129,"2")</f>
        <v>30</v>
      </c>
      <c r="BJ129" s="203">
        <f>BI129/(BI129+BK129+BM129+BO129)</f>
        <v>1</v>
      </c>
      <c r="BK129" s="202">
        <f>COUNTIF(AE129:BH129,"1")</f>
        <v>0</v>
      </c>
      <c r="BL129" s="203">
        <f>BK129/(BI129+BK129+BM129+BO129)</f>
        <v>0</v>
      </c>
      <c r="BM129" s="202">
        <f>COUNTIF(AE129:BH129,"0")</f>
        <v>0</v>
      </c>
      <c r="BN129" s="203">
        <f>BM129/(BI129+BK129+BM129+BO129)</f>
        <v>0</v>
      </c>
      <c r="BO129" s="202">
        <f>COUNTIF(P129:BH129,"KĐG")</f>
        <v>0</v>
      </c>
      <c r="BP129" s="203">
        <f>BO129/(BI129+BK129+BM129+BO129)</f>
        <v>0</v>
      </c>
      <c r="BQ129" s="204">
        <f>(((BI129*2)+(BK129*1)+(BM129*0)))/(BI129+BK129+BM129)</f>
        <v>2</v>
      </c>
      <c r="BR129" s="205" t="str">
        <f>IF(BP129&gt;=50%,"KĐG",IF(BQ129&gt;=1.6,"Đạt mục tiêu",IF(BQ129&gt;=1,"Cần cố gắng","Chưa đạt")))</f>
        <v>Đạt mục tiêu</v>
      </c>
      <c r="BS129" s="251"/>
      <c r="BT129" s="251"/>
      <c r="BU129" s="77">
        <v>2</v>
      </c>
      <c r="BV129" s="77">
        <v>2</v>
      </c>
      <c r="BW129" s="61">
        <v>2</v>
      </c>
      <c r="BX129" s="61">
        <v>2</v>
      </c>
      <c r="BY129" s="61">
        <v>2</v>
      </c>
      <c r="BZ129" s="61">
        <v>2</v>
      </c>
      <c r="CA129" s="61">
        <v>2</v>
      </c>
      <c r="CB129" s="61">
        <v>2</v>
      </c>
      <c r="CC129" s="61">
        <v>2</v>
      </c>
      <c r="CD129" s="61">
        <v>2</v>
      </c>
      <c r="CE129" s="61">
        <v>2</v>
      </c>
      <c r="CF129" s="61">
        <v>2</v>
      </c>
      <c r="CG129" s="61">
        <v>2</v>
      </c>
      <c r="CH129" s="61">
        <v>2</v>
      </c>
      <c r="CI129" s="61">
        <v>2</v>
      </c>
      <c r="CJ129" s="61">
        <v>2</v>
      </c>
      <c r="CK129" s="61">
        <v>2</v>
      </c>
      <c r="CL129" s="61">
        <v>2</v>
      </c>
      <c r="CM129" s="61">
        <v>2</v>
      </c>
      <c r="CN129" s="61">
        <v>2</v>
      </c>
      <c r="CO129" s="61">
        <v>2</v>
      </c>
      <c r="CP129" s="61">
        <v>2</v>
      </c>
      <c r="CQ129" s="61">
        <v>2</v>
      </c>
      <c r="CR129" s="61">
        <v>2</v>
      </c>
      <c r="CS129" s="61">
        <v>2</v>
      </c>
      <c r="CT129" s="61">
        <v>2</v>
      </c>
      <c r="CU129" s="61">
        <v>2</v>
      </c>
      <c r="CV129" s="61">
        <v>2</v>
      </c>
      <c r="CW129" s="61">
        <v>2</v>
      </c>
      <c r="CX129" s="61">
        <v>2</v>
      </c>
      <c r="CY129" s="61">
        <f>COUNTIF(BU129:CX129,"2")</f>
        <v>30</v>
      </c>
      <c r="CZ129" s="61">
        <f>CY129/(CY129+DA129+DC129+DE129)</f>
        <v>1</v>
      </c>
      <c r="DA129" s="61">
        <f>COUNTIF(BU129:CX129,"1")</f>
        <v>0</v>
      </c>
      <c r="DB129" s="61">
        <f>DA129/(CY129+DA129+DC129+DE129)</f>
        <v>0</v>
      </c>
      <c r="DC129" s="61">
        <f>COUNTIF(BU129:CX129,"0")</f>
        <v>0</v>
      </c>
      <c r="DD129" s="61">
        <f>DC129/(CY129+DA129+DC129+DE129)</f>
        <v>0</v>
      </c>
      <c r="DE129" s="61">
        <f>COUNTIF(BG129:CX129,"KĐG")</f>
        <v>0</v>
      </c>
      <c r="DF129" s="61">
        <f>DE129/(CY129+DA129+DC129+DE129)</f>
        <v>0</v>
      </c>
      <c r="DG129" s="61">
        <f>(((CY129*2)+(DA129*1)+(DC129*0)))/(CY129+DA129+DC129)</f>
        <v>2</v>
      </c>
      <c r="DH129" s="61" t="str">
        <f>IF(DF129&gt;=50%,"KĐG",IF(DG129&gt;=1.6,"Đạt mục tiêu",IF(DG129&gt;=1,"Cần cố gắng","Chưa đạt")))</f>
        <v>Đạt mục tiêu</v>
      </c>
      <c r="DI129" s="61"/>
      <c r="DJ129" s="61"/>
      <c r="DK129" s="61"/>
      <c r="DL129" s="77"/>
      <c r="DM129" s="77"/>
      <c r="DN129" s="77"/>
      <c r="DO129" s="77"/>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77"/>
      <c r="FF129" s="77"/>
      <c r="FG129" s="77"/>
      <c r="FH129" s="77"/>
      <c r="FI129" s="77"/>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77"/>
      <c r="GZ129" s="77"/>
      <c r="HA129" s="77"/>
      <c r="HB129" s="77"/>
      <c r="HC129" s="77"/>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61"/>
      <c r="IF129" s="61"/>
      <c r="IG129" s="61"/>
      <c r="IH129" s="61"/>
      <c r="II129" s="61"/>
      <c r="IJ129" s="61"/>
      <c r="IK129" s="61"/>
      <c r="IL129" s="61"/>
      <c r="IM129" s="61"/>
      <c r="IN129" s="61"/>
      <c r="IO129" s="61"/>
      <c r="IP129" s="61"/>
      <c r="IQ129" s="61"/>
      <c r="IR129" s="61"/>
      <c r="IS129" s="77"/>
      <c r="IT129" s="77"/>
      <c r="IU129" s="77"/>
      <c r="IV129" s="77"/>
      <c r="IW129" s="61"/>
      <c r="IX129" s="61"/>
      <c r="IY129" s="61"/>
      <c r="IZ129" s="61"/>
      <c r="JA129" s="61"/>
      <c r="JB129" s="61"/>
      <c r="JC129" s="61"/>
      <c r="JD129" s="61"/>
      <c r="JE129" s="61"/>
      <c r="JF129" s="61"/>
      <c r="JG129" s="61"/>
      <c r="JH129" s="61"/>
      <c r="JI129" s="61"/>
      <c r="JJ129" s="61"/>
      <c r="JK129" s="61"/>
      <c r="JL129" s="61"/>
      <c r="JM129" s="61"/>
      <c r="JN129" s="61"/>
      <c r="JO129" s="61"/>
      <c r="JP129" s="61"/>
      <c r="JQ129" s="61"/>
      <c r="JR129" s="61"/>
      <c r="JS129" s="61"/>
      <c r="JT129" s="61"/>
      <c r="JU129" s="61"/>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61"/>
      <c r="LG129" s="61"/>
      <c r="LH129" s="61"/>
      <c r="LI129" s="61"/>
      <c r="LJ129" s="61"/>
      <c r="LK129" s="61"/>
      <c r="LL129" s="61"/>
      <c r="LM129" s="61"/>
      <c r="LN129" s="61"/>
      <c r="LO129" s="61"/>
      <c r="LP129" s="61"/>
      <c r="LQ129" s="61"/>
      <c r="LR129" s="61"/>
      <c r="LS129" s="61"/>
      <c r="LT129" s="61"/>
      <c r="LU129" s="61"/>
      <c r="LV129" s="61"/>
      <c r="LW129" s="61"/>
      <c r="LX129" s="61"/>
      <c r="LY129" s="61"/>
      <c r="LZ129" s="61"/>
      <c r="MA129" s="61"/>
      <c r="MB129" s="61"/>
      <c r="MC129" s="61"/>
      <c r="MD129" s="61"/>
      <c r="ME129" s="61"/>
      <c r="MF129" s="61"/>
      <c r="MG129" s="61"/>
      <c r="MH129" s="61"/>
      <c r="MI129" s="61"/>
      <c r="MJ129" s="61"/>
      <c r="MK129" s="61"/>
      <c r="ML129" s="61"/>
      <c r="MM129" s="61"/>
      <c r="MN129" s="61"/>
      <c r="MO129" s="61"/>
      <c r="MP129" s="61"/>
      <c r="MQ129" s="61"/>
      <c r="MR129" s="61"/>
      <c r="MS129" s="61"/>
      <c r="MT129" s="61"/>
      <c r="MU129" s="61"/>
      <c r="MV129" s="61"/>
      <c r="MW129" s="61"/>
      <c r="MX129" s="61"/>
      <c r="MY129" s="61"/>
      <c r="MZ129" s="61"/>
      <c r="NA129" s="61"/>
      <c r="NB129" s="61"/>
      <c r="NC129" s="61"/>
      <c r="ND129" s="61"/>
      <c r="NE129" s="61"/>
      <c r="NF129" s="61"/>
      <c r="NG129" s="61"/>
      <c r="NH129" s="61"/>
      <c r="NI129" s="61"/>
      <c r="NJ129" s="61"/>
      <c r="NK129" s="61"/>
      <c r="NL129" s="61"/>
      <c r="NM129" s="61"/>
      <c r="NN129" s="61"/>
      <c r="NO129" s="61"/>
      <c r="NP129" s="61"/>
      <c r="NQ129" s="61"/>
      <c r="NR129" s="61"/>
      <c r="NS129" s="61"/>
      <c r="NT129" s="61"/>
      <c r="NU129" s="61"/>
      <c r="NV129" s="61"/>
      <c r="NW129" s="61"/>
      <c r="NX129" s="61"/>
      <c r="NY129" s="61"/>
      <c r="NZ129" s="61"/>
      <c r="OA129" s="61"/>
      <c r="OB129" s="61"/>
      <c r="OC129" s="61"/>
      <c r="OD129" s="61"/>
      <c r="OE129" s="61"/>
      <c r="OF129" s="61"/>
      <c r="OG129" s="61"/>
      <c r="OH129" s="61"/>
      <c r="OI129" s="61"/>
      <c r="OJ129" s="61"/>
      <c r="OK129" s="61"/>
      <c r="OL129" s="61"/>
      <c r="OM129" s="61"/>
      <c r="ON129" s="61"/>
      <c r="OO129" s="61"/>
      <c r="OP129" s="61"/>
      <c r="OQ129" s="61"/>
      <c r="OR129" s="61"/>
      <c r="OS129" s="61"/>
      <c r="OT129" s="61"/>
      <c r="OU129" s="61"/>
      <c r="OV129" s="61"/>
      <c r="OW129" s="61"/>
      <c r="OX129" s="61"/>
      <c r="OY129" s="61"/>
      <c r="OZ129" s="61"/>
    </row>
    <row r="130" spans="1:416" ht="20.25" hidden="1" customHeight="1">
      <c r="A130" s="61"/>
      <c r="B130" s="282"/>
      <c r="C130" s="278"/>
      <c r="D130" s="281"/>
      <c r="E130" s="278"/>
      <c r="F130" s="292"/>
      <c r="G130" s="281"/>
      <c r="H130" s="137" t="s">
        <v>730</v>
      </c>
      <c r="I130" s="137" t="s">
        <v>1215</v>
      </c>
      <c r="J130" s="134"/>
      <c r="K130" s="206" t="s">
        <v>662</v>
      </c>
      <c r="L130" s="134" t="s">
        <v>500</v>
      </c>
      <c r="M130" s="55" t="s">
        <v>376</v>
      </c>
      <c r="N130" s="61" t="s">
        <v>349</v>
      </c>
      <c r="O130" s="282"/>
      <c r="P130" s="274"/>
      <c r="Q130" s="131"/>
      <c r="R130" s="131"/>
      <c r="S130" s="131"/>
      <c r="T130" s="131"/>
      <c r="U130" s="131"/>
      <c r="V130" s="131"/>
      <c r="W130" s="131" t="s">
        <v>205</v>
      </c>
      <c r="X130" s="131"/>
      <c r="Y130" s="131"/>
      <c r="Z130" s="131"/>
      <c r="AA130" s="131"/>
      <c r="AB130" s="130">
        <f t="shared" si="184"/>
        <v>1</v>
      </c>
      <c r="AC130" s="77"/>
      <c r="AD130" s="77"/>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2"/>
      <c r="BJ130" s="203"/>
      <c r="BK130" s="202"/>
      <c r="BL130" s="203"/>
      <c r="BM130" s="202"/>
      <c r="BN130" s="203"/>
      <c r="BO130" s="202"/>
      <c r="BP130" s="203"/>
      <c r="BQ130" s="204"/>
      <c r="BR130" s="207"/>
      <c r="BS130" s="251"/>
      <c r="BT130" s="251"/>
      <c r="BU130" s="76"/>
      <c r="BV130" s="205"/>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202"/>
      <c r="DC130" s="203"/>
      <c r="DD130" s="202"/>
      <c r="DE130" s="203"/>
      <c r="DF130" s="202"/>
      <c r="DG130" s="203"/>
      <c r="DH130" s="202"/>
      <c r="DI130" s="203" t="e">
        <f>DH130/(DB130+DD130+DF130+DH130)</f>
        <v>#DIV/0!</v>
      </c>
      <c r="DJ130" s="204" t="e">
        <f>(((DB130*2)+(DD130*1)+(DF130*0)))/(DB130+DD130+DF130)</f>
        <v>#DIV/0!</v>
      </c>
      <c r="DK130" s="207" t="e">
        <f>IF(DI130&gt;=50%,"KĐG",IF(DJ130&gt;=1.6,"Đạt mục tiêu",IF(DJ130&gt;=1,"Cần cố gắng","Chưa đạt")))</f>
        <v>#DIV/0!</v>
      </c>
      <c r="DL130" s="77"/>
      <c r="DM130" s="77"/>
      <c r="DN130" s="77"/>
      <c r="DO130" s="77"/>
      <c r="DP130" s="201">
        <v>2</v>
      </c>
      <c r="DQ130" s="201">
        <v>2</v>
      </c>
      <c r="DR130" s="201">
        <v>2</v>
      </c>
      <c r="DS130" s="201">
        <v>2</v>
      </c>
      <c r="DT130" s="201">
        <v>2</v>
      </c>
      <c r="DU130" s="201">
        <v>2</v>
      </c>
      <c r="DV130" s="201">
        <v>2</v>
      </c>
      <c r="DW130" s="201">
        <v>2</v>
      </c>
      <c r="DX130" s="201">
        <v>2</v>
      </c>
      <c r="DY130" s="201">
        <v>2</v>
      </c>
      <c r="DZ130" s="201">
        <v>2</v>
      </c>
      <c r="EA130" s="201">
        <v>2</v>
      </c>
      <c r="EB130" s="201">
        <v>2</v>
      </c>
      <c r="EC130" s="201">
        <v>2</v>
      </c>
      <c r="ED130" s="201">
        <v>2</v>
      </c>
      <c r="EE130" s="201">
        <v>2</v>
      </c>
      <c r="EF130" s="201">
        <v>2</v>
      </c>
      <c r="EG130" s="201">
        <v>2</v>
      </c>
      <c r="EH130" s="201">
        <v>2</v>
      </c>
      <c r="EI130" s="201">
        <v>2</v>
      </c>
      <c r="EJ130" s="201">
        <v>2</v>
      </c>
      <c r="EK130" s="201">
        <v>2</v>
      </c>
      <c r="EL130" s="201">
        <v>2</v>
      </c>
      <c r="EM130" s="201">
        <v>2</v>
      </c>
      <c r="EN130" s="201">
        <v>2</v>
      </c>
      <c r="EO130" s="201">
        <v>2</v>
      </c>
      <c r="EP130" s="201">
        <v>2</v>
      </c>
      <c r="EQ130" s="201">
        <v>2</v>
      </c>
      <c r="ER130" s="201">
        <v>2</v>
      </c>
      <c r="ES130" s="201">
        <v>2</v>
      </c>
      <c r="ET130" s="201">
        <v>2</v>
      </c>
      <c r="EU130" s="61"/>
      <c r="EV130" s="61"/>
      <c r="EW130" s="61"/>
      <c r="EX130" s="61"/>
      <c r="EY130" s="61"/>
      <c r="EZ130" s="61"/>
      <c r="FA130" s="61"/>
      <c r="FB130" s="61"/>
      <c r="FC130" s="61"/>
      <c r="FD130" s="61"/>
      <c r="FE130" s="77"/>
      <c r="FF130" s="77"/>
      <c r="FG130" s="77"/>
      <c r="FH130" s="77"/>
      <c r="FI130" s="77"/>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77"/>
      <c r="GZ130" s="77"/>
      <c r="HA130" s="77"/>
      <c r="HB130" s="77"/>
      <c r="HC130" s="77"/>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61"/>
      <c r="IF130" s="61"/>
      <c r="IG130" s="61"/>
      <c r="IH130" s="61"/>
      <c r="II130" s="61"/>
      <c r="IJ130" s="61"/>
      <c r="IK130" s="61"/>
      <c r="IL130" s="61"/>
      <c r="IM130" s="61"/>
      <c r="IN130" s="61"/>
      <c r="IO130" s="61"/>
      <c r="IP130" s="61"/>
      <c r="IQ130" s="61"/>
      <c r="IR130" s="61"/>
      <c r="IS130" s="77"/>
      <c r="IT130" s="77"/>
      <c r="IU130" s="77"/>
      <c r="IV130" s="77"/>
      <c r="IW130" s="61"/>
      <c r="IX130" s="61"/>
      <c r="IY130" s="61"/>
      <c r="IZ130" s="61"/>
      <c r="JA130" s="61"/>
      <c r="JB130" s="61"/>
      <c r="JC130" s="61"/>
      <c r="JD130" s="61"/>
      <c r="JE130" s="61"/>
      <c r="JF130" s="61"/>
      <c r="JG130" s="61"/>
      <c r="JH130" s="61"/>
      <c r="JI130" s="61"/>
      <c r="JJ130" s="61"/>
      <c r="JK130" s="61"/>
      <c r="JL130" s="61"/>
      <c r="JM130" s="61"/>
      <c r="JN130" s="61"/>
      <c r="JO130" s="61"/>
      <c r="JP130" s="61"/>
      <c r="JQ130" s="61"/>
      <c r="JR130" s="61"/>
      <c r="JS130" s="61"/>
      <c r="JT130" s="61"/>
      <c r="JU130" s="61"/>
      <c r="JV130" s="61"/>
      <c r="JW130" s="61"/>
      <c r="JX130" s="61"/>
      <c r="JY130" s="61"/>
      <c r="JZ130" s="61"/>
      <c r="KA130" s="61"/>
      <c r="KB130" s="61"/>
      <c r="KC130" s="61"/>
      <c r="KD130" s="61"/>
      <c r="KE130" s="61"/>
      <c r="KF130" s="61"/>
      <c r="KG130" s="61"/>
      <c r="KH130" s="61"/>
      <c r="KI130" s="61"/>
      <c r="KJ130" s="61"/>
      <c r="KK130" s="61"/>
      <c r="KL130" s="61"/>
      <c r="KM130" s="61"/>
      <c r="KN130" s="61"/>
      <c r="KO130" s="61"/>
      <c r="KP130" s="61"/>
      <c r="KQ130" s="61"/>
      <c r="KR130" s="61"/>
      <c r="KS130" s="61"/>
      <c r="KT130" s="61"/>
      <c r="KU130" s="61"/>
      <c r="KV130" s="61"/>
      <c r="KW130" s="61"/>
      <c r="KX130" s="61"/>
      <c r="KY130" s="61"/>
      <c r="KZ130" s="61"/>
      <c r="LA130" s="61"/>
      <c r="LB130" s="61"/>
      <c r="LC130" s="61"/>
      <c r="LD130" s="61"/>
      <c r="LE130" s="61"/>
      <c r="LF130" s="61"/>
      <c r="LG130" s="61"/>
      <c r="LH130" s="61"/>
      <c r="LI130" s="61"/>
      <c r="LJ130" s="61"/>
      <c r="LK130" s="61"/>
      <c r="LL130" s="61"/>
      <c r="LM130" s="61"/>
      <c r="LN130" s="61"/>
      <c r="LO130" s="61"/>
      <c r="LP130" s="61"/>
      <c r="LQ130" s="61"/>
      <c r="LR130" s="61"/>
      <c r="LS130" s="61"/>
      <c r="LT130" s="61"/>
      <c r="LU130" s="61"/>
      <c r="LV130" s="61"/>
      <c r="LW130" s="61"/>
      <c r="LX130" s="61"/>
      <c r="LY130" s="61"/>
      <c r="LZ130" s="61"/>
      <c r="MA130" s="61"/>
      <c r="MB130" s="61"/>
      <c r="MC130" s="61"/>
      <c r="MD130" s="61"/>
      <c r="ME130" s="61"/>
      <c r="MF130" s="61"/>
      <c r="MG130" s="61"/>
      <c r="MH130" s="61"/>
      <c r="MI130" s="61"/>
      <c r="MJ130" s="61"/>
      <c r="MK130" s="61"/>
      <c r="ML130" s="61"/>
      <c r="MM130" s="61"/>
      <c r="MN130" s="61"/>
      <c r="MO130" s="61"/>
      <c r="MP130" s="61"/>
      <c r="MQ130" s="61"/>
      <c r="MR130" s="61"/>
      <c r="MS130" s="61"/>
      <c r="MT130" s="61"/>
      <c r="MU130" s="61"/>
      <c r="MV130" s="61"/>
      <c r="MW130" s="61"/>
      <c r="MX130" s="61"/>
      <c r="MY130" s="61"/>
      <c r="MZ130" s="61"/>
      <c r="NA130" s="61"/>
      <c r="NB130" s="61"/>
      <c r="NC130" s="61"/>
      <c r="ND130" s="61"/>
      <c r="NE130" s="61"/>
      <c r="NF130" s="61"/>
      <c r="NG130" s="61"/>
      <c r="NH130" s="61"/>
      <c r="NI130" s="61"/>
      <c r="NJ130" s="61"/>
      <c r="NK130" s="61"/>
      <c r="NL130" s="61"/>
      <c r="NM130" s="61"/>
      <c r="NN130" s="61"/>
      <c r="NO130" s="61"/>
      <c r="NP130" s="61"/>
      <c r="NQ130" s="61"/>
      <c r="NR130" s="61"/>
      <c r="NS130" s="61"/>
      <c r="NT130" s="61"/>
      <c r="NU130" s="61"/>
      <c r="NV130" s="61"/>
      <c r="NW130" s="61"/>
      <c r="NX130" s="61"/>
      <c r="NY130" s="61"/>
      <c r="NZ130" s="61"/>
      <c r="OA130" s="61"/>
      <c r="OB130" s="61"/>
      <c r="OC130" s="61"/>
      <c r="OD130" s="61"/>
      <c r="OE130" s="61"/>
      <c r="OF130" s="61"/>
      <c r="OG130" s="61"/>
      <c r="OH130" s="61"/>
      <c r="OI130" s="61"/>
      <c r="OJ130" s="61"/>
      <c r="OK130" s="61"/>
      <c r="OL130" s="61"/>
      <c r="OM130" s="61"/>
      <c r="ON130" s="61"/>
      <c r="OO130" s="61"/>
      <c r="OP130" s="61"/>
      <c r="OQ130" s="61"/>
      <c r="OR130" s="61"/>
      <c r="OS130" s="61"/>
      <c r="OT130" s="61"/>
      <c r="OU130" s="61"/>
      <c r="OV130" s="61"/>
      <c r="OW130" s="61"/>
      <c r="OX130" s="61"/>
      <c r="OY130" s="61"/>
      <c r="OZ130" s="61"/>
    </row>
    <row r="131" spans="1:416" ht="20.25" hidden="1" customHeight="1">
      <c r="A131" s="61"/>
      <c r="B131" s="282"/>
      <c r="C131" s="278"/>
      <c r="D131" s="281"/>
      <c r="E131" s="278"/>
      <c r="F131" s="292"/>
      <c r="G131" s="281"/>
      <c r="H131" s="137" t="s">
        <v>731</v>
      </c>
      <c r="I131" s="137" t="s">
        <v>1567</v>
      </c>
      <c r="J131" s="134"/>
      <c r="K131" s="206" t="s">
        <v>662</v>
      </c>
      <c r="L131" s="134" t="s">
        <v>500</v>
      </c>
      <c r="M131" s="55" t="s">
        <v>376</v>
      </c>
      <c r="N131" s="61" t="s">
        <v>349</v>
      </c>
      <c r="O131" s="282"/>
      <c r="P131" s="273"/>
      <c r="Q131" s="131"/>
      <c r="R131" s="131"/>
      <c r="S131" s="131"/>
      <c r="T131" s="131"/>
      <c r="U131" s="131"/>
      <c r="V131" s="131"/>
      <c r="W131" s="131" t="s">
        <v>205</v>
      </c>
      <c r="X131" s="131"/>
      <c r="Y131" s="131"/>
      <c r="Z131" s="131"/>
      <c r="AA131" s="131"/>
      <c r="AB131" s="130">
        <f t="shared" si="184"/>
        <v>1</v>
      </c>
      <c r="AC131" s="77"/>
      <c r="AD131" s="77"/>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2"/>
      <c r="BJ131" s="203"/>
      <c r="BK131" s="202"/>
      <c r="BL131" s="203"/>
      <c r="BM131" s="202"/>
      <c r="BN131" s="203"/>
      <c r="BO131" s="202"/>
      <c r="BP131" s="203"/>
      <c r="BQ131" s="204"/>
      <c r="BR131" s="207"/>
      <c r="BS131" s="251"/>
      <c r="BT131" s="251"/>
      <c r="BU131" s="77"/>
      <c r="BV131" s="77"/>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77"/>
      <c r="DM131" s="77"/>
      <c r="DN131" s="77"/>
      <c r="DO131" s="77"/>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77"/>
      <c r="FF131" s="77"/>
      <c r="FG131" s="77"/>
      <c r="FH131" s="77"/>
      <c r="FI131" s="77"/>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77"/>
      <c r="GZ131" s="77"/>
      <c r="HA131" s="77"/>
      <c r="HB131" s="77"/>
      <c r="HC131" s="77"/>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61"/>
      <c r="IF131" s="61"/>
      <c r="IG131" s="61"/>
      <c r="IH131" s="61"/>
      <c r="II131" s="61"/>
      <c r="IJ131" s="61"/>
      <c r="IK131" s="61"/>
      <c r="IL131" s="61"/>
      <c r="IM131" s="61"/>
      <c r="IN131" s="61"/>
      <c r="IO131" s="61"/>
      <c r="IP131" s="61"/>
      <c r="IQ131" s="61"/>
      <c r="IR131" s="61"/>
      <c r="IS131" s="77"/>
      <c r="IT131" s="77"/>
      <c r="IU131" s="77"/>
      <c r="IV131" s="77"/>
      <c r="IW131" s="61"/>
      <c r="IX131" s="61"/>
      <c r="IY131" s="61"/>
      <c r="IZ131" s="61"/>
      <c r="JA131" s="61"/>
      <c r="JB131" s="61"/>
      <c r="JC131" s="61"/>
      <c r="JD131" s="61"/>
      <c r="JE131" s="61"/>
      <c r="JF131" s="61"/>
      <c r="JG131" s="61"/>
      <c r="JH131" s="61"/>
      <c r="JI131" s="61"/>
      <c r="JJ131" s="61"/>
      <c r="JK131" s="61"/>
      <c r="JL131" s="61"/>
      <c r="JM131" s="61"/>
      <c r="JN131" s="61"/>
      <c r="JO131" s="61"/>
      <c r="JP131" s="61"/>
      <c r="JQ131" s="61"/>
      <c r="JR131" s="61"/>
      <c r="JS131" s="61"/>
      <c r="JT131" s="61"/>
      <c r="JU131" s="61"/>
      <c r="JV131" s="61"/>
      <c r="JW131" s="61"/>
      <c r="JX131" s="61"/>
      <c r="JY131" s="61"/>
      <c r="JZ131" s="61"/>
      <c r="KA131" s="61"/>
      <c r="KB131" s="61"/>
      <c r="KC131" s="61"/>
      <c r="KD131" s="61"/>
      <c r="KE131" s="61"/>
      <c r="KF131" s="61"/>
      <c r="KG131" s="61"/>
      <c r="KH131" s="61"/>
      <c r="KI131" s="61"/>
      <c r="KJ131" s="61"/>
      <c r="KK131" s="61"/>
      <c r="KL131" s="61"/>
      <c r="KM131" s="61"/>
      <c r="KN131" s="61"/>
      <c r="KO131" s="61"/>
      <c r="KP131" s="61"/>
      <c r="KQ131" s="61"/>
      <c r="KR131" s="61"/>
      <c r="KS131" s="61"/>
      <c r="KT131" s="61"/>
      <c r="KU131" s="61"/>
      <c r="KV131" s="61"/>
      <c r="KW131" s="61"/>
      <c r="KX131" s="61"/>
      <c r="KY131" s="61"/>
      <c r="KZ131" s="61"/>
      <c r="LA131" s="61"/>
      <c r="LB131" s="61"/>
      <c r="LC131" s="61"/>
      <c r="LD131" s="61"/>
      <c r="LE131" s="61"/>
      <c r="LF131" s="61"/>
      <c r="LG131" s="61"/>
      <c r="LH131" s="61"/>
      <c r="LI131" s="61"/>
      <c r="LJ131" s="61"/>
      <c r="LK131" s="61"/>
      <c r="LL131" s="61"/>
      <c r="LM131" s="61"/>
      <c r="LN131" s="61"/>
      <c r="LO131" s="61"/>
      <c r="LP131" s="61"/>
      <c r="LQ131" s="61"/>
      <c r="LR131" s="61"/>
      <c r="LS131" s="61"/>
      <c r="LT131" s="61"/>
      <c r="LU131" s="61"/>
      <c r="LV131" s="61"/>
      <c r="LW131" s="61"/>
      <c r="LX131" s="61"/>
      <c r="LY131" s="61"/>
      <c r="LZ131" s="61"/>
      <c r="MA131" s="61"/>
      <c r="MB131" s="61"/>
      <c r="MC131" s="61"/>
      <c r="MD131" s="61"/>
      <c r="ME131" s="61"/>
      <c r="MF131" s="61"/>
      <c r="MG131" s="61"/>
      <c r="MH131" s="61"/>
      <c r="MI131" s="61"/>
      <c r="MJ131" s="61"/>
      <c r="MK131" s="61"/>
      <c r="ML131" s="61"/>
      <c r="MM131" s="61"/>
      <c r="MN131" s="61"/>
      <c r="MO131" s="61"/>
      <c r="MP131" s="61"/>
      <c r="MQ131" s="61"/>
      <c r="MR131" s="61"/>
      <c r="MS131" s="61"/>
      <c r="MT131" s="61"/>
      <c r="MU131" s="61"/>
      <c r="MV131" s="61"/>
      <c r="MW131" s="61"/>
      <c r="MX131" s="61"/>
      <c r="MY131" s="61"/>
      <c r="MZ131" s="61"/>
      <c r="NA131" s="61"/>
      <c r="NB131" s="61"/>
      <c r="NC131" s="61"/>
      <c r="ND131" s="61"/>
      <c r="NE131" s="61"/>
      <c r="NF131" s="61"/>
      <c r="NG131" s="61"/>
      <c r="NH131" s="61"/>
      <c r="NI131" s="61"/>
      <c r="NJ131" s="61"/>
      <c r="NK131" s="61"/>
      <c r="NL131" s="61"/>
      <c r="NM131" s="61"/>
      <c r="NN131" s="61"/>
      <c r="NO131" s="61"/>
      <c r="NP131" s="61"/>
      <c r="NQ131" s="61"/>
      <c r="NR131" s="61"/>
      <c r="NS131" s="61"/>
      <c r="NT131" s="61"/>
      <c r="NU131" s="61"/>
      <c r="NV131" s="61"/>
      <c r="NW131" s="61"/>
      <c r="NX131" s="61"/>
      <c r="NY131" s="61"/>
      <c r="NZ131" s="61"/>
      <c r="OA131" s="61"/>
      <c r="OB131" s="61"/>
      <c r="OC131" s="61"/>
      <c r="OD131" s="61"/>
      <c r="OE131" s="61"/>
      <c r="OF131" s="61"/>
      <c r="OG131" s="61"/>
      <c r="OH131" s="61"/>
      <c r="OI131" s="61"/>
      <c r="OJ131" s="61"/>
      <c r="OK131" s="61"/>
      <c r="OL131" s="61"/>
      <c r="OM131" s="61"/>
      <c r="ON131" s="61"/>
      <c r="OO131" s="61"/>
      <c r="OP131" s="61"/>
      <c r="OQ131" s="61"/>
      <c r="OR131" s="61"/>
      <c r="OS131" s="61"/>
      <c r="OT131" s="61"/>
      <c r="OU131" s="61"/>
      <c r="OV131" s="61"/>
      <c r="OW131" s="61"/>
      <c r="OX131" s="61"/>
      <c r="OY131" s="61"/>
      <c r="OZ131" s="61"/>
    </row>
    <row r="132" spans="1:416" ht="110.25" hidden="1">
      <c r="A132" s="61"/>
      <c r="B132" s="61">
        <v>50</v>
      </c>
      <c r="C132" s="137" t="s">
        <v>343</v>
      </c>
      <c r="D132" s="133" t="s">
        <v>6</v>
      </c>
      <c r="E132" s="137" t="s">
        <v>145</v>
      </c>
      <c r="F132" s="134" t="s">
        <v>6</v>
      </c>
      <c r="G132" s="133"/>
      <c r="H132" s="137" t="s">
        <v>145</v>
      </c>
      <c r="I132" s="137" t="s">
        <v>1032</v>
      </c>
      <c r="J132" s="134"/>
      <c r="K132" s="206" t="s">
        <v>662</v>
      </c>
      <c r="L132" s="134" t="s">
        <v>500</v>
      </c>
      <c r="M132" s="55" t="s">
        <v>376</v>
      </c>
      <c r="N132" s="61" t="s">
        <v>349</v>
      </c>
      <c r="O132" s="61" t="s">
        <v>205</v>
      </c>
      <c r="P132" s="61"/>
      <c r="Q132" s="131"/>
      <c r="R132" s="131"/>
      <c r="S132" s="131"/>
      <c r="T132" s="131"/>
      <c r="U132" s="131"/>
      <c r="V132" s="131" t="s">
        <v>205</v>
      </c>
      <c r="W132" s="131"/>
      <c r="X132" s="131"/>
      <c r="Y132" s="131"/>
      <c r="Z132" s="131"/>
      <c r="AA132" s="131"/>
      <c r="AB132" s="130">
        <f t="shared" si="184"/>
        <v>1</v>
      </c>
      <c r="AC132" s="77"/>
      <c r="AD132" s="77"/>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251"/>
      <c r="BT132" s="251"/>
      <c r="BU132" s="77"/>
      <c r="BV132" s="77"/>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77"/>
      <c r="DM132" s="77"/>
      <c r="DN132" s="77"/>
      <c r="DO132" s="77"/>
      <c r="DP132" s="201">
        <v>2</v>
      </c>
      <c r="DQ132" s="201">
        <v>2</v>
      </c>
      <c r="DR132" s="201">
        <v>1</v>
      </c>
      <c r="DS132" s="201">
        <v>2</v>
      </c>
      <c r="DT132" s="201">
        <v>2</v>
      </c>
      <c r="DU132" s="201">
        <v>2</v>
      </c>
      <c r="DV132" s="201">
        <v>2</v>
      </c>
      <c r="DW132" s="201">
        <v>2</v>
      </c>
      <c r="DX132" s="201">
        <v>2</v>
      </c>
      <c r="DY132" s="201">
        <v>2</v>
      </c>
      <c r="DZ132" s="201">
        <v>1</v>
      </c>
      <c r="EA132" s="201">
        <v>2</v>
      </c>
      <c r="EB132" s="201">
        <v>1</v>
      </c>
      <c r="EC132" s="201">
        <v>2</v>
      </c>
      <c r="ED132" s="201">
        <v>2</v>
      </c>
      <c r="EE132" s="201">
        <v>2</v>
      </c>
      <c r="EF132" s="201">
        <v>2</v>
      </c>
      <c r="EG132" s="201">
        <v>2</v>
      </c>
      <c r="EH132" s="201">
        <v>2</v>
      </c>
      <c r="EI132" s="201">
        <v>2</v>
      </c>
      <c r="EJ132" s="201">
        <v>2</v>
      </c>
      <c r="EK132" s="201"/>
      <c r="EL132" s="201"/>
      <c r="EM132" s="201"/>
      <c r="EN132" s="201"/>
      <c r="EO132" s="201"/>
      <c r="EP132" s="201">
        <v>2</v>
      </c>
      <c r="EQ132" s="201">
        <v>2</v>
      </c>
      <c r="ER132" s="201">
        <v>2</v>
      </c>
      <c r="ES132" s="201"/>
      <c r="ET132" s="201">
        <v>2</v>
      </c>
      <c r="EU132" s="202">
        <f>COUNTIF(DL132:ET132,"2")</f>
        <v>22</v>
      </c>
      <c r="EV132" s="203">
        <f>EU132/(EU132+EW132+EY132+FA132)</f>
        <v>0.88</v>
      </c>
      <c r="EW132" s="202">
        <f>COUNTIF(DL132:ET132,"1")</f>
        <v>3</v>
      </c>
      <c r="EX132" s="203">
        <f>EW132/(EU132+EW132+EY132+FA132)</f>
        <v>0.12</v>
      </c>
      <c r="EY132" s="202">
        <f>COUNTIF(DL132:ET132,"0")</f>
        <v>0</v>
      </c>
      <c r="EZ132" s="203">
        <f>EY132/(EU132+EW132+EY132+FA132)</f>
        <v>0</v>
      </c>
      <c r="FA132" s="202">
        <f>COUNTIF(DL132:ET132,"KĐG")</f>
        <v>0</v>
      </c>
      <c r="FB132" s="203">
        <f>FA132/(EU132+EW132+EY132+FA132)</f>
        <v>0</v>
      </c>
      <c r="FC132" s="204">
        <f>(((EU132*2)+(EW132*1)+(EY132*0)))/(EU132+EW132+EY132)</f>
        <v>1.88</v>
      </c>
      <c r="FD132" s="207" t="str">
        <f>IF(FB132&gt;=50%,"KĐG",IF(FC132&gt;=1.6,"Đạt mục tiêu",IF(FC132&gt;=1,"Cần cố gắng","Chưa đạt")))</f>
        <v>Đạt mục tiêu</v>
      </c>
      <c r="FE132" s="77"/>
      <c r="FF132" s="77"/>
      <c r="FG132" s="77"/>
      <c r="FH132" s="77"/>
      <c r="FI132" s="77"/>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79" t="s">
        <v>555</v>
      </c>
      <c r="GZ132" s="77"/>
      <c r="HA132" s="77"/>
      <c r="HB132" s="77"/>
      <c r="HC132" s="77"/>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61"/>
      <c r="IF132" s="61"/>
      <c r="IG132" s="61"/>
      <c r="IH132" s="61"/>
      <c r="II132" s="61"/>
      <c r="IJ132" s="61"/>
      <c r="IK132" s="61"/>
      <c r="IL132" s="61"/>
      <c r="IM132" s="61"/>
      <c r="IN132" s="61"/>
      <c r="IO132" s="61"/>
      <c r="IP132" s="61"/>
      <c r="IQ132" s="61"/>
      <c r="IR132" s="61"/>
      <c r="IS132" s="77"/>
      <c r="IT132" s="77"/>
      <c r="IU132" s="77"/>
      <c r="IV132" s="77"/>
      <c r="IW132" s="61"/>
      <c r="IX132" s="61"/>
      <c r="IY132" s="61"/>
      <c r="IZ132" s="61"/>
      <c r="JA132" s="61"/>
      <c r="JB132" s="61"/>
      <c r="JC132" s="61"/>
      <c r="JD132" s="61"/>
      <c r="JE132" s="61"/>
      <c r="JF132" s="61"/>
      <c r="JG132" s="61"/>
      <c r="JH132" s="61"/>
      <c r="JI132" s="61"/>
      <c r="JJ132" s="61"/>
      <c r="JK132" s="61"/>
      <c r="JL132" s="61"/>
      <c r="JM132" s="61"/>
      <c r="JN132" s="61"/>
      <c r="JO132" s="61"/>
      <c r="JP132" s="61"/>
      <c r="JQ132" s="61"/>
      <c r="JR132" s="61"/>
      <c r="JS132" s="61"/>
      <c r="JT132" s="61"/>
      <c r="JU132" s="61"/>
      <c r="JV132" s="61"/>
      <c r="JW132" s="61"/>
      <c r="JX132" s="61"/>
      <c r="JY132" s="61"/>
      <c r="JZ132" s="61"/>
      <c r="KA132" s="61"/>
      <c r="KB132" s="61"/>
      <c r="KC132" s="61"/>
      <c r="KD132" s="61"/>
      <c r="KE132" s="61"/>
      <c r="KF132" s="61"/>
      <c r="KG132" s="61"/>
      <c r="KH132" s="61"/>
      <c r="KI132" s="61"/>
      <c r="KJ132" s="61"/>
      <c r="KK132" s="78"/>
      <c r="KL132" s="61"/>
      <c r="KM132" s="78"/>
      <c r="KN132" s="61"/>
      <c r="KO132" s="61"/>
      <c r="KP132" s="61"/>
      <c r="KQ132" s="61"/>
      <c r="KR132" s="61"/>
      <c r="KS132" s="61"/>
      <c r="KT132" s="61"/>
      <c r="KU132" s="61"/>
      <c r="KV132" s="61"/>
      <c r="KW132" s="61"/>
      <c r="KX132" s="61"/>
      <c r="KY132" s="61"/>
      <c r="KZ132" s="61"/>
      <c r="LA132" s="61"/>
      <c r="LB132" s="61"/>
      <c r="LC132" s="61"/>
      <c r="LD132" s="61"/>
      <c r="LE132" s="61"/>
      <c r="LF132" s="61"/>
      <c r="LG132" s="61"/>
      <c r="LH132" s="61"/>
      <c r="LI132" s="61"/>
      <c r="LJ132" s="61"/>
      <c r="LK132" s="61"/>
      <c r="LL132" s="61"/>
      <c r="LM132" s="61"/>
      <c r="LN132" s="61"/>
      <c r="LO132" s="61"/>
      <c r="LP132" s="61"/>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61"/>
      <c r="NE132" s="61"/>
      <c r="NF132" s="61"/>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61"/>
      <c r="OE132" s="61"/>
      <c r="OF132" s="61"/>
      <c r="OG132" s="61"/>
      <c r="OH132" s="61"/>
      <c r="OI132" s="61"/>
      <c r="OJ132" s="61"/>
      <c r="OK132" s="61"/>
      <c r="OL132" s="61"/>
      <c r="OM132" s="61"/>
      <c r="ON132" s="61"/>
      <c r="OO132" s="61"/>
      <c r="OP132" s="61"/>
      <c r="OQ132" s="61"/>
      <c r="OR132" s="61"/>
      <c r="OS132" s="61"/>
      <c r="OT132" s="61"/>
      <c r="OU132" s="61"/>
      <c r="OV132" s="61"/>
      <c r="OW132" s="61"/>
      <c r="OX132" s="61"/>
      <c r="OY132" s="61"/>
      <c r="OZ132" s="61"/>
    </row>
    <row r="133" spans="1:416" ht="63" hidden="1">
      <c r="A133" s="61"/>
      <c r="B133" s="61">
        <v>51</v>
      </c>
      <c r="C133" s="137" t="s">
        <v>154</v>
      </c>
      <c r="D133" s="133" t="s">
        <v>6</v>
      </c>
      <c r="E133" s="137" t="s">
        <v>155</v>
      </c>
      <c r="F133" s="134" t="s">
        <v>6</v>
      </c>
      <c r="G133" s="133"/>
      <c r="H133" s="137" t="s">
        <v>155</v>
      </c>
      <c r="I133" s="137" t="s">
        <v>1066</v>
      </c>
      <c r="J133" s="134"/>
      <c r="K133" s="206" t="s">
        <v>662</v>
      </c>
      <c r="L133" s="134" t="s">
        <v>500</v>
      </c>
      <c r="M133" s="55" t="s">
        <v>376</v>
      </c>
      <c r="N133" s="61" t="s">
        <v>349</v>
      </c>
      <c r="O133" s="61" t="s">
        <v>205</v>
      </c>
      <c r="P133" s="61"/>
      <c r="Q133" s="131"/>
      <c r="R133" s="131"/>
      <c r="S133" s="131"/>
      <c r="T133" s="131" t="s">
        <v>205</v>
      </c>
      <c r="U133" s="131"/>
      <c r="V133" s="131"/>
      <c r="W133" s="131"/>
      <c r="X133" s="131"/>
      <c r="Y133" s="131"/>
      <c r="Z133" s="131"/>
      <c r="AA133" s="131"/>
      <c r="AB133" s="130">
        <f t="shared" si="184"/>
        <v>1</v>
      </c>
      <c r="AC133" s="77"/>
      <c r="AD133" s="77"/>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251"/>
      <c r="BT133" s="251"/>
      <c r="BU133" s="77"/>
      <c r="BV133" s="77"/>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2"/>
      <c r="DC133" s="203"/>
      <c r="DD133" s="202"/>
      <c r="DE133" s="203"/>
      <c r="DF133" s="202"/>
      <c r="DG133" s="203"/>
      <c r="DH133" s="202"/>
      <c r="DI133" s="203" t="e">
        <f>DH133/(DB133+DD133+DF133+DH133)</f>
        <v>#DIV/0!</v>
      </c>
      <c r="DJ133" s="204" t="e">
        <f>(((DB133*2)+(DD133*1)+(DF133*0)))/(DB133+DD133+DF133)</f>
        <v>#DIV/0!</v>
      </c>
      <c r="DK133" s="207" t="e">
        <f>IF(DI133&gt;=50%,"KĐG",IF(DJ133&gt;=1.6,"Đạt mục tiêu",IF(DJ133&gt;=1,"Cần cố gắng","Chưa đạt")))</f>
        <v>#DIV/0!</v>
      </c>
      <c r="DL133" s="77"/>
      <c r="DM133" s="77"/>
      <c r="DN133" s="77"/>
      <c r="DO133" s="77"/>
      <c r="DP133" s="201">
        <v>2</v>
      </c>
      <c r="DQ133" s="201">
        <v>2</v>
      </c>
      <c r="DR133" s="201">
        <v>2</v>
      </c>
      <c r="DS133" s="201">
        <v>2</v>
      </c>
      <c r="DT133" s="201">
        <v>2</v>
      </c>
      <c r="DU133" s="201">
        <v>2</v>
      </c>
      <c r="DV133" s="201">
        <v>2</v>
      </c>
      <c r="DW133" s="201">
        <v>1</v>
      </c>
      <c r="DX133" s="201">
        <v>2</v>
      </c>
      <c r="DY133" s="201">
        <v>2</v>
      </c>
      <c r="DZ133" s="201">
        <v>2</v>
      </c>
      <c r="EA133" s="201">
        <v>2</v>
      </c>
      <c r="EB133" s="201">
        <v>2</v>
      </c>
      <c r="EC133" s="201">
        <v>2</v>
      </c>
      <c r="ED133" s="201">
        <v>2</v>
      </c>
      <c r="EE133" s="201">
        <v>2</v>
      </c>
      <c r="EF133" s="201">
        <v>2</v>
      </c>
      <c r="EG133" s="201">
        <v>1</v>
      </c>
      <c r="EH133" s="201">
        <v>2</v>
      </c>
      <c r="EI133" s="201">
        <v>2</v>
      </c>
      <c r="EJ133" s="201">
        <v>2</v>
      </c>
      <c r="EK133" s="201"/>
      <c r="EL133" s="201"/>
      <c r="EM133" s="201"/>
      <c r="EN133" s="201"/>
      <c r="EO133" s="201"/>
      <c r="EP133" s="201">
        <v>2</v>
      </c>
      <c r="EQ133" s="201">
        <v>2</v>
      </c>
      <c r="ER133" s="201">
        <v>2</v>
      </c>
      <c r="ES133" s="201"/>
      <c r="ET133" s="201">
        <v>2</v>
      </c>
      <c r="EU133" s="202">
        <f>COUNTIF(DL133:ET133,"2")</f>
        <v>23</v>
      </c>
      <c r="EV133" s="203">
        <f>EU133/(EU133+EW133+EY133+FA133)</f>
        <v>0.92</v>
      </c>
      <c r="EW133" s="202">
        <f>COUNTIF(DL133:ET133,"1")</f>
        <v>2</v>
      </c>
      <c r="EX133" s="203">
        <f>EW133/(EU133+EW133+EY133+FA133)</f>
        <v>0.08</v>
      </c>
      <c r="EY133" s="202">
        <f>COUNTIF(DL133:ET133,"0")</f>
        <v>0</v>
      </c>
      <c r="EZ133" s="203">
        <f>EY133/(EU133+EW133+EY133+FA133)</f>
        <v>0</v>
      </c>
      <c r="FA133" s="202">
        <f>COUNTIF(DL133:ET133,"KĐG")</f>
        <v>0</v>
      </c>
      <c r="FB133" s="203">
        <f>FA133/(EU133+EW133+EY133+FA133)</f>
        <v>0</v>
      </c>
      <c r="FC133" s="204">
        <f>(((EU133*2)+(EW133*1)+(EY133*0)))/(EU133+EW133+EY133)</f>
        <v>1.92</v>
      </c>
      <c r="FD133" s="207" t="str">
        <f>IF(FB133&gt;=50%,"KĐG",IF(FC133&gt;=1.6,"Đạt mục tiêu",IF(FC133&gt;=1,"Cần cố gắng","Chưa đạt")))</f>
        <v>Đạt mục tiêu</v>
      </c>
      <c r="FE133" s="77"/>
      <c r="FF133" s="77"/>
      <c r="FG133" s="77"/>
      <c r="FH133" s="77"/>
      <c r="FI133" s="77"/>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77"/>
      <c r="GZ133" s="77"/>
      <c r="HA133" s="77"/>
      <c r="HB133" s="77"/>
      <c r="HC133" s="77"/>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61"/>
      <c r="IF133" s="61"/>
      <c r="IG133" s="61"/>
      <c r="IH133" s="61"/>
      <c r="II133" s="61"/>
      <c r="IJ133" s="61"/>
      <c r="IK133" s="61"/>
      <c r="IL133" s="61"/>
      <c r="IM133" s="61"/>
      <c r="IN133" s="61"/>
      <c r="IO133" s="61"/>
      <c r="IP133" s="61"/>
      <c r="IQ133" s="61"/>
      <c r="IR133" s="61"/>
      <c r="IS133" s="77"/>
      <c r="IT133" s="77"/>
      <c r="IU133" s="77"/>
      <c r="IV133" s="77"/>
      <c r="IW133" s="61"/>
      <c r="IX133" s="61"/>
      <c r="IY133" s="61"/>
      <c r="IZ133" s="61"/>
      <c r="JA133" s="61"/>
      <c r="JB133" s="61"/>
      <c r="JC133" s="61"/>
      <c r="JD133" s="61"/>
      <c r="JE133" s="61"/>
      <c r="JF133" s="61"/>
      <c r="JG133" s="61"/>
      <c r="JH133" s="61"/>
      <c r="JI133" s="61"/>
      <c r="JJ133" s="61"/>
      <c r="JK133" s="61"/>
      <c r="JL133" s="61"/>
      <c r="JM133" s="61"/>
      <c r="JN133" s="61"/>
      <c r="JO133" s="61"/>
      <c r="JP133" s="61"/>
      <c r="JQ133" s="61"/>
      <c r="JR133" s="61"/>
      <c r="JS133" s="61"/>
      <c r="JT133" s="61"/>
      <c r="JU133" s="61"/>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61"/>
      <c r="LG133" s="61"/>
      <c r="LH133" s="61"/>
      <c r="LI133" s="61"/>
      <c r="LJ133" s="61"/>
      <c r="LK133" s="61"/>
      <c r="LL133" s="61"/>
      <c r="LM133" s="61"/>
      <c r="LN133" s="61"/>
      <c r="LO133" s="61"/>
      <c r="LP133" s="61"/>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61"/>
      <c r="NE133" s="61"/>
      <c r="NF133" s="61"/>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61"/>
      <c r="OE133" s="61"/>
      <c r="OF133" s="61"/>
      <c r="OG133" s="61"/>
      <c r="OH133" s="61"/>
      <c r="OI133" s="61"/>
      <c r="OJ133" s="61"/>
      <c r="OK133" s="61"/>
      <c r="OL133" s="61"/>
      <c r="OM133" s="61"/>
      <c r="ON133" s="61"/>
      <c r="OO133" s="61"/>
      <c r="OP133" s="61"/>
      <c r="OQ133" s="61"/>
      <c r="OR133" s="61"/>
      <c r="OS133" s="61"/>
      <c r="OT133" s="61"/>
      <c r="OU133" s="61"/>
      <c r="OV133" s="61"/>
      <c r="OW133" s="61"/>
      <c r="OX133" s="61"/>
      <c r="OY133" s="61"/>
      <c r="OZ133" s="61"/>
    </row>
    <row r="134" spans="1:416" ht="24" hidden="1" customHeight="1">
      <c r="A134" s="61"/>
      <c r="B134" s="282">
        <v>52</v>
      </c>
      <c r="C134" s="278" t="s">
        <v>146</v>
      </c>
      <c r="D134" s="281" t="s">
        <v>5</v>
      </c>
      <c r="E134" s="278" t="s">
        <v>147</v>
      </c>
      <c r="F134" s="292" t="s">
        <v>5</v>
      </c>
      <c r="G134" s="281"/>
      <c r="H134" s="137" t="s">
        <v>147</v>
      </c>
      <c r="I134" s="137" t="s">
        <v>1067</v>
      </c>
      <c r="J134" s="134"/>
      <c r="K134" s="206" t="s">
        <v>662</v>
      </c>
      <c r="L134" s="134" t="s">
        <v>500</v>
      </c>
      <c r="M134" s="55" t="s">
        <v>376</v>
      </c>
      <c r="N134" s="61" t="s">
        <v>349</v>
      </c>
      <c r="O134" s="272" t="s">
        <v>205</v>
      </c>
      <c r="P134" s="282"/>
      <c r="Q134" s="131"/>
      <c r="R134" s="131"/>
      <c r="S134" s="131"/>
      <c r="T134" s="131"/>
      <c r="U134" s="131" t="s">
        <v>205</v>
      </c>
      <c r="V134" s="131"/>
      <c r="W134" s="131"/>
      <c r="X134" s="131"/>
      <c r="Y134" s="131"/>
      <c r="Z134" s="131"/>
      <c r="AA134" s="131"/>
      <c r="AB134" s="130">
        <f t="shared" si="184"/>
        <v>1</v>
      </c>
      <c r="AC134" s="77"/>
      <c r="AD134" s="77"/>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251"/>
      <c r="BT134" s="251"/>
      <c r="BU134" s="76"/>
      <c r="BV134" s="79"/>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202"/>
      <c r="DC134" s="203"/>
      <c r="DD134" s="202"/>
      <c r="DE134" s="203"/>
      <c r="DF134" s="202"/>
      <c r="DG134" s="203"/>
      <c r="DH134" s="202"/>
      <c r="DI134" s="203" t="e">
        <f>DH134/(DB134+DD134+DF134+DH134)</f>
        <v>#DIV/0!</v>
      </c>
      <c r="DJ134" s="204" t="e">
        <f>(((DB134*2)+(DD134*1)+(DF134*0)))/(DB134+DD134+DF134)</f>
        <v>#DIV/0!</v>
      </c>
      <c r="DK134" s="207" t="e">
        <f>IF(DI134&gt;=50%,"KĐG",IF(DJ134&gt;=1.6,"Đạt mục tiêu",IF(DJ134&gt;=1,"Cần cố gắng","Chưa đạt")))</f>
        <v>#DIV/0!</v>
      </c>
      <c r="DL134" s="77"/>
      <c r="DM134" s="77"/>
      <c r="DN134" s="77"/>
      <c r="DO134" s="77"/>
      <c r="DP134" s="201">
        <v>2</v>
      </c>
      <c r="DQ134" s="201">
        <v>2</v>
      </c>
      <c r="DR134" s="201">
        <v>2</v>
      </c>
      <c r="DS134" s="201">
        <v>2</v>
      </c>
      <c r="DT134" s="201">
        <v>2</v>
      </c>
      <c r="DU134" s="201">
        <v>2</v>
      </c>
      <c r="DV134" s="201">
        <v>2</v>
      </c>
      <c r="DW134" s="201">
        <v>2</v>
      </c>
      <c r="DX134" s="201">
        <v>2</v>
      </c>
      <c r="DY134" s="201">
        <v>2</v>
      </c>
      <c r="DZ134" s="201">
        <v>2</v>
      </c>
      <c r="EA134" s="201">
        <v>2</v>
      </c>
      <c r="EB134" s="201">
        <v>2</v>
      </c>
      <c r="EC134" s="201">
        <v>2</v>
      </c>
      <c r="ED134" s="201">
        <v>2</v>
      </c>
      <c r="EE134" s="201">
        <v>2</v>
      </c>
      <c r="EF134" s="201">
        <v>2</v>
      </c>
      <c r="EG134" s="201">
        <v>2</v>
      </c>
      <c r="EH134" s="201">
        <v>2</v>
      </c>
      <c r="EI134" s="201">
        <v>2</v>
      </c>
      <c r="EJ134" s="201">
        <v>2</v>
      </c>
      <c r="EK134" s="201">
        <v>2</v>
      </c>
      <c r="EL134" s="201">
        <v>2</v>
      </c>
      <c r="EM134" s="201">
        <v>2</v>
      </c>
      <c r="EN134" s="201">
        <v>2</v>
      </c>
      <c r="EO134" s="201">
        <v>2</v>
      </c>
      <c r="EP134" s="201">
        <v>2</v>
      </c>
      <c r="EQ134" s="201">
        <v>2</v>
      </c>
      <c r="ER134" s="201">
        <v>2</v>
      </c>
      <c r="ES134" s="201">
        <v>2</v>
      </c>
      <c r="ET134" s="201">
        <v>2</v>
      </c>
      <c r="EU134" s="61"/>
      <c r="EV134" s="61"/>
      <c r="EW134" s="61"/>
      <c r="EX134" s="61"/>
      <c r="EY134" s="61"/>
      <c r="EZ134" s="61"/>
      <c r="FA134" s="61"/>
      <c r="FB134" s="61"/>
      <c r="FC134" s="61"/>
      <c r="FD134" s="61"/>
      <c r="FE134" s="77"/>
      <c r="FF134" s="77"/>
      <c r="FG134" s="77"/>
      <c r="FH134" s="77"/>
      <c r="FI134" s="77"/>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77"/>
      <c r="GZ134" s="77"/>
      <c r="HA134" s="77"/>
      <c r="HB134" s="77"/>
      <c r="HC134" s="77"/>
      <c r="HD134" s="61">
        <v>2</v>
      </c>
      <c r="HE134" s="61">
        <v>2</v>
      </c>
      <c r="HF134" s="61">
        <v>2</v>
      </c>
      <c r="HG134" s="61">
        <v>2</v>
      </c>
      <c r="HH134" s="61">
        <v>2</v>
      </c>
      <c r="HI134" s="61">
        <v>2</v>
      </c>
      <c r="HJ134" s="61">
        <v>2</v>
      </c>
      <c r="HK134" s="61">
        <v>2</v>
      </c>
      <c r="HL134" s="61">
        <v>2</v>
      </c>
      <c r="HM134" s="61">
        <v>2</v>
      </c>
      <c r="HN134" s="61">
        <v>2</v>
      </c>
      <c r="HO134" s="61">
        <v>2</v>
      </c>
      <c r="HP134" s="61">
        <v>2</v>
      </c>
      <c r="HQ134" s="61">
        <v>2</v>
      </c>
      <c r="HR134" s="61">
        <v>2</v>
      </c>
      <c r="HS134" s="61">
        <v>2</v>
      </c>
      <c r="HT134" s="61">
        <v>2</v>
      </c>
      <c r="HU134" s="61">
        <v>2</v>
      </c>
      <c r="HV134" s="61">
        <v>2</v>
      </c>
      <c r="HW134" s="61"/>
      <c r="HX134" s="61"/>
      <c r="HY134" s="61"/>
      <c r="HZ134" s="61"/>
      <c r="IA134" s="61"/>
      <c r="IB134" s="61"/>
      <c r="IC134" s="61">
        <v>2</v>
      </c>
      <c r="ID134" s="61">
        <v>2</v>
      </c>
      <c r="IE134" s="61">
        <v>2</v>
      </c>
      <c r="IF134" s="61">
        <v>2</v>
      </c>
      <c r="IG134" s="61">
        <v>2</v>
      </c>
      <c r="IH134" s="202">
        <f>COUNTIF(HD134:IG134,"2")</f>
        <v>24</v>
      </c>
      <c r="II134" s="203">
        <f>IH134/(IH134+IJ134+IL134+IN134)</f>
        <v>1</v>
      </c>
      <c r="IJ134" s="202">
        <f>COUNTIF(HD134:IG134,"1")</f>
        <v>0</v>
      </c>
      <c r="IK134" s="203">
        <f>IJ134/(IH134+IJ134+IL134+IN134)</f>
        <v>0</v>
      </c>
      <c r="IL134" s="202">
        <f>COUNTIF(HD134:IG134,"0")</f>
        <v>0</v>
      </c>
      <c r="IM134" s="203">
        <f>IL134/(IH134+IJ134+IL134+IN134)</f>
        <v>0</v>
      </c>
      <c r="IN134" s="202">
        <f>COUNTIF(GO134:IG134,"KĐG")</f>
        <v>0</v>
      </c>
      <c r="IO134" s="203">
        <f>IN134/(IH134+IJ134+IL134+IN134)</f>
        <v>0</v>
      </c>
      <c r="IP134" s="204">
        <f>(((IH134*2)+(IJ134*1)+(IL134*0)))/(IH134+IJ134+IL134)</f>
        <v>2</v>
      </c>
      <c r="IQ134" s="208" t="str">
        <f>IF(IO134&gt;=50%,"KĐG",IF(IP134&gt;=1.6,"Đạt mục tiêu",IF(IP134&gt;=1,"Cần cố gắng","Chưa đạt")))</f>
        <v>Đạt mục tiêu</v>
      </c>
      <c r="IR134" s="208"/>
      <c r="IS134" s="77"/>
      <c r="IT134" s="77"/>
      <c r="IU134" s="77"/>
      <c r="IV134" s="77"/>
      <c r="IW134" s="61"/>
      <c r="IX134" s="61"/>
      <c r="IY134" s="61"/>
      <c r="IZ134" s="61"/>
      <c r="JA134" s="61"/>
      <c r="JB134" s="61"/>
      <c r="JC134" s="61"/>
      <c r="JD134" s="61"/>
      <c r="JE134" s="61"/>
      <c r="JF134" s="61"/>
      <c r="JG134" s="61"/>
      <c r="JH134" s="61"/>
      <c r="JI134" s="61"/>
      <c r="JJ134" s="61"/>
      <c r="JK134" s="61"/>
      <c r="JL134" s="61"/>
      <c r="JM134" s="61"/>
      <c r="JN134" s="61"/>
      <c r="JO134" s="61"/>
      <c r="JP134" s="61"/>
      <c r="JQ134" s="61"/>
      <c r="JR134" s="61"/>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61"/>
      <c r="LG134" s="61"/>
      <c r="LH134" s="61"/>
      <c r="LI134" s="61"/>
      <c r="LJ134" s="61"/>
      <c r="LK134" s="61"/>
      <c r="LL134" s="61"/>
      <c r="LM134" s="61"/>
      <c r="LN134" s="61"/>
      <c r="LO134" s="61"/>
      <c r="LP134" s="61"/>
      <c r="LQ134" s="61"/>
      <c r="LR134" s="61"/>
      <c r="LS134" s="61"/>
      <c r="LT134" s="61"/>
      <c r="LU134" s="61"/>
      <c r="LV134" s="61"/>
      <c r="LW134" s="61"/>
      <c r="LX134" s="61"/>
      <c r="LY134" s="61"/>
      <c r="LZ134" s="61"/>
      <c r="MA134" s="61"/>
      <c r="MB134" s="61"/>
      <c r="MC134" s="61"/>
      <c r="MD134" s="61"/>
      <c r="ME134" s="61"/>
      <c r="MF134" s="61"/>
      <c r="MG134" s="61"/>
      <c r="MH134" s="61"/>
      <c r="MI134" s="61"/>
      <c r="MJ134" s="61"/>
      <c r="MK134" s="61"/>
      <c r="ML134" s="61"/>
      <c r="MM134" s="61"/>
      <c r="MN134" s="61"/>
      <c r="MO134" s="61"/>
      <c r="MP134" s="61"/>
      <c r="MQ134" s="61"/>
      <c r="MR134" s="61"/>
      <c r="MS134" s="61"/>
      <c r="MT134" s="61"/>
      <c r="MU134" s="61"/>
      <c r="MV134" s="61"/>
      <c r="MW134" s="61"/>
      <c r="MX134" s="61"/>
      <c r="MY134" s="61"/>
      <c r="MZ134" s="61"/>
      <c r="NA134" s="61"/>
      <c r="NB134" s="61"/>
      <c r="NC134" s="61"/>
      <c r="ND134" s="61"/>
      <c r="NE134" s="61"/>
      <c r="NF134" s="61"/>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61"/>
      <c r="OE134" s="61"/>
      <c r="OF134" s="61"/>
      <c r="OG134" s="61"/>
      <c r="OH134" s="61"/>
      <c r="OI134" s="61"/>
      <c r="OJ134" s="61"/>
      <c r="OK134" s="61"/>
      <c r="OL134" s="61"/>
      <c r="OM134" s="61"/>
      <c r="ON134" s="61"/>
      <c r="OO134" s="61"/>
      <c r="OP134" s="61"/>
      <c r="OQ134" s="61"/>
      <c r="OR134" s="61"/>
      <c r="OS134" s="61"/>
      <c r="OT134" s="61"/>
      <c r="OU134" s="61"/>
      <c r="OV134" s="61"/>
      <c r="OW134" s="61"/>
      <c r="OX134" s="61"/>
      <c r="OY134" s="61"/>
      <c r="OZ134" s="61"/>
    </row>
    <row r="135" spans="1:416" ht="24" hidden="1" customHeight="1">
      <c r="A135" s="61"/>
      <c r="B135" s="282"/>
      <c r="C135" s="278"/>
      <c r="D135" s="281"/>
      <c r="E135" s="278"/>
      <c r="F135" s="292"/>
      <c r="G135" s="281"/>
      <c r="H135" s="137" t="s">
        <v>147</v>
      </c>
      <c r="I135" s="137" t="s">
        <v>1019</v>
      </c>
      <c r="J135" s="134"/>
      <c r="K135" s="206" t="s">
        <v>662</v>
      </c>
      <c r="L135" s="134" t="s">
        <v>500</v>
      </c>
      <c r="M135" s="55" t="s">
        <v>376</v>
      </c>
      <c r="N135" s="61" t="s">
        <v>349</v>
      </c>
      <c r="O135" s="274"/>
      <c r="P135" s="282"/>
      <c r="Q135" s="131"/>
      <c r="R135" s="131"/>
      <c r="S135" s="131"/>
      <c r="T135" s="131"/>
      <c r="U135" s="131"/>
      <c r="V135" s="131"/>
      <c r="W135" s="131" t="s">
        <v>205</v>
      </c>
      <c r="X135" s="131"/>
      <c r="Y135" s="131"/>
      <c r="Z135" s="131"/>
      <c r="AA135" s="131"/>
      <c r="AB135" s="130">
        <f t="shared" si="184"/>
        <v>1</v>
      </c>
      <c r="AC135" s="77"/>
      <c r="AD135" s="77"/>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251"/>
      <c r="BT135" s="251"/>
      <c r="BU135" s="77"/>
      <c r="BV135" s="77"/>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77"/>
      <c r="DM135" s="77"/>
      <c r="DN135" s="77"/>
      <c r="DO135" s="77"/>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79" t="s">
        <v>555</v>
      </c>
      <c r="FF135" s="79" t="s">
        <v>555</v>
      </c>
      <c r="FG135" s="79" t="s">
        <v>555</v>
      </c>
      <c r="FH135" s="79" t="s">
        <v>555</v>
      </c>
      <c r="FI135" s="79" t="s">
        <v>555</v>
      </c>
      <c r="FJ135" s="77" t="s">
        <v>463</v>
      </c>
      <c r="FK135" s="77" t="s">
        <v>1022</v>
      </c>
      <c r="FL135" s="77" t="s">
        <v>463</v>
      </c>
      <c r="FM135" s="77" t="s">
        <v>463</v>
      </c>
      <c r="FN135" s="77" t="s">
        <v>463</v>
      </c>
      <c r="FO135" s="77" t="s">
        <v>463</v>
      </c>
      <c r="FP135" s="77" t="s">
        <v>463</v>
      </c>
      <c r="FQ135" s="77" t="s">
        <v>463</v>
      </c>
      <c r="FR135" s="77" t="s">
        <v>463</v>
      </c>
      <c r="FS135" s="77" t="s">
        <v>463</v>
      </c>
      <c r="FT135" s="77" t="s">
        <v>463</v>
      </c>
      <c r="FU135" s="77" t="s">
        <v>463</v>
      </c>
      <c r="FV135" s="77" t="s">
        <v>463</v>
      </c>
      <c r="FW135" s="77" t="s">
        <v>463</v>
      </c>
      <c r="FX135" s="77" t="s">
        <v>463</v>
      </c>
      <c r="FY135" s="77" t="s">
        <v>463</v>
      </c>
      <c r="FZ135" s="77" t="s">
        <v>463</v>
      </c>
      <c r="GA135" s="77" t="s">
        <v>463</v>
      </c>
      <c r="GB135" s="77" t="s">
        <v>463</v>
      </c>
      <c r="GC135" s="77" t="s">
        <v>1022</v>
      </c>
      <c r="GD135" s="77" t="s">
        <v>463</v>
      </c>
      <c r="GE135" s="77" t="s">
        <v>463</v>
      </c>
      <c r="GF135" s="77" t="s">
        <v>463</v>
      </c>
      <c r="GG135" s="77" t="s">
        <v>463</v>
      </c>
      <c r="GH135" s="77" t="s">
        <v>463</v>
      </c>
      <c r="GI135" s="77" t="s">
        <v>463</v>
      </c>
      <c r="GJ135" s="77" t="s">
        <v>463</v>
      </c>
      <c r="GK135" s="77" t="s">
        <v>463</v>
      </c>
      <c r="GL135" s="77" t="s">
        <v>463</v>
      </c>
      <c r="GM135" s="77" t="s">
        <v>1022</v>
      </c>
      <c r="GN135" s="77" t="s">
        <v>463</v>
      </c>
      <c r="GO135" s="202">
        <f>COUNTIF(EZ135:GN135,"2")</f>
        <v>28</v>
      </c>
      <c r="GP135" s="203">
        <f t="shared" ref="GP135" si="185">GO135/(GO135+GQ135+GS135+GU135)</f>
        <v>0.90322580645161288</v>
      </c>
      <c r="GQ135" s="202">
        <f>COUNTIF(EZ135:GN135,"1")</f>
        <v>3</v>
      </c>
      <c r="GR135" s="203">
        <f t="shared" ref="GR135" si="186">GQ135/(GO135+GQ135+GS135+GU135)</f>
        <v>9.6774193548387094E-2</v>
      </c>
      <c r="GS135" s="202">
        <f>COUNTIF(EZ135:GN135,"0")</f>
        <v>0</v>
      </c>
      <c r="GT135" s="203">
        <f t="shared" ref="GT135" si="187">GS135/(GO135+GQ135+GS135+GU135)</f>
        <v>0</v>
      </c>
      <c r="GU135" s="202">
        <f>COUNTIF(EZ135:GN135,"KĐG")</f>
        <v>0</v>
      </c>
      <c r="GV135" s="203">
        <f t="shared" ref="GV135" si="188">GU135/(GO135+GQ135+GS135+GU135)</f>
        <v>0</v>
      </c>
      <c r="GW135" s="204">
        <f t="shared" ref="GW135" si="189">(((GO135*2)+(GQ135*1)+(GS135*0)))/(GO135+GQ135+GS135)</f>
        <v>1.903225806451613</v>
      </c>
      <c r="GX135" s="205" t="str">
        <f t="shared" ref="GX135" si="190">IF(GV135&gt;=50%,"KĐG",IF(GW135&gt;=1.6,"Đạt mục tiêu",IF(GW135&gt;=1,"Cần cố gắng","Chưa đạt")))</f>
        <v>Đạt mục tiêu</v>
      </c>
      <c r="GY135" s="77"/>
      <c r="GZ135" s="77"/>
      <c r="HA135" s="77"/>
      <c r="HB135" s="77"/>
      <c r="HC135" s="77"/>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61"/>
      <c r="IF135" s="61"/>
      <c r="IG135" s="61"/>
      <c r="IH135" s="202"/>
      <c r="II135" s="203"/>
      <c r="IJ135" s="202"/>
      <c r="IK135" s="203"/>
      <c r="IL135" s="202"/>
      <c r="IM135" s="203"/>
      <c r="IN135" s="202"/>
      <c r="IO135" s="203"/>
      <c r="IP135" s="204"/>
      <c r="IQ135" s="208"/>
      <c r="IR135" s="208"/>
      <c r="IS135" s="77"/>
      <c r="IT135" s="77"/>
      <c r="IU135" s="77"/>
      <c r="IV135" s="77"/>
      <c r="IW135" s="61"/>
      <c r="IX135" s="61"/>
      <c r="IY135" s="61"/>
      <c r="IZ135" s="61"/>
      <c r="JA135" s="61"/>
      <c r="JB135" s="61"/>
      <c r="JC135" s="61"/>
      <c r="JD135" s="61"/>
      <c r="JE135" s="61"/>
      <c r="JF135" s="61"/>
      <c r="JG135" s="61"/>
      <c r="JH135" s="61"/>
      <c r="JI135" s="61"/>
      <c r="JJ135" s="61"/>
      <c r="JK135" s="61"/>
      <c r="JL135" s="61"/>
      <c r="JM135" s="61"/>
      <c r="JN135" s="61"/>
      <c r="JO135" s="61"/>
      <c r="JP135" s="61"/>
      <c r="JQ135" s="61"/>
      <c r="JR135" s="61"/>
      <c r="JS135" s="61"/>
      <c r="JT135" s="61"/>
      <c r="JU135" s="61"/>
      <c r="JV135" s="61"/>
      <c r="JW135" s="61"/>
      <c r="JX135" s="61"/>
      <c r="JY135" s="61"/>
      <c r="JZ135" s="61"/>
      <c r="KA135" s="61"/>
      <c r="KB135" s="61"/>
      <c r="KC135" s="61"/>
      <c r="KD135" s="61"/>
      <c r="KE135" s="61"/>
      <c r="KF135" s="61"/>
      <c r="KG135" s="61"/>
      <c r="KH135" s="61"/>
      <c r="KI135" s="61"/>
      <c r="KJ135" s="61"/>
      <c r="KK135" s="61"/>
      <c r="KL135" s="61"/>
      <c r="KM135" s="61"/>
      <c r="KN135" s="61"/>
      <c r="KO135" s="61"/>
      <c r="KP135" s="61"/>
      <c r="KQ135" s="61"/>
      <c r="KR135" s="61"/>
      <c r="KS135" s="61"/>
      <c r="KT135" s="61"/>
      <c r="KU135" s="61"/>
      <c r="KV135" s="61"/>
      <c r="KW135" s="61"/>
      <c r="KX135" s="61"/>
      <c r="KY135" s="61"/>
      <c r="KZ135" s="61"/>
      <c r="LA135" s="61"/>
      <c r="LB135" s="61"/>
      <c r="LC135" s="61"/>
      <c r="LD135" s="61"/>
      <c r="LE135" s="61"/>
      <c r="LF135" s="61"/>
      <c r="LG135" s="61"/>
      <c r="LH135" s="61"/>
      <c r="LI135" s="61"/>
      <c r="LJ135" s="61"/>
      <c r="LK135" s="61"/>
      <c r="LL135" s="61"/>
      <c r="LM135" s="61"/>
      <c r="LN135" s="61"/>
      <c r="LO135" s="61"/>
      <c r="LP135" s="61"/>
      <c r="LQ135" s="61"/>
      <c r="LR135" s="61"/>
      <c r="LS135" s="61"/>
      <c r="LT135" s="61"/>
      <c r="LU135" s="61"/>
      <c r="LV135" s="61"/>
      <c r="LW135" s="61"/>
      <c r="LX135" s="61"/>
      <c r="LY135" s="61"/>
      <c r="LZ135" s="61"/>
      <c r="MA135" s="61"/>
      <c r="MB135" s="61"/>
      <c r="MC135" s="61"/>
      <c r="MD135" s="61"/>
      <c r="ME135" s="61"/>
      <c r="MF135" s="61"/>
      <c r="MG135" s="61"/>
      <c r="MH135" s="61"/>
      <c r="MI135" s="61"/>
      <c r="MJ135" s="61"/>
      <c r="MK135" s="61"/>
      <c r="ML135" s="61"/>
      <c r="MM135" s="61"/>
      <c r="MN135" s="61"/>
      <c r="MO135" s="61"/>
      <c r="MP135" s="61"/>
      <c r="MQ135" s="61"/>
      <c r="MR135" s="61"/>
      <c r="MS135" s="61"/>
      <c r="MT135" s="61"/>
      <c r="MU135" s="61"/>
      <c r="MV135" s="61"/>
      <c r="MW135" s="61"/>
      <c r="MX135" s="61"/>
      <c r="MY135" s="61"/>
      <c r="MZ135" s="61"/>
      <c r="NA135" s="61"/>
      <c r="NB135" s="61"/>
      <c r="NC135" s="61"/>
      <c r="ND135" s="61"/>
      <c r="NE135" s="61"/>
      <c r="NF135" s="61"/>
      <c r="NG135" s="61"/>
      <c r="NH135" s="61"/>
      <c r="NI135" s="61"/>
      <c r="NJ135" s="61"/>
      <c r="NK135" s="61"/>
      <c r="NL135" s="61"/>
      <c r="NM135" s="61"/>
      <c r="NN135" s="61"/>
      <c r="NO135" s="61"/>
      <c r="NP135" s="61"/>
      <c r="NQ135" s="61"/>
      <c r="NR135" s="61"/>
      <c r="NS135" s="61"/>
      <c r="NT135" s="61"/>
      <c r="NU135" s="61"/>
      <c r="NV135" s="61"/>
      <c r="NW135" s="61"/>
      <c r="NX135" s="61"/>
      <c r="NY135" s="61"/>
      <c r="NZ135" s="61"/>
      <c r="OA135" s="61"/>
      <c r="OB135" s="61"/>
      <c r="OC135" s="61"/>
      <c r="OD135" s="61"/>
      <c r="OE135" s="61"/>
      <c r="OF135" s="61"/>
      <c r="OG135" s="61"/>
      <c r="OH135" s="61"/>
      <c r="OI135" s="61"/>
      <c r="OJ135" s="61"/>
      <c r="OK135" s="61"/>
      <c r="OL135" s="61"/>
      <c r="OM135" s="61"/>
      <c r="ON135" s="61"/>
      <c r="OO135" s="61"/>
      <c r="OP135" s="61"/>
      <c r="OQ135" s="61"/>
      <c r="OR135" s="61"/>
      <c r="OS135" s="61"/>
      <c r="OT135" s="61"/>
      <c r="OU135" s="61"/>
      <c r="OV135" s="61"/>
      <c r="OW135" s="61"/>
      <c r="OX135" s="61"/>
      <c r="OY135" s="61"/>
      <c r="OZ135" s="61"/>
    </row>
    <row r="136" spans="1:416" ht="10.5" hidden="1" customHeight="1">
      <c r="A136" s="61"/>
      <c r="B136" s="282"/>
      <c r="C136" s="278"/>
      <c r="D136" s="281"/>
      <c r="E136" s="278"/>
      <c r="F136" s="292"/>
      <c r="G136" s="281"/>
      <c r="H136" s="137" t="s">
        <v>147</v>
      </c>
      <c r="I136" s="137" t="s">
        <v>1122</v>
      </c>
      <c r="J136" s="134"/>
      <c r="K136" s="206" t="s">
        <v>662</v>
      </c>
      <c r="L136" s="134" t="s">
        <v>500</v>
      </c>
      <c r="M136" s="55" t="s">
        <v>376</v>
      </c>
      <c r="N136" s="61" t="s">
        <v>349</v>
      </c>
      <c r="O136" s="273"/>
      <c r="P136" s="282"/>
      <c r="Q136" s="131"/>
      <c r="R136" s="131"/>
      <c r="S136" s="131"/>
      <c r="T136" s="131"/>
      <c r="U136" s="131"/>
      <c r="V136" s="131"/>
      <c r="W136" s="131"/>
      <c r="X136" s="131" t="s">
        <v>205</v>
      </c>
      <c r="Y136" s="131"/>
      <c r="Z136" s="131"/>
      <c r="AA136" s="131"/>
      <c r="AB136" s="130">
        <f t="shared" si="184"/>
        <v>1</v>
      </c>
      <c r="AC136" s="77"/>
      <c r="AD136" s="77"/>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251"/>
      <c r="BT136" s="251"/>
      <c r="BU136" s="77"/>
      <c r="BV136" s="77"/>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77"/>
      <c r="DM136" s="77"/>
      <c r="DN136" s="77"/>
      <c r="DO136" s="77"/>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77"/>
      <c r="FF136" s="77"/>
      <c r="FG136" s="77"/>
      <c r="FH136" s="77"/>
      <c r="FI136" s="77"/>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77"/>
      <c r="GZ136" s="79" t="s">
        <v>663</v>
      </c>
      <c r="HA136" s="77"/>
      <c r="HB136" s="77"/>
      <c r="HC136" s="77"/>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61"/>
      <c r="IF136" s="61"/>
      <c r="IG136" s="61"/>
      <c r="IH136" s="202"/>
      <c r="II136" s="203"/>
      <c r="IJ136" s="202"/>
      <c r="IK136" s="203"/>
      <c r="IL136" s="202"/>
      <c r="IM136" s="203"/>
      <c r="IN136" s="202"/>
      <c r="IO136" s="203"/>
      <c r="IP136" s="204"/>
      <c r="IQ136" s="208"/>
      <c r="IR136" s="208"/>
      <c r="IS136" s="77"/>
      <c r="IT136" s="77"/>
      <c r="IU136" s="77"/>
      <c r="IV136" s="77"/>
      <c r="IW136" s="61"/>
      <c r="IX136" s="61"/>
      <c r="IY136" s="61"/>
      <c r="IZ136" s="61"/>
      <c r="JA136" s="61"/>
      <c r="JB136" s="61"/>
      <c r="JC136" s="61"/>
      <c r="JD136" s="61"/>
      <c r="JE136" s="61"/>
      <c r="JF136" s="61"/>
      <c r="JG136" s="61"/>
      <c r="JH136" s="61"/>
      <c r="JI136" s="61"/>
      <c r="JJ136" s="61"/>
      <c r="JK136" s="61"/>
      <c r="JL136" s="61"/>
      <c r="JM136" s="61"/>
      <c r="JN136" s="61"/>
      <c r="JO136" s="61"/>
      <c r="JP136" s="61"/>
      <c r="JQ136" s="61"/>
      <c r="JR136" s="61"/>
      <c r="JS136" s="61"/>
      <c r="JT136" s="61"/>
      <c r="JU136" s="61"/>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61"/>
      <c r="LG136" s="61"/>
      <c r="LH136" s="61"/>
      <c r="LI136" s="61"/>
      <c r="LJ136" s="61"/>
      <c r="LK136" s="61"/>
      <c r="LL136" s="61"/>
      <c r="LM136" s="61"/>
      <c r="LN136" s="61"/>
      <c r="LO136" s="61"/>
      <c r="LP136" s="61"/>
      <c r="LQ136" s="61"/>
      <c r="LR136" s="61"/>
      <c r="LS136" s="61"/>
      <c r="LT136" s="61"/>
      <c r="LU136" s="61"/>
      <c r="LV136" s="61"/>
      <c r="LW136" s="61"/>
      <c r="LX136" s="61"/>
      <c r="LY136" s="61"/>
      <c r="LZ136" s="61"/>
      <c r="MA136" s="61"/>
      <c r="MB136" s="61"/>
      <c r="MC136" s="61"/>
      <c r="MD136" s="61"/>
      <c r="ME136" s="61"/>
      <c r="MF136" s="61"/>
      <c r="MG136" s="61"/>
      <c r="MH136" s="61"/>
      <c r="MI136" s="61"/>
      <c r="MJ136" s="61"/>
      <c r="MK136" s="61"/>
      <c r="ML136" s="61"/>
      <c r="MM136" s="61"/>
      <c r="MN136" s="61"/>
      <c r="MO136" s="61"/>
      <c r="MP136" s="61"/>
      <c r="MQ136" s="61"/>
      <c r="MR136" s="61"/>
      <c r="MS136" s="61"/>
      <c r="MT136" s="61"/>
      <c r="MU136" s="61"/>
      <c r="MV136" s="61"/>
      <c r="MW136" s="61"/>
      <c r="MX136" s="61"/>
      <c r="MY136" s="61"/>
      <c r="MZ136" s="61"/>
      <c r="NA136" s="61"/>
      <c r="NB136" s="61"/>
      <c r="NC136" s="61"/>
      <c r="ND136" s="61"/>
      <c r="NE136" s="61"/>
      <c r="NF136" s="61"/>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61"/>
      <c r="OE136" s="61"/>
      <c r="OF136" s="61"/>
      <c r="OG136" s="61"/>
      <c r="OH136" s="61"/>
      <c r="OI136" s="61"/>
      <c r="OJ136" s="61"/>
      <c r="OK136" s="61"/>
      <c r="OL136" s="61"/>
      <c r="OM136" s="61"/>
      <c r="ON136" s="61"/>
      <c r="OO136" s="61"/>
      <c r="OP136" s="61"/>
      <c r="OQ136" s="61"/>
      <c r="OR136" s="61"/>
      <c r="OS136" s="61"/>
      <c r="OT136" s="61"/>
      <c r="OU136" s="61"/>
      <c r="OV136" s="61"/>
      <c r="OW136" s="61"/>
      <c r="OX136" s="61"/>
      <c r="OY136" s="61"/>
      <c r="OZ136" s="61"/>
    </row>
    <row r="137" spans="1:416" ht="63" hidden="1">
      <c r="A137" s="61"/>
      <c r="B137" s="61">
        <v>53</v>
      </c>
      <c r="C137" s="137" t="s">
        <v>148</v>
      </c>
      <c r="D137" s="133" t="s">
        <v>5</v>
      </c>
      <c r="E137" s="137" t="s">
        <v>149</v>
      </c>
      <c r="F137" s="134" t="s">
        <v>5</v>
      </c>
      <c r="G137" s="133"/>
      <c r="H137" s="137" t="s">
        <v>149</v>
      </c>
      <c r="I137" s="137" t="s">
        <v>1068</v>
      </c>
      <c r="J137" s="134"/>
      <c r="K137" s="206" t="s">
        <v>662</v>
      </c>
      <c r="L137" s="134" t="s">
        <v>500</v>
      </c>
      <c r="M137" s="55" t="s">
        <v>376</v>
      </c>
      <c r="N137" s="61" t="s">
        <v>349</v>
      </c>
      <c r="O137" s="61" t="s">
        <v>205</v>
      </c>
      <c r="P137" s="61"/>
      <c r="Q137" s="131"/>
      <c r="R137" s="131"/>
      <c r="S137" s="131"/>
      <c r="T137" s="131" t="s">
        <v>205</v>
      </c>
      <c r="U137" s="131"/>
      <c r="V137" s="131"/>
      <c r="W137" s="131"/>
      <c r="X137" s="131"/>
      <c r="Y137" s="131"/>
      <c r="Z137" s="131"/>
      <c r="AA137" s="131"/>
      <c r="AB137" s="130">
        <f t="shared" si="184"/>
        <v>1</v>
      </c>
      <c r="AC137" s="77"/>
      <c r="AD137" s="77"/>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251"/>
      <c r="BT137" s="251"/>
      <c r="BU137" s="77"/>
      <c r="BV137" s="77"/>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77"/>
      <c r="DM137" s="77"/>
      <c r="DN137" s="77"/>
      <c r="DO137" s="77"/>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77"/>
      <c r="FF137" s="77"/>
      <c r="FG137" s="77"/>
      <c r="FH137" s="77"/>
      <c r="FI137" s="77"/>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77"/>
      <c r="GZ137" s="77"/>
      <c r="HA137" s="77"/>
      <c r="HB137" s="77"/>
      <c r="HC137" s="77"/>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61"/>
      <c r="IF137" s="61"/>
      <c r="IG137" s="61"/>
      <c r="IH137" s="61"/>
      <c r="II137" s="61"/>
      <c r="IJ137" s="61"/>
      <c r="IK137" s="61"/>
      <c r="IL137" s="61"/>
      <c r="IM137" s="61"/>
      <c r="IN137" s="61"/>
      <c r="IO137" s="61"/>
      <c r="IP137" s="61"/>
      <c r="IQ137" s="61"/>
      <c r="IR137" s="61"/>
      <c r="IS137" s="77"/>
      <c r="IT137" s="77"/>
      <c r="IU137" s="77"/>
      <c r="IV137" s="77"/>
      <c r="IW137" s="61"/>
      <c r="IX137" s="61"/>
      <c r="IY137" s="61"/>
      <c r="IZ137" s="61"/>
      <c r="JA137" s="61"/>
      <c r="JB137" s="61"/>
      <c r="JC137" s="61"/>
      <c r="JD137" s="61"/>
      <c r="JE137" s="61"/>
      <c r="JF137" s="61"/>
      <c r="JG137" s="61"/>
      <c r="JH137" s="61"/>
      <c r="JI137" s="61"/>
      <c r="JJ137" s="61"/>
      <c r="JK137" s="61"/>
      <c r="JL137" s="61"/>
      <c r="JM137" s="61"/>
      <c r="JN137" s="61"/>
      <c r="JO137" s="61"/>
      <c r="JP137" s="61"/>
      <c r="JQ137" s="61"/>
      <c r="JR137" s="61"/>
      <c r="JS137" s="61"/>
      <c r="JT137" s="61"/>
      <c r="JU137" s="61"/>
      <c r="JV137" s="61"/>
      <c r="JW137" s="61"/>
      <c r="JX137" s="61"/>
      <c r="JY137" s="61"/>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61"/>
      <c r="LG137" s="61"/>
      <c r="LH137" s="61"/>
      <c r="LI137" s="61"/>
      <c r="LJ137" s="61"/>
      <c r="LK137" s="61"/>
      <c r="LL137" s="61"/>
      <c r="LM137" s="61"/>
      <c r="LN137" s="61"/>
      <c r="LO137" s="61"/>
      <c r="LP137" s="61"/>
      <c r="LQ137" s="61"/>
      <c r="LR137" s="61"/>
      <c r="LS137" s="61"/>
      <c r="LT137" s="61"/>
      <c r="LU137" s="61"/>
      <c r="LV137" s="61"/>
      <c r="LW137" s="61"/>
      <c r="LX137" s="61"/>
      <c r="LY137" s="61"/>
      <c r="LZ137" s="61"/>
      <c r="MA137" s="61"/>
      <c r="MB137" s="61"/>
      <c r="MC137" s="61"/>
      <c r="MD137" s="61"/>
      <c r="ME137" s="61"/>
      <c r="MF137" s="61"/>
      <c r="MG137" s="61"/>
      <c r="MH137" s="61"/>
      <c r="MI137" s="61"/>
      <c r="MJ137" s="61"/>
      <c r="MK137" s="61"/>
      <c r="ML137" s="61"/>
      <c r="MM137" s="61"/>
      <c r="MN137" s="61"/>
      <c r="MO137" s="61"/>
      <c r="MP137" s="61"/>
      <c r="MQ137" s="61"/>
      <c r="MR137" s="61"/>
      <c r="MS137" s="61"/>
      <c r="MT137" s="61"/>
      <c r="MU137" s="61"/>
      <c r="MV137" s="61"/>
      <c r="MW137" s="61"/>
      <c r="MX137" s="61"/>
      <c r="MY137" s="61"/>
      <c r="MZ137" s="61"/>
      <c r="NA137" s="61"/>
      <c r="NB137" s="61"/>
      <c r="NC137" s="61"/>
      <c r="ND137" s="61"/>
      <c r="NE137" s="61"/>
      <c r="NF137" s="61"/>
      <c r="NG137" s="61"/>
      <c r="NH137" s="61"/>
      <c r="NI137" s="61"/>
      <c r="NJ137" s="61"/>
      <c r="NK137" s="61"/>
      <c r="NL137" s="61"/>
      <c r="NM137" s="61"/>
      <c r="NN137" s="61"/>
      <c r="NO137" s="61"/>
      <c r="NP137" s="61"/>
      <c r="NQ137" s="61"/>
      <c r="NR137" s="61"/>
      <c r="NS137" s="61"/>
      <c r="NT137" s="61"/>
      <c r="NU137" s="61"/>
      <c r="NV137" s="61"/>
      <c r="NW137" s="61"/>
      <c r="NX137" s="61"/>
      <c r="NY137" s="61"/>
      <c r="NZ137" s="61"/>
      <c r="OA137" s="61"/>
      <c r="OB137" s="61"/>
      <c r="OC137" s="61"/>
      <c r="OD137" s="61"/>
      <c r="OE137" s="61"/>
      <c r="OF137" s="61"/>
      <c r="OG137" s="61"/>
      <c r="OH137" s="61"/>
      <c r="OI137" s="61"/>
      <c r="OJ137" s="61"/>
      <c r="OK137" s="61"/>
      <c r="OL137" s="61"/>
      <c r="OM137" s="61"/>
      <c r="ON137" s="61"/>
      <c r="OO137" s="61"/>
      <c r="OP137" s="61"/>
      <c r="OQ137" s="61"/>
      <c r="OR137" s="61"/>
      <c r="OS137" s="61"/>
      <c r="OT137" s="61"/>
      <c r="OU137" s="61"/>
      <c r="OV137" s="61"/>
      <c r="OW137" s="61"/>
      <c r="OX137" s="61"/>
      <c r="OY137" s="61"/>
      <c r="OZ137" s="61"/>
    </row>
    <row r="138" spans="1:416" ht="24.75" hidden="1" customHeight="1">
      <c r="A138" s="61"/>
      <c r="B138" s="282">
        <v>54</v>
      </c>
      <c r="C138" s="278" t="s">
        <v>150</v>
      </c>
      <c r="D138" s="281" t="s">
        <v>12</v>
      </c>
      <c r="E138" s="278" t="s">
        <v>151</v>
      </c>
      <c r="F138" s="292" t="s">
        <v>12</v>
      </c>
      <c r="G138" s="281"/>
      <c r="H138" s="137" t="s">
        <v>151</v>
      </c>
      <c r="I138" s="137" t="s">
        <v>1069</v>
      </c>
      <c r="J138" s="134"/>
      <c r="K138" s="206" t="s">
        <v>662</v>
      </c>
      <c r="L138" s="134" t="s">
        <v>500</v>
      </c>
      <c r="M138" s="55" t="s">
        <v>376</v>
      </c>
      <c r="N138" s="61" t="s">
        <v>349</v>
      </c>
      <c r="O138" s="282" t="s">
        <v>205</v>
      </c>
      <c r="P138" s="282"/>
      <c r="Q138" s="131"/>
      <c r="R138" s="131"/>
      <c r="S138" s="131"/>
      <c r="T138" s="131"/>
      <c r="U138" s="131"/>
      <c r="V138" s="131"/>
      <c r="W138" s="131"/>
      <c r="X138" s="131"/>
      <c r="Y138" s="131"/>
      <c r="Z138" s="131"/>
      <c r="AA138" s="131" t="s">
        <v>205</v>
      </c>
      <c r="AB138" s="130">
        <f t="shared" si="184"/>
        <v>1</v>
      </c>
      <c r="AC138" s="77"/>
      <c r="AD138" s="77"/>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251"/>
      <c r="BT138" s="251"/>
      <c r="BU138" s="76"/>
      <c r="BV138" s="79"/>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202"/>
      <c r="DC138" s="203"/>
      <c r="DD138" s="202"/>
      <c r="DE138" s="203"/>
      <c r="DF138" s="202"/>
      <c r="DG138" s="203"/>
      <c r="DH138" s="202"/>
      <c r="DI138" s="203" t="e">
        <f>DH138/(DB138+DD138+DF138+DH138)</f>
        <v>#DIV/0!</v>
      </c>
      <c r="DJ138" s="204" t="e">
        <f>(((DB138*2)+(DD138*1)+(DF138*0)))/(DB138+DD138+DF138)</f>
        <v>#DIV/0!</v>
      </c>
      <c r="DK138" s="207" t="e">
        <f>IF(DI138&gt;=50%,"KĐG",IF(DJ138&gt;=1.6,"Đạt mục tiêu",IF(DJ138&gt;=1,"Cần cố gắng","Chưa đạt")))</f>
        <v>#DIV/0!</v>
      </c>
      <c r="DL138" s="77"/>
      <c r="DM138" s="77"/>
      <c r="DN138" s="77"/>
      <c r="DO138" s="77"/>
      <c r="DP138" s="201">
        <v>2</v>
      </c>
      <c r="DQ138" s="201">
        <v>2</v>
      </c>
      <c r="DR138" s="201">
        <v>2</v>
      </c>
      <c r="DS138" s="201">
        <v>2</v>
      </c>
      <c r="DT138" s="201">
        <v>2</v>
      </c>
      <c r="DU138" s="201">
        <v>2</v>
      </c>
      <c r="DV138" s="201">
        <v>2</v>
      </c>
      <c r="DW138" s="201">
        <v>2</v>
      </c>
      <c r="DX138" s="201">
        <v>2</v>
      </c>
      <c r="DY138" s="201">
        <v>2</v>
      </c>
      <c r="DZ138" s="201">
        <v>2</v>
      </c>
      <c r="EA138" s="201">
        <v>2</v>
      </c>
      <c r="EB138" s="201">
        <v>2</v>
      </c>
      <c r="EC138" s="201">
        <v>2</v>
      </c>
      <c r="ED138" s="201">
        <v>2</v>
      </c>
      <c r="EE138" s="201">
        <v>2</v>
      </c>
      <c r="EF138" s="201">
        <v>2</v>
      </c>
      <c r="EG138" s="201">
        <v>2</v>
      </c>
      <c r="EH138" s="201">
        <v>2</v>
      </c>
      <c r="EI138" s="201">
        <v>2</v>
      </c>
      <c r="EJ138" s="201">
        <v>2</v>
      </c>
      <c r="EK138" s="201">
        <v>2</v>
      </c>
      <c r="EL138" s="201">
        <v>2</v>
      </c>
      <c r="EM138" s="201">
        <v>2</v>
      </c>
      <c r="EN138" s="201">
        <v>2</v>
      </c>
      <c r="EO138" s="201">
        <v>2</v>
      </c>
      <c r="EP138" s="201">
        <v>2</v>
      </c>
      <c r="EQ138" s="201">
        <v>2</v>
      </c>
      <c r="ER138" s="201">
        <v>2</v>
      </c>
      <c r="ES138" s="201">
        <v>2</v>
      </c>
      <c r="ET138" s="201">
        <v>2</v>
      </c>
      <c r="EU138" s="61"/>
      <c r="EV138" s="61"/>
      <c r="EW138" s="61"/>
      <c r="EX138" s="61"/>
      <c r="EY138" s="61"/>
      <c r="EZ138" s="61"/>
      <c r="FA138" s="61"/>
      <c r="FB138" s="61"/>
      <c r="FC138" s="61"/>
      <c r="FD138" s="61"/>
      <c r="FE138" s="77"/>
      <c r="FF138" s="77"/>
      <c r="FG138" s="77"/>
      <c r="FH138" s="77"/>
      <c r="FI138" s="77"/>
      <c r="FJ138" s="61">
        <v>2</v>
      </c>
      <c r="FK138" s="61">
        <v>2</v>
      </c>
      <c r="FL138" s="61">
        <v>2</v>
      </c>
      <c r="FM138" s="61">
        <v>2</v>
      </c>
      <c r="FN138" s="61">
        <v>2</v>
      </c>
      <c r="FO138" s="61">
        <v>2</v>
      </c>
      <c r="FP138" s="61">
        <v>2</v>
      </c>
      <c r="FQ138" s="61">
        <v>2</v>
      </c>
      <c r="FR138" s="61">
        <v>2</v>
      </c>
      <c r="FS138" s="61">
        <v>2</v>
      </c>
      <c r="FT138" s="61">
        <v>1</v>
      </c>
      <c r="FU138" s="61">
        <v>2</v>
      </c>
      <c r="FV138" s="61">
        <v>2</v>
      </c>
      <c r="FW138" s="61">
        <v>2</v>
      </c>
      <c r="FX138" s="61">
        <v>2</v>
      </c>
      <c r="FY138" s="61">
        <v>2</v>
      </c>
      <c r="FZ138" s="61">
        <v>1</v>
      </c>
      <c r="GA138" s="61">
        <v>2</v>
      </c>
      <c r="GB138" s="61">
        <v>2</v>
      </c>
      <c r="GC138" s="61">
        <v>2</v>
      </c>
      <c r="GD138" s="61"/>
      <c r="GE138" s="61"/>
      <c r="GF138" s="61"/>
      <c r="GG138" s="61"/>
      <c r="GH138" s="61"/>
      <c r="GI138" s="61">
        <v>2</v>
      </c>
      <c r="GJ138" s="61">
        <v>2</v>
      </c>
      <c r="GK138" s="61">
        <v>2</v>
      </c>
      <c r="GL138" s="61">
        <v>2</v>
      </c>
      <c r="GM138" s="61"/>
      <c r="GN138" s="61">
        <v>2</v>
      </c>
      <c r="GO138" s="202">
        <f>COUNTIF(FA138:GN138,"2")</f>
        <v>23</v>
      </c>
      <c r="GP138" s="203">
        <f>GO138/(GO138+GQ138+GS138+GU138)</f>
        <v>0.92</v>
      </c>
      <c r="GQ138" s="202">
        <f>COUNTIF(FA138:GN138,"1")</f>
        <v>2</v>
      </c>
      <c r="GR138" s="203">
        <f>GQ138/(GO138+GQ138+GS138+GU138)</f>
        <v>0.08</v>
      </c>
      <c r="GS138" s="202">
        <f>COUNTIF(FA138:GN138,"0")</f>
        <v>0</v>
      </c>
      <c r="GT138" s="203">
        <f>GS138/(GO138+GQ138+GS138+GU138)</f>
        <v>0</v>
      </c>
      <c r="GU138" s="202">
        <f>COUNTIF(EU138:GN138,"KĐG")</f>
        <v>0</v>
      </c>
      <c r="GV138" s="203">
        <f>GU138/(GO138+GQ138+GS138+GU138)</f>
        <v>0</v>
      </c>
      <c r="GW138" s="204">
        <f>(((GO138*2)+(GQ138*1)+(GS138*0)))/(GO138+GQ138+GS138)</f>
        <v>1.92</v>
      </c>
      <c r="GX138" s="207" t="str">
        <f>IF(GV138&gt;=50%,"KĐG",IF(GW138&gt;=1.6,"Đạt mục tiêu",IF(GW138&gt;=1,"Cần cố gắng","Chưa đạt")))</f>
        <v>Đạt mục tiêu</v>
      </c>
      <c r="GY138" s="77"/>
      <c r="GZ138" s="77"/>
      <c r="HA138" s="77"/>
      <c r="HB138" s="77"/>
      <c r="HC138" s="77"/>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61"/>
      <c r="IF138" s="61"/>
      <c r="IG138" s="61"/>
      <c r="IH138" s="61"/>
      <c r="II138" s="61"/>
      <c r="IJ138" s="61"/>
      <c r="IK138" s="61"/>
      <c r="IL138" s="61"/>
      <c r="IM138" s="61"/>
      <c r="IN138" s="61"/>
      <c r="IO138" s="61"/>
      <c r="IP138" s="61"/>
      <c r="IQ138" s="61"/>
      <c r="IR138" s="61"/>
      <c r="IS138" s="77"/>
      <c r="IT138" s="77"/>
      <c r="IU138" s="77"/>
      <c r="IV138" s="77"/>
      <c r="IW138" s="61"/>
      <c r="IX138" s="61"/>
      <c r="IY138" s="61"/>
      <c r="IZ138" s="61"/>
      <c r="JA138" s="61"/>
      <c r="JB138" s="61"/>
      <c r="JC138" s="61"/>
      <c r="JD138" s="61"/>
      <c r="JE138" s="61"/>
      <c r="JF138" s="61"/>
      <c r="JG138" s="61"/>
      <c r="JH138" s="61"/>
      <c r="JI138" s="61"/>
      <c r="JJ138" s="61"/>
      <c r="JK138" s="61"/>
      <c r="JL138" s="61"/>
      <c r="JM138" s="61"/>
      <c r="JN138" s="61"/>
      <c r="JO138" s="61"/>
      <c r="JP138" s="61"/>
      <c r="JQ138" s="61"/>
      <c r="JR138" s="61"/>
      <c r="JS138" s="61"/>
      <c r="JT138" s="61"/>
      <c r="JU138" s="61"/>
      <c r="JV138" s="61"/>
      <c r="JW138" s="61"/>
      <c r="JX138" s="61"/>
      <c r="JY138" s="61"/>
      <c r="JZ138" s="61"/>
      <c r="KA138" s="61"/>
      <c r="KB138" s="61"/>
      <c r="KC138" s="61"/>
      <c r="KD138" s="61"/>
      <c r="KE138" s="61"/>
      <c r="KF138" s="61"/>
      <c r="KG138" s="61"/>
      <c r="KH138" s="61"/>
      <c r="KI138" s="61"/>
      <c r="KJ138" s="61"/>
      <c r="KK138" s="61"/>
      <c r="KL138" s="61"/>
      <c r="KM138" s="61"/>
      <c r="KN138" s="61"/>
      <c r="KO138" s="61"/>
      <c r="KP138" s="61"/>
      <c r="KQ138" s="61"/>
      <c r="KR138" s="61"/>
      <c r="KS138" s="61"/>
      <c r="KT138" s="61"/>
      <c r="KU138" s="61"/>
      <c r="KV138" s="61"/>
      <c r="KW138" s="61"/>
      <c r="KX138" s="61"/>
      <c r="KY138" s="61"/>
      <c r="KZ138" s="61"/>
      <c r="LA138" s="61"/>
      <c r="LB138" s="61"/>
      <c r="LC138" s="61"/>
      <c r="LD138" s="61"/>
      <c r="LE138" s="61"/>
      <c r="LF138" s="61"/>
      <c r="LG138" s="61"/>
      <c r="LH138" s="61"/>
      <c r="LI138" s="61"/>
      <c r="LJ138" s="61"/>
      <c r="LK138" s="61"/>
      <c r="LL138" s="61"/>
      <c r="LM138" s="61"/>
      <c r="LN138" s="61"/>
      <c r="LO138" s="61"/>
      <c r="LP138" s="61"/>
      <c r="LQ138" s="61"/>
      <c r="LR138" s="61"/>
      <c r="LS138" s="61"/>
      <c r="LT138" s="61"/>
      <c r="LU138" s="61"/>
      <c r="LV138" s="61"/>
      <c r="LW138" s="61"/>
      <c r="LX138" s="61"/>
      <c r="LY138" s="61"/>
      <c r="LZ138" s="61"/>
      <c r="MA138" s="61"/>
      <c r="MB138" s="61"/>
      <c r="MC138" s="61"/>
      <c r="MD138" s="61"/>
      <c r="ME138" s="61"/>
      <c r="MF138" s="61"/>
      <c r="MG138" s="61"/>
      <c r="MH138" s="61"/>
      <c r="MI138" s="61"/>
      <c r="MJ138" s="61"/>
      <c r="MK138" s="61"/>
      <c r="ML138" s="61"/>
      <c r="MM138" s="61"/>
      <c r="MN138" s="61"/>
      <c r="MO138" s="61"/>
      <c r="MP138" s="61"/>
      <c r="MQ138" s="61"/>
      <c r="MR138" s="61"/>
      <c r="MS138" s="61"/>
      <c r="MT138" s="61"/>
      <c r="MU138" s="61"/>
      <c r="MV138" s="61"/>
      <c r="MW138" s="61"/>
      <c r="MX138" s="61"/>
      <c r="MY138" s="61"/>
      <c r="MZ138" s="61"/>
      <c r="NA138" s="61"/>
      <c r="NB138" s="61"/>
      <c r="NC138" s="61"/>
      <c r="ND138" s="61"/>
      <c r="NE138" s="61"/>
      <c r="NF138" s="61"/>
      <c r="NG138" s="61"/>
      <c r="NH138" s="61"/>
      <c r="NI138" s="61"/>
      <c r="NJ138" s="61"/>
      <c r="NK138" s="61"/>
      <c r="NL138" s="61"/>
      <c r="NM138" s="61"/>
      <c r="NN138" s="61"/>
      <c r="NO138" s="61"/>
      <c r="NP138" s="61"/>
      <c r="NQ138" s="61"/>
      <c r="NR138" s="61"/>
      <c r="NS138" s="61"/>
      <c r="NT138" s="61"/>
      <c r="NU138" s="61"/>
      <c r="NV138" s="61"/>
      <c r="NW138" s="61"/>
      <c r="NX138" s="61"/>
      <c r="NY138" s="61"/>
      <c r="NZ138" s="61"/>
      <c r="OA138" s="61"/>
      <c r="OB138" s="61"/>
      <c r="OC138" s="61"/>
      <c r="OD138" s="61"/>
      <c r="OE138" s="61"/>
      <c r="OF138" s="61"/>
      <c r="OG138" s="61"/>
      <c r="OH138" s="61"/>
      <c r="OI138" s="61"/>
      <c r="OJ138" s="61"/>
      <c r="OK138" s="61"/>
      <c r="OL138" s="61"/>
      <c r="OM138" s="61"/>
      <c r="ON138" s="61"/>
      <c r="OO138" s="61"/>
      <c r="OP138" s="61"/>
      <c r="OQ138" s="61"/>
      <c r="OR138" s="61"/>
      <c r="OS138" s="61"/>
      <c r="OT138" s="61"/>
      <c r="OU138" s="61"/>
      <c r="OV138" s="61"/>
      <c r="OW138" s="61"/>
      <c r="OX138" s="61"/>
      <c r="OY138" s="61"/>
      <c r="OZ138" s="61"/>
    </row>
    <row r="139" spans="1:416" ht="27" hidden="1" customHeight="1">
      <c r="A139" s="61"/>
      <c r="B139" s="282"/>
      <c r="C139" s="278"/>
      <c r="D139" s="281"/>
      <c r="E139" s="278"/>
      <c r="F139" s="292"/>
      <c r="G139" s="281"/>
      <c r="H139" s="137" t="s">
        <v>151</v>
      </c>
      <c r="I139" s="137" t="s">
        <v>1069</v>
      </c>
      <c r="J139" s="134"/>
      <c r="K139" s="206" t="s">
        <v>662</v>
      </c>
      <c r="L139" s="134" t="s">
        <v>500</v>
      </c>
      <c r="M139" s="55" t="s">
        <v>376</v>
      </c>
      <c r="N139" s="61" t="s">
        <v>349</v>
      </c>
      <c r="O139" s="282"/>
      <c r="P139" s="282"/>
      <c r="Q139" s="131"/>
      <c r="R139" s="131"/>
      <c r="S139" s="131"/>
      <c r="T139" s="131"/>
      <c r="U139" s="131"/>
      <c r="V139" s="131"/>
      <c r="W139" s="131"/>
      <c r="X139" s="131" t="s">
        <v>205</v>
      </c>
      <c r="Y139" s="131"/>
      <c r="Z139" s="131"/>
      <c r="AA139" s="131"/>
      <c r="AB139" s="130">
        <f t="shared" si="184"/>
        <v>1</v>
      </c>
      <c r="AC139" s="77"/>
      <c r="AD139" s="77"/>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251"/>
      <c r="BT139" s="251"/>
      <c r="BU139" s="77"/>
      <c r="BV139" s="77"/>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77"/>
      <c r="DM139" s="77"/>
      <c r="DN139" s="77"/>
      <c r="DO139" s="77"/>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77"/>
      <c r="FF139" s="77"/>
      <c r="FG139" s="77"/>
      <c r="FH139" s="77"/>
      <c r="FI139" s="77"/>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202"/>
      <c r="GP139" s="203"/>
      <c r="GQ139" s="202"/>
      <c r="GR139" s="203"/>
      <c r="GS139" s="202"/>
      <c r="GT139" s="203"/>
      <c r="GU139" s="202"/>
      <c r="GV139" s="203"/>
      <c r="GW139" s="204"/>
      <c r="GX139" s="207"/>
      <c r="GY139" s="77"/>
      <c r="GZ139" s="77"/>
      <c r="HA139" s="77"/>
      <c r="HB139" s="77"/>
      <c r="HC139" s="77"/>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61"/>
      <c r="IF139" s="61"/>
      <c r="IG139" s="61"/>
      <c r="IH139" s="61"/>
      <c r="II139" s="61"/>
      <c r="IJ139" s="61"/>
      <c r="IK139" s="61"/>
      <c r="IL139" s="61"/>
      <c r="IM139" s="61"/>
      <c r="IN139" s="61"/>
      <c r="IO139" s="61"/>
      <c r="IP139" s="61"/>
      <c r="IQ139" s="61"/>
      <c r="IR139" s="61"/>
      <c r="IS139" s="77"/>
      <c r="IT139" s="77"/>
      <c r="IU139" s="77"/>
      <c r="IV139" s="77"/>
      <c r="IW139" s="61"/>
      <c r="IX139" s="61"/>
      <c r="IY139" s="61"/>
      <c r="IZ139" s="61"/>
      <c r="JA139" s="61"/>
      <c r="JB139" s="61"/>
      <c r="JC139" s="61"/>
      <c r="JD139" s="61"/>
      <c r="JE139" s="61"/>
      <c r="JF139" s="61"/>
      <c r="JG139" s="61"/>
      <c r="JH139" s="61"/>
      <c r="JI139" s="61"/>
      <c r="JJ139" s="61"/>
      <c r="JK139" s="61"/>
      <c r="JL139" s="61"/>
      <c r="JM139" s="61"/>
      <c r="JN139" s="61"/>
      <c r="JO139" s="61"/>
      <c r="JP139" s="61"/>
      <c r="JQ139" s="61"/>
      <c r="JR139" s="61"/>
      <c r="JS139" s="61"/>
      <c r="JT139" s="61"/>
      <c r="JU139" s="61"/>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61"/>
      <c r="LG139" s="61"/>
      <c r="LH139" s="61"/>
      <c r="LI139" s="61"/>
      <c r="LJ139" s="61"/>
      <c r="LK139" s="61"/>
      <c r="LL139" s="61"/>
      <c r="LM139" s="61"/>
      <c r="LN139" s="61"/>
      <c r="LO139" s="61"/>
      <c r="LP139" s="61"/>
      <c r="LQ139" s="61"/>
      <c r="LR139" s="61"/>
      <c r="LS139" s="61"/>
      <c r="LT139" s="61"/>
      <c r="LU139" s="61"/>
      <c r="LV139" s="61"/>
      <c r="LW139" s="61"/>
      <c r="LX139" s="61"/>
      <c r="LY139" s="61"/>
      <c r="LZ139" s="61"/>
      <c r="MA139" s="61"/>
      <c r="MB139" s="61"/>
      <c r="MC139" s="61"/>
      <c r="MD139" s="61"/>
      <c r="ME139" s="61"/>
      <c r="MF139" s="61"/>
      <c r="MG139" s="61"/>
      <c r="MH139" s="61"/>
      <c r="MI139" s="61"/>
      <c r="MJ139" s="61"/>
      <c r="MK139" s="61"/>
      <c r="ML139" s="61"/>
      <c r="MM139" s="61"/>
      <c r="MN139" s="61"/>
      <c r="MO139" s="61"/>
      <c r="MP139" s="61"/>
      <c r="MQ139" s="61"/>
      <c r="MR139" s="61"/>
      <c r="MS139" s="61"/>
      <c r="MT139" s="61"/>
      <c r="MU139" s="61"/>
      <c r="MV139" s="61"/>
      <c r="MW139" s="61"/>
      <c r="MX139" s="61"/>
      <c r="MY139" s="61"/>
      <c r="MZ139" s="61"/>
      <c r="NA139" s="61"/>
      <c r="NB139" s="61"/>
      <c r="NC139" s="61"/>
      <c r="ND139" s="61"/>
      <c r="NE139" s="61"/>
      <c r="NF139" s="61"/>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61"/>
      <c r="OE139" s="61"/>
      <c r="OF139" s="61"/>
      <c r="OG139" s="61"/>
      <c r="OH139" s="61"/>
      <c r="OI139" s="61"/>
      <c r="OJ139" s="61"/>
      <c r="OK139" s="61"/>
      <c r="OL139" s="61"/>
      <c r="OM139" s="61"/>
      <c r="ON139" s="61"/>
      <c r="OO139" s="61"/>
      <c r="OP139" s="61"/>
      <c r="OQ139" s="61"/>
      <c r="OR139" s="61"/>
      <c r="OS139" s="61"/>
      <c r="OT139" s="61"/>
      <c r="OU139" s="61"/>
      <c r="OV139" s="61"/>
      <c r="OW139" s="61"/>
      <c r="OX139" s="61"/>
      <c r="OY139" s="61"/>
      <c r="OZ139" s="61"/>
    </row>
    <row r="140" spans="1:416" ht="63" hidden="1">
      <c r="A140" s="61"/>
      <c r="B140" s="61">
        <v>55</v>
      </c>
      <c r="C140" s="137" t="s">
        <v>152</v>
      </c>
      <c r="D140" s="133" t="s">
        <v>5</v>
      </c>
      <c r="E140" s="137" t="s">
        <v>153</v>
      </c>
      <c r="F140" s="134" t="s">
        <v>5</v>
      </c>
      <c r="G140" s="133"/>
      <c r="H140" s="137" t="s">
        <v>153</v>
      </c>
      <c r="I140" s="137" t="s">
        <v>1070</v>
      </c>
      <c r="J140" s="134"/>
      <c r="K140" s="206" t="s">
        <v>662</v>
      </c>
      <c r="L140" s="134" t="s">
        <v>500</v>
      </c>
      <c r="M140" s="55" t="s">
        <v>376</v>
      </c>
      <c r="N140" s="61" t="s">
        <v>349</v>
      </c>
      <c r="O140" s="282" t="s">
        <v>205</v>
      </c>
      <c r="P140" s="282"/>
      <c r="Q140" s="131"/>
      <c r="R140" s="131"/>
      <c r="S140" s="131"/>
      <c r="T140" s="131"/>
      <c r="U140" s="131"/>
      <c r="V140" s="131"/>
      <c r="W140" s="131" t="s">
        <v>205</v>
      </c>
      <c r="X140" s="131"/>
      <c r="Y140" s="131"/>
      <c r="Z140" s="131"/>
      <c r="AA140" s="131"/>
      <c r="AB140" s="130">
        <f t="shared" si="184"/>
        <v>1</v>
      </c>
      <c r="AC140" s="61"/>
      <c r="AD140" s="75" t="s">
        <v>554</v>
      </c>
      <c r="AE140" s="201">
        <v>2</v>
      </c>
      <c r="AF140" s="201">
        <v>2</v>
      </c>
      <c r="AG140" s="201">
        <v>2</v>
      </c>
      <c r="AH140" s="201">
        <v>2</v>
      </c>
      <c r="AI140" s="201">
        <v>2</v>
      </c>
      <c r="AJ140" s="201">
        <v>2</v>
      </c>
      <c r="AK140" s="201">
        <v>2</v>
      </c>
      <c r="AL140" s="201">
        <v>2</v>
      </c>
      <c r="AM140" s="201">
        <v>2</v>
      </c>
      <c r="AN140" s="201">
        <v>1</v>
      </c>
      <c r="AO140" s="201">
        <v>2</v>
      </c>
      <c r="AP140" s="201">
        <v>2</v>
      </c>
      <c r="AQ140" s="201">
        <v>2</v>
      </c>
      <c r="AR140" s="201">
        <v>2</v>
      </c>
      <c r="AS140" s="201">
        <v>2</v>
      </c>
      <c r="AT140" s="201">
        <v>2</v>
      </c>
      <c r="AU140" s="201">
        <v>2</v>
      </c>
      <c r="AV140" s="201">
        <v>2</v>
      </c>
      <c r="AW140" s="201">
        <v>1</v>
      </c>
      <c r="AX140" s="201">
        <v>2</v>
      </c>
      <c r="AY140" s="201">
        <v>2</v>
      </c>
      <c r="AZ140" s="201">
        <v>2</v>
      </c>
      <c r="BA140" s="201">
        <v>2</v>
      </c>
      <c r="BB140" s="201">
        <v>2</v>
      </c>
      <c r="BC140" s="201">
        <v>2</v>
      </c>
      <c r="BD140" s="201">
        <v>2</v>
      </c>
      <c r="BE140" s="201">
        <v>2</v>
      </c>
      <c r="BF140" s="201">
        <v>2</v>
      </c>
      <c r="BG140" s="201">
        <v>1</v>
      </c>
      <c r="BH140" s="201">
        <v>2</v>
      </c>
      <c r="BI140" s="202">
        <f>COUNTIF(AE140:BH140,"2")</f>
        <v>27</v>
      </c>
      <c r="BJ140" s="203">
        <f>BI140/(BI140+BK140+BM140+BO140)</f>
        <v>0.9</v>
      </c>
      <c r="BK140" s="202">
        <f>COUNTIF(AE140:BH140,"1")</f>
        <v>3</v>
      </c>
      <c r="BL140" s="203">
        <f>BK140/(BI140+BK140+BM140+BO140)</f>
        <v>0.1</v>
      </c>
      <c r="BM140" s="202">
        <f>COUNTIF(AE140:BH140,"0")</f>
        <v>0</v>
      </c>
      <c r="BN140" s="203">
        <f>BM140/(BI140+BK140+BM140+BO140)</f>
        <v>0</v>
      </c>
      <c r="BO140" s="202">
        <f>COUNTIF(P140:BH140,"KĐG")</f>
        <v>0</v>
      </c>
      <c r="BP140" s="203">
        <f>BO140/(BI140+BK140+BM140+BO140)</f>
        <v>0</v>
      </c>
      <c r="BQ140" s="204">
        <f>(((BI140*2)+(BK140*1)+(BM140*0)))/(BI140+BK140+BM140)</f>
        <v>1.9</v>
      </c>
      <c r="BR140" s="205" t="str">
        <f>IF(BP140&gt;=50%,"KĐG",IF(BQ140&gt;=1.6,"Đạt mục tiêu",IF(BQ140&gt;=1,"Cần cố gắng","Chưa đạt")))</f>
        <v>Đạt mục tiêu</v>
      </c>
      <c r="BS140" s="251"/>
      <c r="BT140" s="251"/>
      <c r="BU140" s="77">
        <v>2</v>
      </c>
      <c r="BV140" s="77">
        <v>2</v>
      </c>
      <c r="BW140" s="61">
        <v>2</v>
      </c>
      <c r="BX140" s="61">
        <v>2</v>
      </c>
      <c r="BY140" s="61">
        <v>2</v>
      </c>
      <c r="BZ140" s="61">
        <v>2</v>
      </c>
      <c r="CA140" s="61">
        <v>2</v>
      </c>
      <c r="CB140" s="61">
        <v>2</v>
      </c>
      <c r="CC140" s="61">
        <v>2</v>
      </c>
      <c r="CD140" s="61">
        <v>1</v>
      </c>
      <c r="CE140" s="61">
        <v>2</v>
      </c>
      <c r="CF140" s="61">
        <v>2</v>
      </c>
      <c r="CG140" s="61">
        <v>2</v>
      </c>
      <c r="CH140" s="61">
        <v>2</v>
      </c>
      <c r="CI140" s="61">
        <v>2</v>
      </c>
      <c r="CJ140" s="61">
        <v>2</v>
      </c>
      <c r="CK140" s="61">
        <v>2</v>
      </c>
      <c r="CL140" s="61">
        <v>2</v>
      </c>
      <c r="CM140" s="61">
        <v>1</v>
      </c>
      <c r="CN140" s="61">
        <v>2</v>
      </c>
      <c r="CO140" s="61">
        <v>2</v>
      </c>
      <c r="CP140" s="61">
        <v>2</v>
      </c>
      <c r="CQ140" s="61">
        <v>2</v>
      </c>
      <c r="CR140" s="61">
        <v>2</v>
      </c>
      <c r="CS140" s="61">
        <v>2</v>
      </c>
      <c r="CT140" s="61">
        <v>2</v>
      </c>
      <c r="CU140" s="61">
        <v>2</v>
      </c>
      <c r="CV140" s="61">
        <v>2</v>
      </c>
      <c r="CW140" s="61">
        <v>1</v>
      </c>
      <c r="CX140" s="61">
        <v>2</v>
      </c>
      <c r="CY140" s="61">
        <f>COUNTIF(BU140:CX140,"2")</f>
        <v>27</v>
      </c>
      <c r="CZ140" s="61">
        <f>CY140/(CY140+DA140+DC140+DE140)</f>
        <v>0.9</v>
      </c>
      <c r="DA140" s="61">
        <f>COUNTIF(BU140:CX140,"1")</f>
        <v>3</v>
      </c>
      <c r="DB140" s="61">
        <f>DA140/(CY140+DA140+DC140+DE140)</f>
        <v>0.1</v>
      </c>
      <c r="DC140" s="61">
        <f>COUNTIF(BU140:CX140,"0")</f>
        <v>0</v>
      </c>
      <c r="DD140" s="61">
        <f>DC140/(CY140+DA140+DC140+DE140)</f>
        <v>0</v>
      </c>
      <c r="DE140" s="61">
        <f>COUNTIF(BG140:CX140,"KĐG")</f>
        <v>0</v>
      </c>
      <c r="DF140" s="61">
        <f>DE140/(CY140+DA140+DC140+DE140)</f>
        <v>0</v>
      </c>
      <c r="DG140" s="61">
        <f>(((CY140*2)+(DA140*1)+(DC140*0)))/(CY140+DA140+DC140)</f>
        <v>1.9</v>
      </c>
      <c r="DH140" s="61" t="str">
        <f>IF(DF140&gt;=50%,"KĐG",IF(DG140&gt;=1.6,"Đạt mục tiêu",IF(DG140&gt;=1,"Cần cố gắng","Chưa đạt")))</f>
        <v>Đạt mục tiêu</v>
      </c>
      <c r="DI140" s="61"/>
      <c r="DJ140" s="61"/>
      <c r="DK140" s="61"/>
      <c r="DL140" s="77"/>
      <c r="DM140" s="77"/>
      <c r="DN140" s="77"/>
      <c r="DO140" s="77"/>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77"/>
      <c r="FF140" s="77"/>
      <c r="FG140" s="77"/>
      <c r="FH140" s="77"/>
      <c r="FI140" s="77"/>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202"/>
      <c r="GP140" s="203"/>
      <c r="GQ140" s="202"/>
      <c r="GR140" s="203"/>
      <c r="GS140" s="202"/>
      <c r="GT140" s="203"/>
      <c r="GU140" s="202"/>
      <c r="GV140" s="203"/>
      <c r="GW140" s="204"/>
      <c r="GX140" s="207"/>
      <c r="GY140" s="77"/>
      <c r="GZ140" s="77"/>
      <c r="HA140" s="77"/>
      <c r="HB140" s="77"/>
      <c r="HC140" s="77"/>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61"/>
      <c r="IF140" s="61"/>
      <c r="IG140" s="61"/>
      <c r="IH140" s="61"/>
      <c r="II140" s="61"/>
      <c r="IJ140" s="61"/>
      <c r="IK140" s="61"/>
      <c r="IL140" s="61"/>
      <c r="IM140" s="61"/>
      <c r="IN140" s="61"/>
      <c r="IO140" s="61"/>
      <c r="IP140" s="61"/>
      <c r="IQ140" s="61"/>
      <c r="IR140" s="61"/>
      <c r="IS140" s="77"/>
      <c r="IT140" s="77"/>
      <c r="IU140" s="77"/>
      <c r="IV140" s="77"/>
      <c r="IW140" s="61"/>
      <c r="IX140" s="61"/>
      <c r="IY140" s="61"/>
      <c r="IZ140" s="61"/>
      <c r="JA140" s="61"/>
      <c r="JB140" s="61"/>
      <c r="JC140" s="61"/>
      <c r="JD140" s="61"/>
      <c r="JE140" s="61"/>
      <c r="JF140" s="61"/>
      <c r="JG140" s="61"/>
      <c r="JH140" s="61"/>
      <c r="JI140" s="61"/>
      <c r="JJ140" s="61"/>
      <c r="JK140" s="61"/>
      <c r="JL140" s="61"/>
      <c r="JM140" s="61"/>
      <c r="JN140" s="61"/>
      <c r="JO140" s="61"/>
      <c r="JP140" s="61"/>
      <c r="JQ140" s="61"/>
      <c r="JR140" s="61"/>
      <c r="JS140" s="61"/>
      <c r="JT140" s="61"/>
      <c r="JU140" s="61"/>
      <c r="JV140" s="61"/>
      <c r="JW140" s="61"/>
      <c r="JX140" s="61"/>
      <c r="JY140" s="61"/>
      <c r="JZ140" s="61"/>
      <c r="KA140" s="61"/>
      <c r="KB140" s="61"/>
      <c r="KC140" s="61"/>
      <c r="KD140" s="61"/>
      <c r="KE140" s="61"/>
      <c r="KF140" s="61"/>
      <c r="KG140" s="61"/>
      <c r="KH140" s="61"/>
      <c r="KI140" s="61"/>
      <c r="KJ140" s="61"/>
      <c r="KK140" s="61"/>
      <c r="KL140" s="61"/>
      <c r="KM140" s="61"/>
      <c r="KN140" s="61"/>
      <c r="KO140" s="61"/>
      <c r="KP140" s="61"/>
      <c r="KQ140" s="61"/>
      <c r="KR140" s="61"/>
      <c r="KS140" s="61"/>
      <c r="KT140" s="61"/>
      <c r="KU140" s="61"/>
      <c r="KV140" s="61"/>
      <c r="KW140" s="61"/>
      <c r="KX140" s="61"/>
      <c r="KY140" s="61"/>
      <c r="KZ140" s="61"/>
      <c r="LA140" s="61"/>
      <c r="LB140" s="61"/>
      <c r="LC140" s="61"/>
      <c r="LD140" s="61"/>
      <c r="LE140" s="61"/>
      <c r="LF140" s="61"/>
      <c r="LG140" s="61"/>
      <c r="LH140" s="61"/>
      <c r="LI140" s="61"/>
      <c r="LJ140" s="61"/>
      <c r="LK140" s="61"/>
      <c r="LL140" s="61"/>
      <c r="LM140" s="61"/>
      <c r="LN140" s="61"/>
      <c r="LO140" s="61"/>
      <c r="LP140" s="61"/>
      <c r="LQ140" s="61"/>
      <c r="LR140" s="61"/>
      <c r="LS140" s="61"/>
      <c r="LT140" s="61"/>
      <c r="LU140" s="61"/>
      <c r="LV140" s="61"/>
      <c r="LW140" s="61"/>
      <c r="LX140" s="61"/>
      <c r="LY140" s="61"/>
      <c r="LZ140" s="61"/>
      <c r="MA140" s="61"/>
      <c r="MB140" s="61"/>
      <c r="MC140" s="61"/>
      <c r="MD140" s="61"/>
      <c r="ME140" s="61"/>
      <c r="MF140" s="61"/>
      <c r="MG140" s="61"/>
      <c r="MH140" s="61"/>
      <c r="MI140" s="61"/>
      <c r="MJ140" s="61"/>
      <c r="MK140" s="61"/>
      <c r="ML140" s="61"/>
      <c r="MM140" s="61"/>
      <c r="MN140" s="61"/>
      <c r="MO140" s="61"/>
      <c r="MP140" s="61"/>
      <c r="MQ140" s="61"/>
      <c r="MR140" s="61"/>
      <c r="MS140" s="61"/>
      <c r="MT140" s="61"/>
      <c r="MU140" s="61"/>
      <c r="MV140" s="61"/>
      <c r="MW140" s="61"/>
      <c r="MX140" s="61"/>
      <c r="MY140" s="61"/>
      <c r="MZ140" s="61"/>
      <c r="NA140" s="61"/>
      <c r="NB140" s="61"/>
      <c r="NC140" s="61"/>
      <c r="ND140" s="61"/>
      <c r="NE140" s="61"/>
      <c r="NF140" s="61"/>
      <c r="NG140" s="61"/>
      <c r="NH140" s="61"/>
      <c r="NI140" s="61"/>
      <c r="NJ140" s="61"/>
      <c r="NK140" s="61"/>
      <c r="NL140" s="61"/>
      <c r="NM140" s="61"/>
      <c r="NN140" s="61"/>
      <c r="NO140" s="61"/>
      <c r="NP140" s="61"/>
      <c r="NQ140" s="61"/>
      <c r="NR140" s="61"/>
      <c r="NS140" s="61"/>
      <c r="NT140" s="61"/>
      <c r="NU140" s="61"/>
      <c r="NV140" s="61"/>
      <c r="NW140" s="61"/>
      <c r="NX140" s="61"/>
      <c r="NY140" s="61"/>
      <c r="NZ140" s="61"/>
      <c r="OA140" s="61"/>
      <c r="OB140" s="61"/>
      <c r="OC140" s="61"/>
      <c r="OD140" s="61"/>
      <c r="OE140" s="61"/>
      <c r="OF140" s="61"/>
      <c r="OG140" s="61"/>
      <c r="OH140" s="61"/>
      <c r="OI140" s="61"/>
      <c r="OJ140" s="61"/>
      <c r="OK140" s="61"/>
      <c r="OL140" s="61"/>
      <c r="OM140" s="61"/>
      <c r="ON140" s="61"/>
      <c r="OO140" s="61"/>
      <c r="OP140" s="61"/>
      <c r="OQ140" s="61"/>
      <c r="OR140" s="61"/>
      <c r="OS140" s="61"/>
      <c r="OT140" s="61"/>
      <c r="OU140" s="61"/>
      <c r="OV140" s="61"/>
      <c r="OW140" s="61"/>
      <c r="OX140" s="61"/>
      <c r="OY140" s="61"/>
      <c r="OZ140" s="61"/>
    </row>
    <row r="141" spans="1:416" ht="39.75" hidden="1" customHeight="1">
      <c r="A141" s="61"/>
      <c r="B141" s="272">
        <v>56</v>
      </c>
      <c r="C141" s="318" t="s">
        <v>429</v>
      </c>
      <c r="D141" s="288" t="s">
        <v>7</v>
      </c>
      <c r="E141" s="275" t="s">
        <v>840</v>
      </c>
      <c r="F141" s="290" t="s">
        <v>7</v>
      </c>
      <c r="G141" s="281"/>
      <c r="H141" s="137" t="s">
        <v>560</v>
      </c>
      <c r="I141" s="137" t="s">
        <v>1123</v>
      </c>
      <c r="J141" s="134"/>
      <c r="K141" s="206" t="s">
        <v>662</v>
      </c>
      <c r="L141" s="134" t="s">
        <v>500</v>
      </c>
      <c r="M141" s="55" t="s">
        <v>376</v>
      </c>
      <c r="N141" s="61" t="s">
        <v>349</v>
      </c>
      <c r="O141" s="282" t="s">
        <v>205</v>
      </c>
      <c r="P141" s="61">
        <v>2</v>
      </c>
      <c r="Q141" s="131"/>
      <c r="R141" s="131"/>
      <c r="S141" s="131"/>
      <c r="T141" s="131"/>
      <c r="U141" s="131"/>
      <c r="V141" s="131"/>
      <c r="W141" s="131" t="s">
        <v>205</v>
      </c>
      <c r="X141" s="131"/>
      <c r="Y141" s="131"/>
      <c r="Z141" s="131"/>
      <c r="AA141" s="131"/>
      <c r="AB141" s="130">
        <f t="shared" si="184"/>
        <v>1</v>
      </c>
      <c r="AC141" s="77" t="s">
        <v>555</v>
      </c>
      <c r="AD141" s="77" t="s">
        <v>555</v>
      </c>
      <c r="AE141" s="201">
        <v>2</v>
      </c>
      <c r="AF141" s="201">
        <v>1</v>
      </c>
      <c r="AG141" s="201">
        <v>2</v>
      </c>
      <c r="AH141" s="201">
        <v>2</v>
      </c>
      <c r="AI141" s="201">
        <v>2</v>
      </c>
      <c r="AJ141" s="201">
        <v>2</v>
      </c>
      <c r="AK141" s="201">
        <v>2</v>
      </c>
      <c r="AL141" s="201">
        <v>2</v>
      </c>
      <c r="AM141" s="201">
        <v>2</v>
      </c>
      <c r="AN141" s="201">
        <v>2</v>
      </c>
      <c r="AO141" s="201">
        <v>2</v>
      </c>
      <c r="AP141" s="201">
        <v>2</v>
      </c>
      <c r="AQ141" s="201">
        <v>2</v>
      </c>
      <c r="AR141" s="201">
        <v>1</v>
      </c>
      <c r="AS141" s="201">
        <v>2</v>
      </c>
      <c r="AT141" s="201">
        <v>2</v>
      </c>
      <c r="AU141" s="201">
        <v>2</v>
      </c>
      <c r="AV141" s="201">
        <v>2</v>
      </c>
      <c r="AW141" s="201">
        <v>2</v>
      </c>
      <c r="AX141" s="201">
        <v>2</v>
      </c>
      <c r="AY141" s="201">
        <v>1</v>
      </c>
      <c r="AZ141" s="201">
        <v>2</v>
      </c>
      <c r="BA141" s="201">
        <v>2</v>
      </c>
      <c r="BB141" s="201">
        <v>2</v>
      </c>
      <c r="BC141" s="201">
        <v>1</v>
      </c>
      <c r="BD141" s="201">
        <v>2</v>
      </c>
      <c r="BE141" s="201">
        <v>2</v>
      </c>
      <c r="BF141" s="201">
        <v>2</v>
      </c>
      <c r="BG141" s="201">
        <v>2</v>
      </c>
      <c r="BH141" s="201">
        <v>2</v>
      </c>
      <c r="BI141" s="202">
        <f>COUNTIF(AE141:BH141,"2")</f>
        <v>26</v>
      </c>
      <c r="BJ141" s="203">
        <f>BI141/(BI141+BK141+BM141+BO141)</f>
        <v>0.8666666666666667</v>
      </c>
      <c r="BK141" s="202">
        <f>COUNTIF(AE141:BH141,"1")</f>
        <v>4</v>
      </c>
      <c r="BL141" s="203">
        <f>BK141/(BI141+BK141+BM141+BO141)</f>
        <v>0.13333333333333333</v>
      </c>
      <c r="BM141" s="202">
        <f>COUNTIF(AE141:BH141,"0")</f>
        <v>0</v>
      </c>
      <c r="BN141" s="203">
        <f>BM141/(BI141+BK141+BM141+BO141)</f>
        <v>0</v>
      </c>
      <c r="BO141" s="202">
        <f>COUNTIF(P141:BH141,"KĐG")</f>
        <v>0</v>
      </c>
      <c r="BP141" s="203">
        <f>BO141/(BI141+BK141+BM141+BO141)</f>
        <v>0</v>
      </c>
      <c r="BQ141" s="204">
        <f>(((BI141*2)+(BK141*1)+(BM141*0)))/(BI141+BK141+BM141)</f>
        <v>1.8666666666666667</v>
      </c>
      <c r="BR141" s="205" t="str">
        <f>IF(BP141&gt;=50%,"KĐG",IF(BQ141&gt;=1.6,"Đạt mục tiêu",IF(BQ141&gt;=1,"Cần cố gắng","Chưa đạt")))</f>
        <v>Đạt mục tiêu</v>
      </c>
      <c r="BS141" s="251"/>
      <c r="BT141" s="251"/>
      <c r="BU141" s="77">
        <v>2</v>
      </c>
      <c r="BV141" s="77">
        <v>1</v>
      </c>
      <c r="BW141" s="61">
        <v>2</v>
      </c>
      <c r="BX141" s="61">
        <v>2</v>
      </c>
      <c r="BY141" s="61">
        <v>2</v>
      </c>
      <c r="BZ141" s="61">
        <v>2</v>
      </c>
      <c r="CA141" s="61">
        <v>2</v>
      </c>
      <c r="CB141" s="61">
        <v>2</v>
      </c>
      <c r="CC141" s="61">
        <v>2</v>
      </c>
      <c r="CD141" s="61">
        <v>2</v>
      </c>
      <c r="CE141" s="61">
        <v>2</v>
      </c>
      <c r="CF141" s="61">
        <v>2</v>
      </c>
      <c r="CG141" s="61">
        <v>2</v>
      </c>
      <c r="CH141" s="61">
        <v>1</v>
      </c>
      <c r="CI141" s="61">
        <v>2</v>
      </c>
      <c r="CJ141" s="61">
        <v>2</v>
      </c>
      <c r="CK141" s="61">
        <v>2</v>
      </c>
      <c r="CL141" s="61">
        <v>2</v>
      </c>
      <c r="CM141" s="61">
        <v>2</v>
      </c>
      <c r="CN141" s="61">
        <v>2</v>
      </c>
      <c r="CO141" s="61">
        <v>1</v>
      </c>
      <c r="CP141" s="61">
        <v>2</v>
      </c>
      <c r="CQ141" s="61">
        <v>2</v>
      </c>
      <c r="CR141" s="61">
        <v>2</v>
      </c>
      <c r="CS141" s="61">
        <v>1</v>
      </c>
      <c r="CT141" s="61">
        <v>2</v>
      </c>
      <c r="CU141" s="61">
        <v>2</v>
      </c>
      <c r="CV141" s="61">
        <v>2</v>
      </c>
      <c r="CW141" s="61">
        <v>2</v>
      </c>
      <c r="CX141" s="61">
        <v>2</v>
      </c>
      <c r="CY141" s="61">
        <f>COUNTIF(BU141:CX141,"2")</f>
        <v>26</v>
      </c>
      <c r="CZ141" s="61">
        <f>CY141/(CY141+DA141+DC141+DE141)</f>
        <v>0.8666666666666667</v>
      </c>
      <c r="DA141" s="61">
        <f>COUNTIF(BU141:CX141,"1")</f>
        <v>4</v>
      </c>
      <c r="DB141" s="61">
        <f>DA141/(CY141+DA141+DC141+DE141)</f>
        <v>0.13333333333333333</v>
      </c>
      <c r="DC141" s="61">
        <f>COUNTIF(BU141:CX141,"0")</f>
        <v>0</v>
      </c>
      <c r="DD141" s="61">
        <f>DC141/(CY141+DA141+DC141+DE141)</f>
        <v>0</v>
      </c>
      <c r="DE141" s="61">
        <f>COUNTIF(BG141:CX141,"KĐG")</f>
        <v>0</v>
      </c>
      <c r="DF141" s="61">
        <f>DE141/(CY141+DA141+DC141+DE141)</f>
        <v>0</v>
      </c>
      <c r="DG141" s="61">
        <f>(((CY141*2)+(DA141*1)+(DC141*0)))/(CY141+DA141+DC141)</f>
        <v>1.8666666666666667</v>
      </c>
      <c r="DH141" s="61" t="str">
        <f>IF(DF141&gt;=50%,"KĐG",IF(DG141&gt;=1.6,"Đạt mục tiêu",IF(DG141&gt;=1,"Cần cố gắng","Chưa đạt")))</f>
        <v>Đạt mục tiêu</v>
      </c>
      <c r="DI141" s="61"/>
      <c r="DJ141" s="61"/>
      <c r="DK141" s="61"/>
      <c r="DL141" s="77"/>
      <c r="DM141" s="77"/>
      <c r="DN141" s="77"/>
      <c r="DO141" s="77"/>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77"/>
      <c r="FF141" s="77"/>
      <c r="FG141" s="77"/>
      <c r="FH141" s="77"/>
      <c r="FI141" s="77"/>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77"/>
      <c r="GZ141" s="77"/>
      <c r="HA141" s="77"/>
      <c r="HB141" s="77"/>
      <c r="HC141" s="77"/>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61"/>
      <c r="IK141" s="61"/>
      <c r="IL141" s="61"/>
      <c r="IM141" s="61"/>
      <c r="IN141" s="61"/>
      <c r="IO141" s="61"/>
      <c r="IP141" s="61"/>
      <c r="IQ141" s="61"/>
      <c r="IR141" s="61"/>
      <c r="IS141" s="77"/>
      <c r="IT141" s="77"/>
      <c r="IU141" s="77"/>
      <c r="IV141" s="77"/>
      <c r="IW141" s="61"/>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61"/>
      <c r="LG141" s="61"/>
      <c r="LH141" s="61"/>
      <c r="LI141" s="61"/>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61"/>
      <c r="OE141" s="61"/>
      <c r="OF141" s="61"/>
      <c r="OG141" s="61"/>
      <c r="OH141" s="61"/>
      <c r="OI141" s="61"/>
      <c r="OJ141" s="61"/>
      <c r="OK141" s="61"/>
      <c r="OL141" s="61"/>
      <c r="OM141" s="61"/>
      <c r="ON141" s="61"/>
      <c r="OO141" s="61"/>
      <c r="OP141" s="61"/>
      <c r="OQ141" s="61"/>
      <c r="OR141" s="61"/>
      <c r="OS141" s="61"/>
      <c r="OT141" s="61"/>
      <c r="OU141" s="61"/>
      <c r="OV141" s="61"/>
      <c r="OW141" s="61"/>
      <c r="OX141" s="61"/>
      <c r="OY141" s="61"/>
      <c r="OZ141" s="282"/>
    </row>
    <row r="142" spans="1:416" ht="39.75" hidden="1" customHeight="1">
      <c r="A142" s="61"/>
      <c r="B142" s="274"/>
      <c r="C142" s="319"/>
      <c r="D142" s="289"/>
      <c r="E142" s="279"/>
      <c r="F142" s="291"/>
      <c r="G142" s="281"/>
      <c r="H142" s="279" t="s">
        <v>549</v>
      </c>
      <c r="I142" s="137" t="s">
        <v>1074</v>
      </c>
      <c r="J142" s="134"/>
      <c r="K142" s="206" t="s">
        <v>662</v>
      </c>
      <c r="L142" s="134" t="s">
        <v>500</v>
      </c>
      <c r="M142" s="55" t="s">
        <v>376</v>
      </c>
      <c r="N142" s="61" t="s">
        <v>349</v>
      </c>
      <c r="O142" s="282"/>
      <c r="P142" s="61">
        <v>1</v>
      </c>
      <c r="Q142" s="131"/>
      <c r="R142" s="131"/>
      <c r="S142" s="131"/>
      <c r="T142" s="131"/>
      <c r="U142" s="131" t="s">
        <v>205</v>
      </c>
      <c r="V142" s="131"/>
      <c r="W142" s="131"/>
      <c r="X142" s="131"/>
      <c r="Y142" s="131"/>
      <c r="Z142" s="131"/>
      <c r="AA142" s="131"/>
      <c r="AB142" s="130">
        <f t="shared" si="184"/>
        <v>1</v>
      </c>
      <c r="AC142" s="77"/>
      <c r="AD142" s="77"/>
      <c r="AE142" s="201">
        <v>2</v>
      </c>
      <c r="AF142" s="201">
        <v>1</v>
      </c>
      <c r="AG142" s="201">
        <v>2</v>
      </c>
      <c r="AH142" s="201">
        <v>2</v>
      </c>
      <c r="AI142" s="201">
        <v>2</v>
      </c>
      <c r="AJ142" s="201">
        <v>2</v>
      </c>
      <c r="AK142" s="201">
        <v>2</v>
      </c>
      <c r="AL142" s="201">
        <v>2</v>
      </c>
      <c r="AM142" s="201">
        <v>2</v>
      </c>
      <c r="AN142" s="201">
        <v>2</v>
      </c>
      <c r="AO142" s="201">
        <v>2</v>
      </c>
      <c r="AP142" s="201">
        <v>2</v>
      </c>
      <c r="AQ142" s="201">
        <v>2</v>
      </c>
      <c r="AR142" s="201">
        <v>1</v>
      </c>
      <c r="AS142" s="201">
        <v>2</v>
      </c>
      <c r="AT142" s="201">
        <v>2</v>
      </c>
      <c r="AU142" s="201">
        <v>2</v>
      </c>
      <c r="AV142" s="201">
        <v>2</v>
      </c>
      <c r="AW142" s="201">
        <v>2</v>
      </c>
      <c r="AX142" s="201">
        <v>2</v>
      </c>
      <c r="AY142" s="201">
        <v>1</v>
      </c>
      <c r="AZ142" s="201">
        <v>2</v>
      </c>
      <c r="BA142" s="201">
        <v>2</v>
      </c>
      <c r="BB142" s="201">
        <v>2</v>
      </c>
      <c r="BC142" s="201"/>
      <c r="BD142" s="201"/>
      <c r="BE142" s="201"/>
      <c r="BF142" s="201"/>
      <c r="BG142" s="201"/>
      <c r="BH142" s="201"/>
      <c r="BI142" s="202">
        <f>COUNTIF(X142:BH142,"2")</f>
        <v>21</v>
      </c>
      <c r="BJ142" s="203">
        <f>BI142/(BI142+BK142+BM142+BO142)</f>
        <v>0.84</v>
      </c>
      <c r="BK142" s="202">
        <f>COUNTIF(X142:BH142,"1")</f>
        <v>4</v>
      </c>
      <c r="BL142" s="203">
        <f>BK142/(BI142+BK142+BM142+BO142)</f>
        <v>0.16</v>
      </c>
      <c r="BM142" s="202">
        <f>COUNTIF(X142:BH142,"0")</f>
        <v>0</v>
      </c>
      <c r="BN142" s="203">
        <f>BM142/(BI142+BK142+BM142+BO142)</f>
        <v>0</v>
      </c>
      <c r="BO142" s="202">
        <f>COUNTIF(P142:BH142,"KĐG")</f>
        <v>0</v>
      </c>
      <c r="BP142" s="203">
        <f>BO142/(BI142+BK142+BM142+BO142)</f>
        <v>0</v>
      </c>
      <c r="BQ142" s="204">
        <f>(((BI142*2)+(BK142*1)+(BM142*0)))/(BI142+BK142+BM142)</f>
        <v>1.84</v>
      </c>
      <c r="BR142" s="207" t="str">
        <f>IF(BP142&gt;=50%,"KĐG",IF(BQ142&gt;=1.6,"Đạt mục tiêu",IF(BQ142&gt;=1,"Cần cố gắng","Chưa đạt")))</f>
        <v>Đạt mục tiêu</v>
      </c>
      <c r="BS142" s="251"/>
      <c r="BT142" s="251"/>
      <c r="BU142" s="76">
        <v>2</v>
      </c>
      <c r="BV142" s="79">
        <v>1</v>
      </c>
      <c r="BW142" s="61">
        <v>2</v>
      </c>
      <c r="BX142" s="61">
        <v>2</v>
      </c>
      <c r="BY142" s="61">
        <v>2</v>
      </c>
      <c r="BZ142" s="61">
        <v>2</v>
      </c>
      <c r="CA142" s="61">
        <v>2</v>
      </c>
      <c r="CB142" s="61">
        <v>2</v>
      </c>
      <c r="CC142" s="61">
        <v>2</v>
      </c>
      <c r="CD142" s="61">
        <v>2</v>
      </c>
      <c r="CE142" s="61">
        <v>2</v>
      </c>
      <c r="CF142" s="61">
        <v>2</v>
      </c>
      <c r="CG142" s="61">
        <v>2</v>
      </c>
      <c r="CH142" s="61">
        <v>1</v>
      </c>
      <c r="CI142" s="61">
        <v>2</v>
      </c>
      <c r="CJ142" s="61">
        <v>2</v>
      </c>
      <c r="CK142" s="61">
        <v>2</v>
      </c>
      <c r="CL142" s="61">
        <v>2</v>
      </c>
      <c r="CM142" s="61">
        <v>2</v>
      </c>
      <c r="CN142" s="61">
        <v>2</v>
      </c>
      <c r="CO142" s="61">
        <v>1</v>
      </c>
      <c r="CP142" s="61">
        <v>2</v>
      </c>
      <c r="CQ142" s="61">
        <v>2</v>
      </c>
      <c r="CR142" s="61">
        <v>2</v>
      </c>
      <c r="CS142" s="61"/>
      <c r="CT142" s="61"/>
      <c r="CU142" s="61"/>
      <c r="CV142" s="61"/>
      <c r="CW142" s="61"/>
      <c r="CX142" s="61"/>
      <c r="CY142" s="61">
        <f>COUNTIF(BM142:CX142,"2")</f>
        <v>21</v>
      </c>
      <c r="CZ142" s="61">
        <f>CY142/(CY142+DA142+DC142+DE142)</f>
        <v>0.75</v>
      </c>
      <c r="DA142" s="61">
        <f>COUNTIF(BM142:CX142,"1")</f>
        <v>3</v>
      </c>
      <c r="DB142" s="202">
        <f>DA142/(CY142+DA142+DC142+DE142)</f>
        <v>0.10714285714285714</v>
      </c>
      <c r="DC142" s="203">
        <f>COUNTIF(BM142:CX142,"0")</f>
        <v>4</v>
      </c>
      <c r="DD142" s="202">
        <f>DC142/(CY142+DA142+DC142+DE142)</f>
        <v>0.14285714285714285</v>
      </c>
      <c r="DE142" s="203">
        <f>COUNTIF(BG142:CX142,"KĐG")</f>
        <v>0</v>
      </c>
      <c r="DF142" s="202">
        <f>DE142/(CY142+DA142+DC142+DE142)</f>
        <v>0</v>
      </c>
      <c r="DG142" s="203">
        <f>(((CY142*2)+(DA142*1)+(DC142*0)))/(CY142+DA142+DC142)</f>
        <v>1.6071428571428572</v>
      </c>
      <c r="DH142" s="202" t="str">
        <f>IF(DF142&gt;=50%,"KĐG",IF(DG142&gt;=1.6,"Đạt mục tiêu",IF(DG142&gt;=1,"Cần cố gắng","Chưa đạt")))</f>
        <v>Đạt mục tiêu</v>
      </c>
      <c r="DI142" s="203" t="e">
        <f>DH142/(DB142+DD142+DF142+DH142)</f>
        <v>#VALUE!</v>
      </c>
      <c r="DJ142" s="204">
        <f>(((DB142*2)+(DD142*1)+(DF142*0)))/(DB142+DD142+DF142)</f>
        <v>1.4285714285714284</v>
      </c>
      <c r="DK142" s="207" t="e">
        <f>IF(DI142&gt;=50%,"KĐG",IF(DJ142&gt;=1.6,"Đạt mục tiêu",IF(DJ142&gt;=1,"Cần cố gắng","Chưa đạt")))</f>
        <v>#VALUE!</v>
      </c>
      <c r="DL142" s="77"/>
      <c r="DM142" s="77"/>
      <c r="DN142" s="77"/>
      <c r="DO142" s="77"/>
      <c r="DP142" s="201">
        <v>2</v>
      </c>
      <c r="DQ142" s="201">
        <v>2</v>
      </c>
      <c r="DR142" s="201">
        <v>2</v>
      </c>
      <c r="DS142" s="201">
        <v>2</v>
      </c>
      <c r="DT142" s="201">
        <v>2</v>
      </c>
      <c r="DU142" s="201">
        <v>2</v>
      </c>
      <c r="DV142" s="201">
        <v>2</v>
      </c>
      <c r="DW142" s="201">
        <v>2</v>
      </c>
      <c r="DX142" s="201">
        <v>2</v>
      </c>
      <c r="DY142" s="201">
        <v>2</v>
      </c>
      <c r="DZ142" s="201">
        <v>2</v>
      </c>
      <c r="EA142" s="201">
        <v>2</v>
      </c>
      <c r="EB142" s="201">
        <v>2</v>
      </c>
      <c r="EC142" s="201">
        <v>2</v>
      </c>
      <c r="ED142" s="201">
        <v>2</v>
      </c>
      <c r="EE142" s="201">
        <v>2</v>
      </c>
      <c r="EF142" s="201">
        <v>2</v>
      </c>
      <c r="EG142" s="201">
        <v>2</v>
      </c>
      <c r="EH142" s="201">
        <v>2</v>
      </c>
      <c r="EI142" s="201">
        <v>2</v>
      </c>
      <c r="EJ142" s="201">
        <v>2</v>
      </c>
      <c r="EK142" s="201">
        <v>2</v>
      </c>
      <c r="EL142" s="201">
        <v>2</v>
      </c>
      <c r="EM142" s="201">
        <v>2</v>
      </c>
      <c r="EN142" s="201">
        <v>2</v>
      </c>
      <c r="EO142" s="201">
        <v>2</v>
      </c>
      <c r="EP142" s="201">
        <v>2</v>
      </c>
      <c r="EQ142" s="201">
        <v>2</v>
      </c>
      <c r="ER142" s="201">
        <v>2</v>
      </c>
      <c r="ES142" s="201">
        <v>2</v>
      </c>
      <c r="ET142" s="201">
        <v>2</v>
      </c>
      <c r="EU142" s="61"/>
      <c r="EV142" s="61"/>
      <c r="EW142" s="61"/>
      <c r="EX142" s="61"/>
      <c r="EY142" s="61"/>
      <c r="EZ142" s="61"/>
      <c r="FA142" s="61"/>
      <c r="FB142" s="61"/>
      <c r="FC142" s="61"/>
      <c r="FD142" s="61"/>
      <c r="FE142" s="77"/>
      <c r="FF142" s="77"/>
      <c r="FG142" s="77"/>
      <c r="FH142" s="77"/>
      <c r="FI142" s="77"/>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77"/>
      <c r="GZ142" s="77"/>
      <c r="HA142" s="77"/>
      <c r="HB142" s="77"/>
      <c r="HC142" s="77"/>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61"/>
      <c r="IK142" s="61"/>
      <c r="IL142" s="61"/>
      <c r="IM142" s="61"/>
      <c r="IN142" s="61"/>
      <c r="IO142" s="61"/>
      <c r="IP142" s="61"/>
      <c r="IQ142" s="61"/>
      <c r="IR142" s="61"/>
      <c r="IS142" s="77"/>
      <c r="IT142" s="77"/>
      <c r="IU142" s="77"/>
      <c r="IV142" s="77"/>
      <c r="IW142" s="61"/>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61"/>
      <c r="LG142" s="61"/>
      <c r="LH142" s="61"/>
      <c r="LI142" s="61"/>
      <c r="LJ142" s="61"/>
      <c r="LK142" s="61"/>
      <c r="LL142" s="61"/>
      <c r="LM142" s="61"/>
      <c r="LN142" s="61"/>
      <c r="LO142" s="61"/>
      <c r="LP142" s="61"/>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61"/>
      <c r="OE142" s="61"/>
      <c r="OF142" s="61"/>
      <c r="OG142" s="61"/>
      <c r="OH142" s="61"/>
      <c r="OI142" s="61"/>
      <c r="OJ142" s="61"/>
      <c r="OK142" s="61"/>
      <c r="OL142" s="61"/>
      <c r="OM142" s="61"/>
      <c r="ON142" s="61"/>
      <c r="OO142" s="61"/>
      <c r="OP142" s="61"/>
      <c r="OQ142" s="61"/>
      <c r="OR142" s="61"/>
      <c r="OS142" s="61"/>
      <c r="OT142" s="61"/>
      <c r="OU142" s="61"/>
      <c r="OV142" s="61"/>
      <c r="OW142" s="61"/>
      <c r="OX142" s="61"/>
      <c r="OY142" s="61"/>
      <c r="OZ142" s="282"/>
    </row>
    <row r="143" spans="1:416" ht="39.75" hidden="1" customHeight="1">
      <c r="A143" s="61"/>
      <c r="B143" s="274"/>
      <c r="C143" s="319"/>
      <c r="D143" s="289"/>
      <c r="E143" s="279"/>
      <c r="F143" s="291"/>
      <c r="G143" s="281"/>
      <c r="H143" s="279"/>
      <c r="I143" s="137" t="s">
        <v>1034</v>
      </c>
      <c r="J143" s="134"/>
      <c r="K143" s="206" t="s">
        <v>662</v>
      </c>
      <c r="L143" s="134" t="s">
        <v>500</v>
      </c>
      <c r="M143" s="55" t="s">
        <v>376</v>
      </c>
      <c r="N143" s="61" t="s">
        <v>349</v>
      </c>
      <c r="O143" s="282"/>
      <c r="P143" s="61">
        <v>1</v>
      </c>
      <c r="Q143" s="131"/>
      <c r="R143" s="131"/>
      <c r="S143" s="131"/>
      <c r="T143" s="131"/>
      <c r="U143" s="131"/>
      <c r="V143" s="131"/>
      <c r="W143" s="131"/>
      <c r="X143" s="131"/>
      <c r="Y143" s="131"/>
      <c r="Z143" s="131" t="s">
        <v>205</v>
      </c>
      <c r="AA143" s="131"/>
      <c r="AB143" s="130">
        <f t="shared" si="184"/>
        <v>1</v>
      </c>
      <c r="AC143" s="77"/>
      <c r="AD143" s="77"/>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2"/>
      <c r="BJ143" s="203"/>
      <c r="BK143" s="202"/>
      <c r="BL143" s="203"/>
      <c r="BM143" s="202"/>
      <c r="BN143" s="203"/>
      <c r="BO143" s="202"/>
      <c r="BP143" s="203"/>
      <c r="BQ143" s="204"/>
      <c r="BR143" s="207"/>
      <c r="BS143" s="251"/>
      <c r="BT143" s="251"/>
      <c r="BU143" s="77"/>
      <c r="BV143" s="77"/>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77"/>
      <c r="DM143" s="77"/>
      <c r="DN143" s="77"/>
      <c r="DO143" s="77"/>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77"/>
      <c r="FF143" s="77"/>
      <c r="FG143" s="77"/>
      <c r="FH143" s="77"/>
      <c r="FI143" s="77"/>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77"/>
      <c r="GZ143" s="77"/>
      <c r="HA143" s="77"/>
      <c r="HB143" s="77"/>
      <c r="HC143" s="77"/>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61"/>
      <c r="IK143" s="61"/>
      <c r="IL143" s="61"/>
      <c r="IM143" s="61"/>
      <c r="IN143" s="61"/>
      <c r="IO143" s="61"/>
      <c r="IP143" s="61"/>
      <c r="IQ143" s="61"/>
      <c r="IR143" s="61"/>
      <c r="IS143" s="77"/>
      <c r="IT143" s="77"/>
      <c r="IU143" s="77"/>
      <c r="IV143" s="77"/>
      <c r="IW143" s="61"/>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61"/>
      <c r="JX143" s="61"/>
      <c r="JY143" s="61"/>
      <c r="JZ143" s="61"/>
      <c r="KA143" s="61"/>
      <c r="KB143" s="61"/>
      <c r="KC143" s="61"/>
      <c r="KD143" s="61"/>
      <c r="KE143" s="61"/>
      <c r="KF143" s="61"/>
      <c r="KG143" s="61"/>
      <c r="KH143" s="61"/>
      <c r="KI143" s="61"/>
      <c r="KJ143" s="61"/>
      <c r="KK143" s="78" t="s">
        <v>555</v>
      </c>
      <c r="KL143" s="61"/>
      <c r="KM143" s="78" t="s">
        <v>555</v>
      </c>
      <c r="KN143" s="61">
        <v>2</v>
      </c>
      <c r="KO143" s="61">
        <v>2</v>
      </c>
      <c r="KP143" s="61">
        <v>2</v>
      </c>
      <c r="KQ143" s="61">
        <v>2</v>
      </c>
      <c r="KR143" s="61">
        <v>2</v>
      </c>
      <c r="KS143" s="61">
        <v>2</v>
      </c>
      <c r="KT143" s="61">
        <v>2</v>
      </c>
      <c r="KU143" s="61">
        <v>2</v>
      </c>
      <c r="KV143" s="61">
        <v>2</v>
      </c>
      <c r="KW143" s="61">
        <v>2</v>
      </c>
      <c r="KX143" s="61">
        <v>2</v>
      </c>
      <c r="KY143" s="61">
        <v>2</v>
      </c>
      <c r="KZ143" s="61">
        <v>2</v>
      </c>
      <c r="LA143" s="61">
        <v>2</v>
      </c>
      <c r="LB143" s="61">
        <v>2</v>
      </c>
      <c r="LC143" s="61">
        <v>2</v>
      </c>
      <c r="LD143" s="61">
        <v>2</v>
      </c>
      <c r="LE143" s="61">
        <v>2</v>
      </c>
      <c r="LF143" s="61">
        <v>2</v>
      </c>
      <c r="LG143" s="61">
        <v>2</v>
      </c>
      <c r="LH143" s="61">
        <v>2</v>
      </c>
      <c r="LI143" s="61">
        <v>2</v>
      </c>
      <c r="LJ143" s="61">
        <v>2</v>
      </c>
      <c r="LK143" s="61">
        <v>2</v>
      </c>
      <c r="LL143" s="61">
        <v>2</v>
      </c>
      <c r="LM143" s="61">
        <v>2</v>
      </c>
      <c r="LN143" s="61">
        <v>2</v>
      </c>
      <c r="LO143" s="61">
        <v>2</v>
      </c>
      <c r="LP143" s="61">
        <v>2</v>
      </c>
      <c r="LQ143" s="61">
        <v>2</v>
      </c>
      <c r="LR143" s="202">
        <f>COUNTIF(KN143:LQ143,"2")</f>
        <v>30</v>
      </c>
      <c r="LS143" s="203">
        <f>LR143/(LR143+LT143+LV143+LX143)</f>
        <v>1</v>
      </c>
      <c r="LT143" s="202">
        <f>COUNTIF(KN143:LQ143,"1")</f>
        <v>0</v>
      </c>
      <c r="LU143" s="203">
        <f>LT143/(LR143+LT143+LV143+LX143)</f>
        <v>0</v>
      </c>
      <c r="LV143" s="202">
        <f>COUNTIF(KN143:LQ143,"0")</f>
        <v>0</v>
      </c>
      <c r="LW143" s="203">
        <f>LV143/(LR143+LT143+LV143+LX143)</f>
        <v>0</v>
      </c>
      <c r="LX143" s="202">
        <f>COUNTIF(KA143:LQ143,"KĐG")</f>
        <v>0</v>
      </c>
      <c r="LY143" s="203">
        <f>LX143/(LR143+LT143+LV143+LX143)</f>
        <v>0</v>
      </c>
      <c r="LZ143" s="204">
        <f>(((LR143*2)+(LT143*1)+(LV143*0)))/(LR143+LT143+LV143)</f>
        <v>2</v>
      </c>
      <c r="MA143" s="208" t="str">
        <f>IF(LY143&gt;=50%,"KĐG",IF(LZ143&gt;=1.6,"Đạt mục tiêu",IF(LZ143&gt;=1,"Cần cố gắng","Chưa đạt")))</f>
        <v>Đạt mục tiêu</v>
      </c>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c r="OE143" s="61"/>
      <c r="OF143" s="61"/>
      <c r="OG143" s="61"/>
      <c r="OH143" s="61"/>
      <c r="OI143" s="61"/>
      <c r="OJ143" s="61"/>
      <c r="OK143" s="61"/>
      <c r="OL143" s="61"/>
      <c r="OM143" s="61"/>
      <c r="ON143" s="61"/>
      <c r="OO143" s="61"/>
      <c r="OP143" s="61"/>
      <c r="OQ143" s="61"/>
      <c r="OR143" s="61"/>
      <c r="OS143" s="61"/>
      <c r="OT143" s="61"/>
      <c r="OU143" s="61"/>
      <c r="OV143" s="61"/>
      <c r="OW143" s="61"/>
      <c r="OX143" s="61"/>
      <c r="OY143" s="61"/>
      <c r="OZ143" s="61"/>
    </row>
    <row r="144" spans="1:416" ht="39.75" hidden="1" customHeight="1">
      <c r="A144" s="61"/>
      <c r="B144" s="274"/>
      <c r="C144" s="319"/>
      <c r="D144" s="289"/>
      <c r="E144" s="279"/>
      <c r="F144" s="291"/>
      <c r="G144" s="281"/>
      <c r="H144" s="279"/>
      <c r="I144" s="137" t="s">
        <v>1071</v>
      </c>
      <c r="J144" s="134"/>
      <c r="K144" s="206" t="s">
        <v>662</v>
      </c>
      <c r="L144" s="134" t="s">
        <v>500</v>
      </c>
      <c r="M144" s="55" t="s">
        <v>376</v>
      </c>
      <c r="N144" s="61" t="s">
        <v>349</v>
      </c>
      <c r="O144" s="282"/>
      <c r="P144" s="61">
        <v>1</v>
      </c>
      <c r="Q144" s="131" t="s">
        <v>205</v>
      </c>
      <c r="R144" s="131"/>
      <c r="S144" s="131"/>
      <c r="T144" s="131"/>
      <c r="U144" s="131"/>
      <c r="V144" s="131"/>
      <c r="W144" s="131"/>
      <c r="X144" s="131"/>
      <c r="Y144" s="131"/>
      <c r="Z144" s="131"/>
      <c r="AA144" s="131"/>
      <c r="AB144" s="130">
        <f t="shared" si="184"/>
        <v>1</v>
      </c>
      <c r="AC144" s="77"/>
      <c r="AD144" s="77"/>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251"/>
      <c r="BT144" s="251"/>
      <c r="BU144" s="77"/>
      <c r="BV144" s="77"/>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77"/>
      <c r="DM144" s="77"/>
      <c r="DN144" s="77"/>
      <c r="DO144" s="77"/>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79"/>
      <c r="FF144" s="79" t="s">
        <v>557</v>
      </c>
      <c r="FG144" s="79"/>
      <c r="FH144" s="79" t="s">
        <v>557</v>
      </c>
      <c r="FI144" s="79"/>
      <c r="FJ144" s="77" t="s">
        <v>463</v>
      </c>
      <c r="FK144" s="77" t="s">
        <v>463</v>
      </c>
      <c r="FL144" s="77" t="s">
        <v>1022</v>
      </c>
      <c r="FM144" s="77" t="s">
        <v>463</v>
      </c>
      <c r="FN144" s="77" t="s">
        <v>1022</v>
      </c>
      <c r="FO144" s="77" t="s">
        <v>1022</v>
      </c>
      <c r="FP144" s="77" t="s">
        <v>463</v>
      </c>
      <c r="FQ144" s="77" t="s">
        <v>463</v>
      </c>
      <c r="FR144" s="77" t="s">
        <v>463</v>
      </c>
      <c r="FS144" s="77" t="s">
        <v>463</v>
      </c>
      <c r="FT144" s="77" t="s">
        <v>463</v>
      </c>
      <c r="FU144" s="77" t="s">
        <v>463</v>
      </c>
      <c r="FV144" s="77" t="s">
        <v>463</v>
      </c>
      <c r="FW144" s="77" t="s">
        <v>463</v>
      </c>
      <c r="FX144" s="77" t="s">
        <v>463</v>
      </c>
      <c r="FY144" s="77" t="s">
        <v>463</v>
      </c>
      <c r="FZ144" s="77" t="s">
        <v>463</v>
      </c>
      <c r="GA144" s="77" t="s">
        <v>463</v>
      </c>
      <c r="GB144" s="77" t="s">
        <v>463</v>
      </c>
      <c r="GC144" s="77" t="s">
        <v>463</v>
      </c>
      <c r="GD144" s="77" t="s">
        <v>463</v>
      </c>
      <c r="GE144" s="77" t="s">
        <v>463</v>
      </c>
      <c r="GF144" s="77" t="s">
        <v>463</v>
      </c>
      <c r="GG144" s="77" t="s">
        <v>463</v>
      </c>
      <c r="GH144" s="77" t="s">
        <v>463</v>
      </c>
      <c r="GI144" s="77" t="s">
        <v>463</v>
      </c>
      <c r="GJ144" s="77" t="s">
        <v>463</v>
      </c>
      <c r="GK144" s="77" t="s">
        <v>463</v>
      </c>
      <c r="GL144" s="77" t="s">
        <v>463</v>
      </c>
      <c r="GM144" s="77" t="s">
        <v>463</v>
      </c>
      <c r="GN144" s="77" t="s">
        <v>463</v>
      </c>
      <c r="GO144" s="202">
        <f>COUNTIF(EZ144:GN144,"2")</f>
        <v>28</v>
      </c>
      <c r="GP144" s="203">
        <f t="shared" ref="GP144" si="191">GO144/(GO144+GQ144+GS144+GU144)</f>
        <v>0.90322580645161288</v>
      </c>
      <c r="GQ144" s="202">
        <f>COUNTIF(EZ144:GN144,"1")</f>
        <v>3</v>
      </c>
      <c r="GR144" s="203">
        <f t="shared" ref="GR144" si="192">GQ144/(GO144+GQ144+GS144+GU144)</f>
        <v>9.6774193548387094E-2</v>
      </c>
      <c r="GS144" s="202">
        <f>COUNTIF(EZ144:GN144,"0")</f>
        <v>0</v>
      </c>
      <c r="GT144" s="203">
        <f t="shared" ref="GT144" si="193">GS144/(GO144+GQ144+GS144+GU144)</f>
        <v>0</v>
      </c>
      <c r="GU144" s="202">
        <f>COUNTIF(EZ144:GN144,"KĐG")</f>
        <v>0</v>
      </c>
      <c r="GV144" s="203">
        <f t="shared" ref="GV144" si="194">GU144/(GO144+GQ144+GS144+GU144)</f>
        <v>0</v>
      </c>
      <c r="GW144" s="204">
        <f t="shared" ref="GW144" si="195">(((GO144*2)+(GQ144*1)+(GS144*0)))/(GO144+GQ144+GS144)</f>
        <v>1.903225806451613</v>
      </c>
      <c r="GX144" s="205" t="str">
        <f t="shared" ref="GX144" si="196">IF(GV144&gt;=50%,"KĐG",IF(GW144&gt;=1.6,"Đạt mục tiêu",IF(GW144&gt;=1,"Cần cố gắng","Chưa đạt")))</f>
        <v>Đạt mục tiêu</v>
      </c>
      <c r="GY144" s="77"/>
      <c r="GZ144" s="77"/>
      <c r="HA144" s="77"/>
      <c r="HB144" s="77"/>
      <c r="HC144" s="77"/>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1"/>
      <c r="IQ144" s="61"/>
      <c r="IR144" s="61"/>
      <c r="IS144" s="77"/>
      <c r="IT144" s="77"/>
      <c r="IU144" s="77"/>
      <c r="IV144" s="77"/>
      <c r="IW144" s="61"/>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61"/>
      <c r="LG144" s="61"/>
      <c r="LH144" s="61"/>
      <c r="LI144" s="61"/>
      <c r="LJ144" s="61"/>
      <c r="LK144" s="61"/>
      <c r="LL144" s="61"/>
      <c r="LM144" s="61"/>
      <c r="LN144" s="61"/>
      <c r="LO144" s="61"/>
      <c r="LP144" s="61"/>
      <c r="LQ144" s="61"/>
      <c r="LR144" s="61"/>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c r="OE144" s="61"/>
      <c r="OF144" s="61"/>
      <c r="OG144" s="61"/>
      <c r="OH144" s="61"/>
      <c r="OI144" s="61"/>
      <c r="OJ144" s="61"/>
      <c r="OK144" s="61"/>
      <c r="OL144" s="61"/>
      <c r="OM144" s="61"/>
      <c r="ON144" s="61"/>
      <c r="OO144" s="61"/>
      <c r="OP144" s="61"/>
      <c r="OQ144" s="61"/>
      <c r="OR144" s="61"/>
      <c r="OS144" s="61"/>
      <c r="OT144" s="61"/>
      <c r="OU144" s="61"/>
      <c r="OV144" s="61"/>
      <c r="OW144" s="61"/>
      <c r="OX144" s="61"/>
      <c r="OY144" s="61"/>
      <c r="OZ144" s="61"/>
    </row>
    <row r="145" spans="1:417" ht="39.75" hidden="1" customHeight="1">
      <c r="A145" s="282"/>
      <c r="B145" s="274"/>
      <c r="C145" s="319"/>
      <c r="D145" s="289"/>
      <c r="E145" s="279"/>
      <c r="F145" s="291"/>
      <c r="G145" s="281"/>
      <c r="H145" s="276"/>
      <c r="I145" s="145" t="s">
        <v>1124</v>
      </c>
      <c r="J145" s="134"/>
      <c r="K145" s="206" t="s">
        <v>662</v>
      </c>
      <c r="L145" s="134" t="s">
        <v>500</v>
      </c>
      <c r="M145" s="55" t="s">
        <v>376</v>
      </c>
      <c r="N145" s="61" t="s">
        <v>349</v>
      </c>
      <c r="O145" s="282"/>
      <c r="P145" s="61">
        <v>1</v>
      </c>
      <c r="Q145" s="131"/>
      <c r="R145" s="131"/>
      <c r="S145" s="131"/>
      <c r="T145" s="131" t="s">
        <v>205</v>
      </c>
      <c r="U145" s="131"/>
      <c r="V145" s="131"/>
      <c r="W145" s="131"/>
      <c r="X145" s="131"/>
      <c r="Y145" s="131"/>
      <c r="Z145" s="131"/>
      <c r="AA145" s="131"/>
      <c r="AB145" s="130">
        <f t="shared" si="184"/>
        <v>1</v>
      </c>
      <c r="AC145" s="77"/>
      <c r="AD145" s="77"/>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251"/>
      <c r="BT145" s="251"/>
      <c r="BU145" s="77"/>
      <c r="BV145" s="77"/>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2"/>
      <c r="DC145" s="203"/>
      <c r="DD145" s="202"/>
      <c r="DE145" s="203"/>
      <c r="DF145" s="202"/>
      <c r="DG145" s="203"/>
      <c r="DH145" s="202"/>
      <c r="DI145" s="203" t="e">
        <f>DH145/(DB145+DD145+DF145+DH145)</f>
        <v>#DIV/0!</v>
      </c>
      <c r="DJ145" s="204" t="e">
        <f>(((DB145*2)+(DD145*1)+(DF145*0)))/(DB145+DD145+DF145)</f>
        <v>#DIV/0!</v>
      </c>
      <c r="DK145" s="207" t="e">
        <f>IF(DI145&gt;=50%,"KĐG",IF(DJ145&gt;=1.6,"Đạt mục tiêu",IF(DJ145&gt;=1,"Cần cố gắng","Chưa đạt")))</f>
        <v>#DIV/0!</v>
      </c>
      <c r="DL145" s="77"/>
      <c r="DM145" s="77"/>
      <c r="DN145" s="77"/>
      <c r="DO145" s="77"/>
      <c r="DP145" s="201">
        <v>2</v>
      </c>
      <c r="DQ145" s="201">
        <v>2</v>
      </c>
      <c r="DR145" s="201">
        <v>2</v>
      </c>
      <c r="DS145" s="201">
        <v>2</v>
      </c>
      <c r="DT145" s="201">
        <v>2</v>
      </c>
      <c r="DU145" s="201">
        <v>2</v>
      </c>
      <c r="DV145" s="201">
        <v>2</v>
      </c>
      <c r="DW145" s="201">
        <v>1</v>
      </c>
      <c r="DX145" s="201">
        <v>2</v>
      </c>
      <c r="DY145" s="201">
        <v>2</v>
      </c>
      <c r="DZ145" s="201">
        <v>2</v>
      </c>
      <c r="EA145" s="201">
        <v>2</v>
      </c>
      <c r="EB145" s="201">
        <v>2</v>
      </c>
      <c r="EC145" s="201">
        <v>2</v>
      </c>
      <c r="ED145" s="201">
        <v>2</v>
      </c>
      <c r="EE145" s="201">
        <v>2</v>
      </c>
      <c r="EF145" s="201">
        <v>2</v>
      </c>
      <c r="EG145" s="201">
        <v>1</v>
      </c>
      <c r="EH145" s="201">
        <v>2</v>
      </c>
      <c r="EI145" s="201">
        <v>2</v>
      </c>
      <c r="EJ145" s="201">
        <v>2</v>
      </c>
      <c r="EK145" s="201"/>
      <c r="EL145" s="201"/>
      <c r="EM145" s="201"/>
      <c r="EN145" s="201"/>
      <c r="EO145" s="201"/>
      <c r="EP145" s="201">
        <v>2</v>
      </c>
      <c r="EQ145" s="201">
        <v>2</v>
      </c>
      <c r="ER145" s="201">
        <v>2</v>
      </c>
      <c r="ES145" s="201"/>
      <c r="ET145" s="201">
        <v>2</v>
      </c>
      <c r="EU145" s="202">
        <f>COUNTIF(DL145:ET145,"2")</f>
        <v>23</v>
      </c>
      <c r="EV145" s="203">
        <f>EU145/(EU145+EW145+EY145+FA145)</f>
        <v>0.92</v>
      </c>
      <c r="EW145" s="202">
        <f>COUNTIF(DL145:ET145,"1")</f>
        <v>2</v>
      </c>
      <c r="EX145" s="203">
        <f>EW145/(EU145+EW145+EY145+FA145)</f>
        <v>0.08</v>
      </c>
      <c r="EY145" s="202">
        <f>COUNTIF(DL145:ET145,"0")</f>
        <v>0</v>
      </c>
      <c r="EZ145" s="203">
        <f>EY145/(EU145+EW145+EY145+FA145)</f>
        <v>0</v>
      </c>
      <c r="FA145" s="202">
        <f>COUNTIF(DL145:ET145,"KĐG")</f>
        <v>0</v>
      </c>
      <c r="FB145" s="203">
        <f>FA145/(EU145+EW145+EY145+FA145)</f>
        <v>0</v>
      </c>
      <c r="FC145" s="204">
        <f>(((EU145*2)+(EW145*1)+(EY145*0)))/(EU145+EW145+EY145)</f>
        <v>1.92</v>
      </c>
      <c r="FD145" s="207" t="str">
        <f>IF(FB145&gt;=50%,"KĐG",IF(FC145&gt;=1.6,"Đạt mục tiêu",IF(FC145&gt;=1,"Cần cố gắng","Chưa đạt")))</f>
        <v>Đạt mục tiêu</v>
      </c>
      <c r="FE145" s="77"/>
      <c r="FF145" s="77"/>
      <c r="FG145" s="77"/>
      <c r="FH145" s="77"/>
      <c r="FI145" s="77"/>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77"/>
      <c r="GZ145" s="77"/>
      <c r="HA145" s="77"/>
      <c r="HB145" s="77"/>
      <c r="HC145" s="77"/>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61"/>
      <c r="IH145" s="61"/>
      <c r="II145" s="61"/>
      <c r="IJ145" s="61"/>
      <c r="IK145" s="61"/>
      <c r="IL145" s="61"/>
      <c r="IM145" s="61"/>
      <c r="IN145" s="61"/>
      <c r="IO145" s="61"/>
      <c r="IP145" s="61"/>
      <c r="IQ145" s="61"/>
      <c r="IR145" s="61"/>
      <c r="IS145" s="77"/>
      <c r="IT145" s="77"/>
      <c r="IU145" s="77"/>
      <c r="IV145" s="77"/>
      <c r="IW145" s="61"/>
      <c r="IX145" s="61"/>
      <c r="IY145" s="61"/>
      <c r="IZ145" s="61"/>
      <c r="JA145" s="61"/>
      <c r="JB145" s="61"/>
      <c r="JC145" s="61"/>
      <c r="JD145" s="61"/>
      <c r="JE145" s="61"/>
      <c r="JF145" s="61"/>
      <c r="JG145" s="61"/>
      <c r="JH145" s="61"/>
      <c r="JI145" s="61"/>
      <c r="JJ145" s="61"/>
      <c r="JK145" s="61"/>
      <c r="JL145" s="61"/>
      <c r="JM145" s="61"/>
      <c r="JN145" s="61"/>
      <c r="JO145" s="61"/>
      <c r="JP145" s="61"/>
      <c r="JQ145" s="61"/>
      <c r="JR145" s="61"/>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61"/>
      <c r="LG145" s="61"/>
      <c r="LH145" s="61"/>
      <c r="LI145" s="61"/>
      <c r="LJ145" s="61"/>
      <c r="LK145" s="61"/>
      <c r="LL145" s="61"/>
      <c r="LM145" s="61"/>
      <c r="LN145" s="61"/>
      <c r="LO145" s="61"/>
      <c r="LP145" s="61"/>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61"/>
      <c r="NE145" s="61"/>
      <c r="NF145" s="61"/>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61"/>
      <c r="OE145" s="61"/>
      <c r="OF145" s="61"/>
      <c r="OG145" s="61"/>
      <c r="OH145" s="61"/>
      <c r="OI145" s="61"/>
      <c r="OJ145" s="61"/>
      <c r="OK145" s="61"/>
      <c r="OL145" s="61"/>
      <c r="OM145" s="61"/>
      <c r="ON145" s="61"/>
      <c r="OO145" s="61"/>
      <c r="OP145" s="61"/>
      <c r="OQ145" s="61"/>
      <c r="OR145" s="61"/>
      <c r="OS145" s="61"/>
      <c r="OT145" s="61"/>
      <c r="OU145" s="61"/>
      <c r="OV145" s="61"/>
      <c r="OW145" s="61"/>
      <c r="OX145" s="61"/>
      <c r="OY145" s="61"/>
      <c r="OZ145" s="61"/>
    </row>
    <row r="146" spans="1:417" ht="39.75" hidden="1" customHeight="1">
      <c r="A146" s="282"/>
      <c r="B146" s="274"/>
      <c r="C146" s="319"/>
      <c r="D146" s="289"/>
      <c r="E146" s="279"/>
      <c r="F146" s="291"/>
      <c r="G146" s="281"/>
      <c r="H146" s="283" t="s">
        <v>1016</v>
      </c>
      <c r="I146" s="137" t="s">
        <v>1216</v>
      </c>
      <c r="J146" s="134"/>
      <c r="K146" s="206" t="s">
        <v>662</v>
      </c>
      <c r="L146" s="134" t="s">
        <v>500</v>
      </c>
      <c r="M146" s="55" t="s">
        <v>376</v>
      </c>
      <c r="N146" s="61" t="s">
        <v>349</v>
      </c>
      <c r="O146" s="282"/>
      <c r="P146" s="61">
        <v>2</v>
      </c>
      <c r="Q146" s="131"/>
      <c r="R146" s="131"/>
      <c r="S146" s="131"/>
      <c r="T146" s="131"/>
      <c r="U146" s="131"/>
      <c r="V146" s="131"/>
      <c r="W146" s="131"/>
      <c r="X146" s="131" t="s">
        <v>205</v>
      </c>
      <c r="Y146" s="131"/>
      <c r="Z146" s="131"/>
      <c r="AA146" s="131"/>
      <c r="AB146" s="130">
        <f t="shared" si="184"/>
        <v>1</v>
      </c>
      <c r="AC146" s="77"/>
      <c r="AD146" s="77"/>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251"/>
      <c r="BT146" s="251"/>
      <c r="BU146" s="77"/>
      <c r="BV146" s="77"/>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2"/>
      <c r="DC146" s="203"/>
      <c r="DD146" s="202"/>
      <c r="DE146" s="203"/>
      <c r="DF146" s="202"/>
      <c r="DG146" s="203"/>
      <c r="DH146" s="202"/>
      <c r="DI146" s="203"/>
      <c r="DJ146" s="204"/>
      <c r="DK146" s="207"/>
      <c r="DL146" s="77"/>
      <c r="DM146" s="77"/>
      <c r="DN146" s="77"/>
      <c r="DO146" s="77"/>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2"/>
      <c r="EV146" s="203"/>
      <c r="EW146" s="202"/>
      <c r="EX146" s="203"/>
      <c r="EY146" s="202"/>
      <c r="EZ146" s="203"/>
      <c r="FA146" s="202"/>
      <c r="FB146" s="203"/>
      <c r="FC146" s="204"/>
      <c r="FD146" s="207"/>
      <c r="FE146" s="77"/>
      <c r="FF146" s="77"/>
      <c r="FG146" s="77"/>
      <c r="FH146" s="77"/>
      <c r="FI146" s="77"/>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77"/>
      <c r="GZ146" s="127"/>
      <c r="HA146" s="79" t="s">
        <v>556</v>
      </c>
      <c r="HB146" s="77"/>
      <c r="HC146" s="77"/>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77"/>
      <c r="IT146" s="77"/>
      <c r="IU146" s="77"/>
      <c r="IV146" s="77"/>
      <c r="IW146" s="61"/>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E146" s="61"/>
      <c r="OF146" s="61"/>
      <c r="OG146" s="61"/>
      <c r="OH146" s="61"/>
      <c r="OI146" s="61"/>
      <c r="OJ146" s="61"/>
      <c r="OK146" s="61"/>
      <c r="OL146" s="61"/>
      <c r="OM146" s="61"/>
      <c r="ON146" s="61"/>
      <c r="OO146" s="61"/>
      <c r="OP146" s="61"/>
      <c r="OQ146" s="61"/>
      <c r="OR146" s="61"/>
      <c r="OS146" s="61"/>
      <c r="OT146" s="61"/>
      <c r="OU146" s="61"/>
      <c r="OV146" s="61"/>
      <c r="OW146" s="61"/>
      <c r="OX146" s="61"/>
      <c r="OY146" s="61"/>
      <c r="OZ146" s="61"/>
    </row>
    <row r="147" spans="1:417" ht="39.75" hidden="1" customHeight="1">
      <c r="A147" s="282"/>
      <c r="B147" s="274"/>
      <c r="C147" s="319"/>
      <c r="D147" s="289"/>
      <c r="E147" s="279"/>
      <c r="F147" s="291"/>
      <c r="G147" s="281"/>
      <c r="H147" s="284"/>
      <c r="I147" s="137" t="s">
        <v>1555</v>
      </c>
      <c r="J147" s="134"/>
      <c r="K147" s="206" t="s">
        <v>662</v>
      </c>
      <c r="L147" s="134" t="s">
        <v>500</v>
      </c>
      <c r="M147" s="55" t="s">
        <v>376</v>
      </c>
      <c r="N147" s="61" t="s">
        <v>349</v>
      </c>
      <c r="O147" s="282"/>
      <c r="P147" s="61"/>
      <c r="Q147" s="131"/>
      <c r="R147" s="131"/>
      <c r="S147" s="131"/>
      <c r="T147" s="131"/>
      <c r="U147" s="131"/>
      <c r="V147" s="131"/>
      <c r="W147" s="131"/>
      <c r="X147" s="131"/>
      <c r="Y147" s="131"/>
      <c r="Z147" s="131" t="s">
        <v>205</v>
      </c>
      <c r="AA147" s="131"/>
      <c r="AB147" s="130">
        <f t="shared" si="184"/>
        <v>1</v>
      </c>
      <c r="AC147" s="77"/>
      <c r="AD147" s="77"/>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251"/>
      <c r="BT147" s="251"/>
      <c r="BU147" s="77"/>
      <c r="BV147" s="77"/>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2"/>
      <c r="DC147" s="203"/>
      <c r="DD147" s="202"/>
      <c r="DE147" s="203"/>
      <c r="DF147" s="202"/>
      <c r="DG147" s="203"/>
      <c r="DH147" s="202"/>
      <c r="DI147" s="203"/>
      <c r="DJ147" s="204"/>
      <c r="DK147" s="207"/>
      <c r="DL147" s="77"/>
      <c r="DM147" s="77"/>
      <c r="DN147" s="77"/>
      <c r="DO147" s="77"/>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2"/>
      <c r="EV147" s="203"/>
      <c r="EW147" s="202"/>
      <c r="EX147" s="203"/>
      <c r="EY147" s="202"/>
      <c r="EZ147" s="203"/>
      <c r="FA147" s="202"/>
      <c r="FB147" s="203"/>
      <c r="FC147" s="204"/>
      <c r="FD147" s="207"/>
      <c r="FE147" s="77"/>
      <c r="FF147" s="77"/>
      <c r="FG147" s="77"/>
      <c r="FH147" s="77"/>
      <c r="FI147" s="77"/>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77"/>
      <c r="GZ147" s="77"/>
      <c r="HA147" s="77"/>
      <c r="HB147" s="77"/>
      <c r="HC147" s="77"/>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77"/>
      <c r="IT147" s="77"/>
      <c r="IU147" s="77"/>
      <c r="IV147" s="77"/>
      <c r="IW147" s="61"/>
      <c r="IX147" s="61"/>
      <c r="IY147" s="61"/>
      <c r="IZ147" s="61"/>
      <c r="JA147" s="61"/>
      <c r="JB147" s="61"/>
      <c r="JC147" s="61"/>
      <c r="JD147" s="61"/>
      <c r="JE147" s="61"/>
      <c r="JF147" s="61"/>
      <c r="JG147" s="61"/>
      <c r="JH147" s="61"/>
      <c r="JI147" s="61"/>
      <c r="JJ147" s="61"/>
      <c r="JK147" s="61"/>
      <c r="JL147" s="61"/>
      <c r="JM147" s="61"/>
      <c r="JN147" s="61"/>
      <c r="JO147" s="61"/>
      <c r="JP147" s="61"/>
      <c r="JQ147" s="61"/>
      <c r="JR147" s="61"/>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c r="OE147" s="61"/>
      <c r="OF147" s="61"/>
      <c r="OG147" s="61"/>
      <c r="OH147" s="61"/>
      <c r="OI147" s="61"/>
      <c r="OJ147" s="61"/>
      <c r="OK147" s="61"/>
      <c r="OL147" s="61"/>
      <c r="OM147" s="61"/>
      <c r="ON147" s="61"/>
      <c r="OO147" s="61"/>
      <c r="OP147" s="61"/>
      <c r="OQ147" s="61"/>
      <c r="OR147" s="61"/>
      <c r="OS147" s="61"/>
      <c r="OT147" s="61"/>
      <c r="OU147" s="61"/>
      <c r="OV147" s="61"/>
      <c r="OW147" s="61"/>
      <c r="OX147" s="61"/>
      <c r="OY147" s="61"/>
      <c r="OZ147" s="61"/>
    </row>
    <row r="148" spans="1:417" ht="39.75" hidden="1" customHeight="1">
      <c r="A148" s="282"/>
      <c r="B148" s="274"/>
      <c r="C148" s="319"/>
      <c r="D148" s="289"/>
      <c r="E148" s="279"/>
      <c r="F148" s="291"/>
      <c r="G148" s="281"/>
      <c r="H148" s="285"/>
      <c r="I148" s="137" t="s">
        <v>1125</v>
      </c>
      <c r="J148" s="134"/>
      <c r="K148" s="206" t="s">
        <v>662</v>
      </c>
      <c r="L148" s="134" t="s">
        <v>500</v>
      </c>
      <c r="M148" s="55" t="s">
        <v>376</v>
      </c>
      <c r="N148" s="61" t="s">
        <v>349</v>
      </c>
      <c r="O148" s="282"/>
      <c r="P148" s="61">
        <v>2</v>
      </c>
      <c r="Q148" s="131"/>
      <c r="R148" s="131"/>
      <c r="S148" s="131"/>
      <c r="T148" s="131"/>
      <c r="U148" s="131"/>
      <c r="V148" s="131"/>
      <c r="W148" s="131"/>
      <c r="X148" s="131"/>
      <c r="Y148" s="131" t="s">
        <v>205</v>
      </c>
      <c r="Z148" s="131"/>
      <c r="AA148" s="131"/>
      <c r="AB148" s="130">
        <f t="shared" si="184"/>
        <v>1</v>
      </c>
      <c r="AC148" s="77"/>
      <c r="AD148" s="77"/>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251"/>
      <c r="BT148" s="251"/>
      <c r="BU148" s="77"/>
      <c r="BV148" s="77"/>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2"/>
      <c r="DC148" s="203"/>
      <c r="DD148" s="202"/>
      <c r="DE148" s="203"/>
      <c r="DF148" s="202"/>
      <c r="DG148" s="203"/>
      <c r="DH148" s="202"/>
      <c r="DI148" s="203"/>
      <c r="DJ148" s="204"/>
      <c r="DK148" s="207"/>
      <c r="DL148" s="77"/>
      <c r="DM148" s="77"/>
      <c r="DN148" s="77"/>
      <c r="DO148" s="77"/>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2"/>
      <c r="EV148" s="203"/>
      <c r="EW148" s="202"/>
      <c r="EX148" s="203"/>
      <c r="EY148" s="202"/>
      <c r="EZ148" s="203"/>
      <c r="FA148" s="202"/>
      <c r="FB148" s="203"/>
      <c r="FC148" s="204"/>
      <c r="FD148" s="207"/>
      <c r="FE148" s="77"/>
      <c r="FF148" s="77"/>
      <c r="FG148" s="77"/>
      <c r="FH148" s="77"/>
      <c r="FI148" s="77"/>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77"/>
      <c r="GZ148" s="77"/>
      <c r="HA148" s="77"/>
      <c r="HB148" s="77"/>
      <c r="HC148" s="77"/>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61"/>
      <c r="IK148" s="61"/>
      <c r="IL148" s="61"/>
      <c r="IM148" s="61"/>
      <c r="IN148" s="61"/>
      <c r="IO148" s="61"/>
      <c r="IP148" s="61"/>
      <c r="IQ148" s="61"/>
      <c r="IR148" s="78" t="s">
        <v>555</v>
      </c>
      <c r="IS148" s="78" t="s">
        <v>555</v>
      </c>
      <c r="IT148" s="78" t="s">
        <v>555</v>
      </c>
      <c r="IU148" s="78" t="s">
        <v>555</v>
      </c>
      <c r="IV148" s="78" t="s">
        <v>555</v>
      </c>
      <c r="IW148" s="61">
        <v>2</v>
      </c>
      <c r="IX148" s="61">
        <v>2</v>
      </c>
      <c r="IY148" s="61">
        <v>2</v>
      </c>
      <c r="IZ148" s="61">
        <v>1</v>
      </c>
      <c r="JA148" s="61">
        <v>2</v>
      </c>
      <c r="JB148" s="61">
        <v>2</v>
      </c>
      <c r="JC148" s="61">
        <v>2</v>
      </c>
      <c r="JD148" s="61">
        <v>2</v>
      </c>
      <c r="JE148" s="61">
        <v>2</v>
      </c>
      <c r="JF148" s="61">
        <v>2</v>
      </c>
      <c r="JG148" s="61">
        <v>2</v>
      </c>
      <c r="JH148" s="61">
        <v>2</v>
      </c>
      <c r="JI148" s="61">
        <v>2</v>
      </c>
      <c r="JJ148" s="61">
        <v>2</v>
      </c>
      <c r="JK148" s="61">
        <v>2</v>
      </c>
      <c r="JL148" s="61">
        <v>2</v>
      </c>
      <c r="JM148" s="61">
        <v>2</v>
      </c>
      <c r="JN148" s="61">
        <v>2</v>
      </c>
      <c r="JO148" s="61">
        <v>2</v>
      </c>
      <c r="JP148" s="61">
        <v>2</v>
      </c>
      <c r="JQ148" s="61">
        <v>1</v>
      </c>
      <c r="JR148" s="61">
        <v>2</v>
      </c>
      <c r="JS148" s="61">
        <v>2</v>
      </c>
      <c r="JT148" s="61">
        <v>2</v>
      </c>
      <c r="JU148" s="61">
        <v>2</v>
      </c>
      <c r="JV148" s="61">
        <v>2</v>
      </c>
      <c r="JW148" s="61">
        <v>2</v>
      </c>
      <c r="JX148" s="61">
        <v>2</v>
      </c>
      <c r="JY148" s="61">
        <v>2</v>
      </c>
      <c r="JZ148" s="61">
        <v>2</v>
      </c>
      <c r="KA148" s="202">
        <f t="shared" ref="KA148" si="197">COUNTIF(IW148:JZ148,"2")</f>
        <v>28</v>
      </c>
      <c r="KB148" s="203">
        <f t="shared" ref="KB148" si="198">KA148/(KA148+KC148+KE148+KG148)</f>
        <v>0.93333333333333335</v>
      </c>
      <c r="KC148" s="202">
        <f t="shared" ref="KC148" si="199">COUNTIF(IW148:JZ148,"1")</f>
        <v>2</v>
      </c>
      <c r="KD148" s="203">
        <f t="shared" ref="KD148" si="200">KC148/(KA148+KC148+KE148+KG148)</f>
        <v>6.6666666666666666E-2</v>
      </c>
      <c r="KE148" s="202">
        <f t="shared" ref="KE148" si="201">COUNTIF(IW148:JZ148,"0")</f>
        <v>0</v>
      </c>
      <c r="KF148" s="203">
        <f t="shared" ref="KF148" si="202">KE148/(KA148+KC148+KE148+KG148)</f>
        <v>0</v>
      </c>
      <c r="KG148" s="202">
        <f>COUNTIF(II148:JZ148,"KĐG")</f>
        <v>0</v>
      </c>
      <c r="KH148" s="203">
        <f t="shared" ref="KH148" si="203">KG148/(KA148+KC148+KE148+KG148)</f>
        <v>0</v>
      </c>
      <c r="KI148" s="204">
        <f t="shared" ref="KI148" si="204">(((KA148*2)+(KC148*1)+(KE148*0)))/(KA148+KC148+KE148)</f>
        <v>1.9333333333333333</v>
      </c>
      <c r="KJ148" s="205" t="str">
        <f t="shared" ref="KJ148" si="205">IF(KH148&gt;=50%,"KĐG",IF(KI148&gt;=1.6,"Đạt mục tiêu",IF(KI148&gt;=1,"Cần cố gắng","Chưa đạt")))</f>
        <v>Đạt mục tiêu</v>
      </c>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c r="OE148" s="61"/>
      <c r="OF148" s="61"/>
      <c r="OG148" s="61"/>
      <c r="OH148" s="61"/>
      <c r="OI148" s="61"/>
      <c r="OJ148" s="61"/>
      <c r="OK148" s="61"/>
      <c r="OL148" s="61"/>
      <c r="OM148" s="61"/>
      <c r="ON148" s="61"/>
      <c r="OO148" s="61"/>
      <c r="OP148" s="61"/>
      <c r="OQ148" s="61"/>
      <c r="OR148" s="61"/>
      <c r="OS148" s="61"/>
      <c r="OT148" s="61"/>
      <c r="OU148" s="61"/>
      <c r="OV148" s="61"/>
      <c r="OW148" s="61"/>
      <c r="OX148" s="61"/>
      <c r="OY148" s="61"/>
      <c r="OZ148" s="61"/>
    </row>
    <row r="149" spans="1:417" ht="39.75" hidden="1" customHeight="1">
      <c r="A149" s="282"/>
      <c r="B149" s="274"/>
      <c r="C149" s="319"/>
      <c r="D149" s="289"/>
      <c r="E149" s="279"/>
      <c r="F149" s="291"/>
      <c r="G149" s="281"/>
      <c r="H149" s="137" t="s">
        <v>550</v>
      </c>
      <c r="I149" s="137" t="s">
        <v>1217</v>
      </c>
      <c r="J149" s="134"/>
      <c r="K149" s="206" t="s">
        <v>662</v>
      </c>
      <c r="L149" s="134" t="s">
        <v>500</v>
      </c>
      <c r="M149" s="55" t="s">
        <v>376</v>
      </c>
      <c r="N149" s="61" t="s">
        <v>349</v>
      </c>
      <c r="O149" s="282"/>
      <c r="P149" s="282">
        <v>6</v>
      </c>
      <c r="Q149" s="131"/>
      <c r="R149" s="131"/>
      <c r="S149" s="131"/>
      <c r="T149" s="131"/>
      <c r="U149" s="131"/>
      <c r="V149" s="131" t="s">
        <v>205</v>
      </c>
      <c r="W149" s="131"/>
      <c r="X149" s="131"/>
      <c r="Y149" s="131"/>
      <c r="Z149" s="131"/>
      <c r="AA149" s="131"/>
      <c r="AB149" s="130">
        <f t="shared" si="184"/>
        <v>1</v>
      </c>
      <c r="AC149" s="77"/>
      <c r="AD149" s="77"/>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251"/>
      <c r="BT149" s="251"/>
      <c r="BU149" s="77"/>
      <c r="BV149" s="77"/>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79" t="s">
        <v>663</v>
      </c>
      <c r="DM149" s="178"/>
      <c r="DN149" s="178"/>
      <c r="DO149" s="178"/>
      <c r="DP149" s="201">
        <v>2</v>
      </c>
      <c r="DQ149" s="201">
        <v>2</v>
      </c>
      <c r="DR149" s="201">
        <v>2</v>
      </c>
      <c r="DS149" s="201">
        <v>2</v>
      </c>
      <c r="DT149" s="201">
        <v>2</v>
      </c>
      <c r="DU149" s="201">
        <v>2</v>
      </c>
      <c r="DV149" s="201">
        <v>2</v>
      </c>
      <c r="DW149" s="201">
        <v>2</v>
      </c>
      <c r="DX149" s="201">
        <v>2</v>
      </c>
      <c r="DY149" s="201">
        <v>2</v>
      </c>
      <c r="DZ149" s="201">
        <v>1</v>
      </c>
      <c r="EA149" s="201">
        <v>2</v>
      </c>
      <c r="EB149" s="201">
        <v>2</v>
      </c>
      <c r="EC149" s="201">
        <v>2</v>
      </c>
      <c r="ED149" s="201">
        <v>2</v>
      </c>
      <c r="EE149" s="201">
        <v>2</v>
      </c>
      <c r="EF149" s="201">
        <v>2</v>
      </c>
      <c r="EG149" s="201">
        <v>2</v>
      </c>
      <c r="EH149" s="201">
        <v>2</v>
      </c>
      <c r="EI149" s="201">
        <v>2</v>
      </c>
      <c r="EJ149" s="201">
        <v>2</v>
      </c>
      <c r="EK149" s="201">
        <v>2</v>
      </c>
      <c r="EL149" s="201">
        <v>2</v>
      </c>
      <c r="EM149" s="201">
        <v>1</v>
      </c>
      <c r="EN149" s="201">
        <v>2</v>
      </c>
      <c r="EO149" s="201">
        <v>2</v>
      </c>
      <c r="EP149" s="201">
        <v>2</v>
      </c>
      <c r="EQ149" s="201">
        <v>2</v>
      </c>
      <c r="ER149" s="201">
        <v>2</v>
      </c>
      <c r="ES149" s="201">
        <v>1</v>
      </c>
      <c r="ET149" s="201">
        <v>2</v>
      </c>
      <c r="EU149" s="202">
        <f>COUNTIF(DL149:ET149,"2")</f>
        <v>28</v>
      </c>
      <c r="EV149" s="203">
        <f>EU149/(EU149+EW149+EY149+FA149)</f>
        <v>0.90322580645161288</v>
      </c>
      <c r="EW149" s="202">
        <f>COUNTIF(DL149:ET149,"1")</f>
        <v>3</v>
      </c>
      <c r="EX149" s="203">
        <f>EW149/(EU149+EW149+EY149+FA149)</f>
        <v>9.6774193548387094E-2</v>
      </c>
      <c r="EY149" s="202">
        <f>COUNTIF(DL149:ET149,"0")</f>
        <v>0</v>
      </c>
      <c r="EZ149" s="203">
        <f>EY149/(EU149+EW149+EY149+FA149)</f>
        <v>0</v>
      </c>
      <c r="FA149" s="202">
        <f>COUNTIF(DL149:ET149,"KĐG")</f>
        <v>0</v>
      </c>
      <c r="FB149" s="203">
        <f>FA149/(EU149+EW149+EY149+FA149)</f>
        <v>0</v>
      </c>
      <c r="FC149" s="204">
        <f>(((EU149*2)+(EW149*1)+(EY149*0)))/(EU149+EW149+EY149)</f>
        <v>1.903225806451613</v>
      </c>
      <c r="FD149" s="207" t="str">
        <f>IF(FB149&gt;=50%,"KĐG",IF(FC149&gt;=1.6,"Đạt mục tiêu",IF(FC149&gt;=1,"Cần cố gắng","Chưa đạt")))</f>
        <v>Đạt mục tiêu</v>
      </c>
      <c r="FE149" s="77"/>
      <c r="FF149" s="77"/>
      <c r="FG149" s="77"/>
      <c r="FH149" s="77"/>
      <c r="FI149" s="77"/>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77"/>
      <c r="GZ149" s="77"/>
      <c r="HA149" s="77"/>
      <c r="HB149" s="77"/>
      <c r="HC149" s="77"/>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61"/>
      <c r="IF149" s="61"/>
      <c r="IG149" s="61"/>
      <c r="IH149" s="61"/>
      <c r="II149" s="61"/>
      <c r="IJ149" s="61"/>
      <c r="IK149" s="61"/>
      <c r="IL149" s="61"/>
      <c r="IM149" s="61"/>
      <c r="IN149" s="61"/>
      <c r="IO149" s="61"/>
      <c r="IP149" s="61"/>
      <c r="IQ149" s="61"/>
      <c r="IR149" s="61"/>
      <c r="IS149" s="77"/>
      <c r="IT149" s="77"/>
      <c r="IU149" s="77"/>
      <c r="IV149" s="77"/>
      <c r="IW149" s="61"/>
      <c r="IX149" s="61"/>
      <c r="IY149" s="61"/>
      <c r="IZ149" s="61"/>
      <c r="JA149" s="61"/>
      <c r="JB149" s="61"/>
      <c r="JC149" s="61"/>
      <c r="JD149" s="61"/>
      <c r="JE149" s="61"/>
      <c r="JF149" s="61"/>
      <c r="JG149" s="61"/>
      <c r="JH149" s="61"/>
      <c r="JI149" s="61"/>
      <c r="JJ149" s="61"/>
      <c r="JK149" s="61"/>
      <c r="JL149" s="61"/>
      <c r="JM149" s="61"/>
      <c r="JN149" s="61"/>
      <c r="JO149" s="61"/>
      <c r="JP149" s="61"/>
      <c r="JQ149" s="61"/>
      <c r="JR149" s="61"/>
      <c r="JS149" s="61"/>
      <c r="JT149" s="61"/>
      <c r="JU149" s="61"/>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61"/>
      <c r="LG149" s="61"/>
      <c r="LH149" s="61"/>
      <c r="LI149" s="61"/>
      <c r="LJ149" s="61"/>
      <c r="LK149" s="61"/>
      <c r="LL149" s="61"/>
      <c r="LM149" s="61"/>
      <c r="LN149" s="61"/>
      <c r="LO149" s="61"/>
      <c r="LP149" s="61"/>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61"/>
      <c r="NE149" s="61"/>
      <c r="NF149" s="61"/>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61"/>
      <c r="OE149" s="61"/>
      <c r="OF149" s="61"/>
      <c r="OG149" s="61"/>
      <c r="OH149" s="61"/>
      <c r="OI149" s="61"/>
      <c r="OJ149" s="61"/>
      <c r="OK149" s="61"/>
      <c r="OL149" s="61"/>
      <c r="OM149" s="61"/>
      <c r="ON149" s="61"/>
      <c r="OO149" s="61"/>
      <c r="OP149" s="61"/>
      <c r="OQ149" s="61"/>
      <c r="OR149" s="61"/>
      <c r="OS149" s="61"/>
      <c r="OT149" s="61"/>
      <c r="OU149" s="61"/>
      <c r="OV149" s="61"/>
      <c r="OW149" s="61"/>
      <c r="OX149" s="61"/>
      <c r="OY149" s="61"/>
      <c r="OZ149" s="61"/>
    </row>
    <row r="150" spans="1:417" ht="16.5" hidden="1" customHeight="1">
      <c r="A150" s="282"/>
      <c r="B150" s="274"/>
      <c r="C150" s="319"/>
      <c r="D150" s="289"/>
      <c r="E150" s="279"/>
      <c r="F150" s="291"/>
      <c r="G150" s="281"/>
      <c r="H150" s="137" t="s">
        <v>896</v>
      </c>
      <c r="I150" s="137" t="s">
        <v>1020</v>
      </c>
      <c r="J150" s="134"/>
      <c r="K150" s="206" t="s">
        <v>662</v>
      </c>
      <c r="L150" s="134" t="s">
        <v>500</v>
      </c>
      <c r="M150" s="55" t="s">
        <v>376</v>
      </c>
      <c r="N150" s="61" t="s">
        <v>349</v>
      </c>
      <c r="O150" s="282"/>
      <c r="P150" s="61">
        <v>3</v>
      </c>
      <c r="Q150" s="131"/>
      <c r="R150" s="131"/>
      <c r="S150" s="131"/>
      <c r="T150" s="131"/>
      <c r="U150" s="131"/>
      <c r="V150" s="131"/>
      <c r="W150" s="131" t="s">
        <v>205</v>
      </c>
      <c r="X150" s="131"/>
      <c r="Y150" s="131"/>
      <c r="Z150" s="131"/>
      <c r="AA150" s="131"/>
      <c r="AB150" s="130">
        <f t="shared" si="184"/>
        <v>1</v>
      </c>
      <c r="AC150" s="77"/>
      <c r="AD150" s="77"/>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251"/>
      <c r="BT150" s="251"/>
      <c r="BU150" s="77"/>
      <c r="BV150" s="77"/>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77"/>
      <c r="DM150" s="77"/>
      <c r="DN150" s="77"/>
      <c r="DO150" s="77"/>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79"/>
      <c r="FF150" s="79" t="s">
        <v>555</v>
      </c>
      <c r="FG150" s="79"/>
      <c r="FH150" s="79"/>
      <c r="FI150" s="79"/>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c r="GG150" s="77"/>
      <c r="GH150" s="77"/>
      <c r="GI150" s="77"/>
      <c r="GJ150" s="77"/>
      <c r="GK150" s="77"/>
      <c r="GL150" s="77"/>
      <c r="GM150" s="77"/>
      <c r="GN150" s="77"/>
      <c r="GO150" s="77"/>
      <c r="GP150" s="77"/>
      <c r="GQ150" s="77"/>
      <c r="GR150" s="77"/>
      <c r="GS150" s="77"/>
      <c r="GT150" s="77"/>
      <c r="GU150" s="77"/>
      <c r="GV150" s="77"/>
      <c r="GW150" s="77"/>
      <c r="GX150" s="77"/>
      <c r="GY150" s="77"/>
      <c r="GZ150" s="77"/>
      <c r="HA150" s="77"/>
      <c r="HB150" s="77"/>
      <c r="HC150" s="77"/>
      <c r="HD150" s="77"/>
      <c r="HE150" s="77"/>
      <c r="HF150" s="77"/>
      <c r="HG150" s="77"/>
      <c r="HH150" s="77"/>
      <c r="HI150" s="77"/>
      <c r="HJ150" s="77"/>
      <c r="HK150" s="77"/>
      <c r="HL150" s="77"/>
      <c r="HM150" s="77"/>
      <c r="HN150" s="77"/>
      <c r="HO150" s="77"/>
      <c r="HP150" s="77"/>
      <c r="HQ150" s="77"/>
      <c r="HR150" s="77"/>
      <c r="HS150" s="77"/>
      <c r="HT150" s="77"/>
      <c r="HU150" s="77"/>
      <c r="HV150" s="77"/>
      <c r="HW150" s="77"/>
      <c r="HX150" s="77"/>
      <c r="HY150" s="77"/>
      <c r="HZ150" s="77"/>
      <c r="IA150" s="77"/>
      <c r="IB150" s="77"/>
      <c r="IC150" s="77"/>
      <c r="ID150" s="77"/>
      <c r="IE150" s="77"/>
      <c r="IF150" s="77"/>
      <c r="IG150" s="77"/>
      <c r="IH150" s="77"/>
      <c r="II150" s="77"/>
      <c r="IJ150" s="77"/>
      <c r="IK150" s="77"/>
      <c r="IL150" s="77"/>
      <c r="IM150" s="77"/>
      <c r="IN150" s="77"/>
      <c r="IO150" s="77"/>
      <c r="IP150" s="77"/>
      <c r="IQ150" s="77"/>
      <c r="IR150" s="77"/>
      <c r="IS150" s="77"/>
      <c r="IT150" s="77"/>
      <c r="IU150" s="77"/>
      <c r="IV150" s="77"/>
      <c r="IW150" s="77"/>
      <c r="IX150" s="77"/>
      <c r="IY150" s="77"/>
      <c r="IZ150" s="77"/>
      <c r="JA150" s="77"/>
      <c r="JB150" s="77"/>
      <c r="JC150" s="77"/>
      <c r="JD150" s="77"/>
      <c r="JE150" s="77"/>
      <c r="JF150" s="77"/>
      <c r="JG150" s="77"/>
      <c r="JH150" s="77"/>
      <c r="JI150" s="77"/>
      <c r="JJ150" s="77"/>
      <c r="JK150" s="77"/>
      <c r="JL150" s="77"/>
      <c r="JM150" s="77"/>
      <c r="JN150" s="77"/>
      <c r="JO150" s="77"/>
      <c r="JP150" s="77"/>
      <c r="JQ150" s="77"/>
      <c r="JR150" s="77"/>
      <c r="JS150" s="77"/>
      <c r="JT150" s="77"/>
      <c r="JU150" s="77"/>
      <c r="JV150" s="77"/>
      <c r="JW150" s="77"/>
      <c r="JX150" s="77"/>
      <c r="JY150" s="77"/>
      <c r="JZ150" s="77"/>
      <c r="KA150" s="77"/>
      <c r="KB150" s="77"/>
      <c r="KC150" s="77"/>
      <c r="KD150" s="77"/>
      <c r="KE150" s="77"/>
      <c r="KF150" s="77"/>
      <c r="KG150" s="77"/>
      <c r="KH150" s="77"/>
      <c r="KI150" s="77"/>
      <c r="KJ150" s="77"/>
      <c r="KK150" s="77"/>
      <c r="KL150" s="77"/>
      <c r="KM150" s="77"/>
      <c r="KN150" s="77"/>
      <c r="KO150" s="77"/>
      <c r="KP150" s="77"/>
      <c r="KQ150" s="77"/>
      <c r="KR150" s="77"/>
      <c r="KS150" s="77"/>
      <c r="KT150" s="77"/>
      <c r="KU150" s="77"/>
      <c r="KV150" s="77"/>
      <c r="KW150" s="77"/>
      <c r="KX150" s="77"/>
      <c r="KY150" s="77"/>
      <c r="KZ150" s="77"/>
      <c r="LA150" s="77"/>
      <c r="LB150" s="77"/>
      <c r="LC150" s="77"/>
      <c r="LD150" s="77"/>
      <c r="LE150" s="77"/>
      <c r="LF150" s="77"/>
      <c r="LG150" s="77"/>
      <c r="LH150" s="77"/>
      <c r="LI150" s="77"/>
      <c r="LJ150" s="77"/>
      <c r="LK150" s="77"/>
      <c r="LL150" s="77"/>
      <c r="LM150" s="77"/>
      <c r="LN150" s="77"/>
      <c r="LO150" s="77"/>
      <c r="LP150" s="77"/>
      <c r="LQ150" s="77"/>
      <c r="LR150" s="77"/>
      <c r="LS150" s="77"/>
      <c r="LT150" s="77"/>
      <c r="LU150" s="77"/>
      <c r="LV150" s="77"/>
      <c r="LW150" s="77"/>
      <c r="LX150" s="77"/>
      <c r="LY150" s="77"/>
      <c r="LZ150" s="77"/>
      <c r="MA150" s="77"/>
      <c r="MB150" s="77"/>
      <c r="MC150" s="77"/>
      <c r="MD150" s="77"/>
      <c r="ME150" s="77"/>
      <c r="MF150" s="77"/>
      <c r="MG150" s="77"/>
      <c r="MH150" s="77"/>
      <c r="MI150" s="77"/>
      <c r="MJ150" s="77"/>
      <c r="MK150" s="77"/>
      <c r="ML150" s="77"/>
      <c r="MM150" s="77"/>
      <c r="MN150" s="77"/>
      <c r="MO150" s="77"/>
      <c r="MP150" s="77"/>
      <c r="MQ150" s="77"/>
      <c r="MR150" s="77"/>
      <c r="MS150" s="77"/>
      <c r="MT150" s="77"/>
      <c r="MU150" s="77"/>
      <c r="MV150" s="77"/>
      <c r="MW150" s="77"/>
      <c r="MX150" s="77"/>
      <c r="MY150" s="77"/>
      <c r="MZ150" s="77"/>
      <c r="NA150" s="77"/>
      <c r="NB150" s="77"/>
      <c r="NC150" s="77"/>
      <c r="ND150" s="77"/>
      <c r="NE150" s="77"/>
      <c r="NF150" s="77"/>
      <c r="NG150" s="77"/>
      <c r="NH150" s="77"/>
      <c r="NI150" s="77"/>
      <c r="NJ150" s="77"/>
      <c r="NK150" s="77"/>
      <c r="NL150" s="77"/>
      <c r="NM150" s="77"/>
      <c r="NN150" s="77"/>
      <c r="NO150" s="77"/>
      <c r="NP150" s="77"/>
      <c r="NQ150" s="77"/>
      <c r="NR150" s="77"/>
      <c r="NS150" s="77"/>
      <c r="NT150" s="77"/>
      <c r="NU150" s="77"/>
      <c r="NV150" s="77"/>
      <c r="NW150" s="77"/>
      <c r="NX150" s="77"/>
      <c r="NY150" s="77"/>
      <c r="NZ150" s="77"/>
      <c r="OA150" s="77"/>
      <c r="OB150" s="77"/>
      <c r="OC150" s="77"/>
      <c r="OD150" s="77"/>
      <c r="OE150" s="77"/>
      <c r="OF150" s="77"/>
      <c r="OG150" s="77"/>
      <c r="OH150" s="77"/>
      <c r="OI150" s="77"/>
      <c r="OJ150" s="77"/>
      <c r="OK150" s="77"/>
      <c r="OL150" s="77"/>
      <c r="OM150" s="77"/>
      <c r="ON150" s="77"/>
      <c r="OO150" s="77"/>
      <c r="OP150" s="77"/>
      <c r="OQ150" s="77"/>
      <c r="OR150" s="77"/>
      <c r="OS150" s="77"/>
      <c r="OT150" s="77"/>
      <c r="OU150" s="77"/>
      <c r="OV150" s="77"/>
      <c r="OW150" s="77"/>
      <c r="OX150" s="77"/>
      <c r="OY150" s="77"/>
      <c r="OZ150" s="77"/>
      <c r="PA150" s="77"/>
    </row>
    <row r="151" spans="1:417" ht="21.75" hidden="1" customHeight="1">
      <c r="A151" s="282"/>
      <c r="B151" s="274"/>
      <c r="C151" s="319"/>
      <c r="D151" s="289"/>
      <c r="E151" s="279"/>
      <c r="F151" s="291"/>
      <c r="G151" s="281"/>
      <c r="H151" s="137" t="s">
        <v>1219</v>
      </c>
      <c r="I151" s="137" t="s">
        <v>1218</v>
      </c>
      <c r="J151" s="134"/>
      <c r="K151" s="206" t="s">
        <v>662</v>
      </c>
      <c r="L151" s="134" t="s">
        <v>500</v>
      </c>
      <c r="M151" s="55" t="s">
        <v>376</v>
      </c>
      <c r="N151" s="61" t="s">
        <v>349</v>
      </c>
      <c r="O151" s="282"/>
      <c r="P151" s="61">
        <v>4</v>
      </c>
      <c r="Q151" s="131"/>
      <c r="R151" s="131"/>
      <c r="S151" s="131"/>
      <c r="T151" s="131"/>
      <c r="U151" s="131"/>
      <c r="V151" s="131"/>
      <c r="W151" s="131"/>
      <c r="X151" s="131"/>
      <c r="Y151" s="131"/>
      <c r="Z151" s="131"/>
      <c r="AA151" s="131" t="s">
        <v>205</v>
      </c>
      <c r="AB151" s="130">
        <f t="shared" si="184"/>
        <v>1</v>
      </c>
      <c r="AC151" s="77"/>
      <c r="AD151" s="77"/>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251"/>
      <c r="BT151" s="251"/>
      <c r="BU151" s="77"/>
      <c r="BV151" s="77"/>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77"/>
      <c r="DM151" s="77"/>
      <c r="DN151" s="77"/>
      <c r="DO151" s="77"/>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77"/>
      <c r="FF151" s="77"/>
      <c r="FG151" s="77"/>
      <c r="FH151" s="77"/>
      <c r="FI151" s="77"/>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77"/>
      <c r="GZ151" s="77"/>
      <c r="HA151" s="77"/>
      <c r="HB151" s="77"/>
      <c r="HC151" s="77"/>
      <c r="HD151" s="61">
        <v>2</v>
      </c>
      <c r="HE151" s="61">
        <v>2</v>
      </c>
      <c r="HF151" s="61">
        <v>1</v>
      </c>
      <c r="HG151" s="61">
        <v>2</v>
      </c>
      <c r="HH151" s="61">
        <v>2</v>
      </c>
      <c r="HI151" s="61">
        <v>2</v>
      </c>
      <c r="HJ151" s="61">
        <v>2</v>
      </c>
      <c r="HK151" s="61">
        <v>2</v>
      </c>
      <c r="HL151" s="61">
        <v>2</v>
      </c>
      <c r="HM151" s="61">
        <v>2</v>
      </c>
      <c r="HN151" s="61">
        <v>1</v>
      </c>
      <c r="HO151" s="61">
        <v>2</v>
      </c>
      <c r="HP151" s="61">
        <v>2</v>
      </c>
      <c r="HQ151" s="61">
        <v>2</v>
      </c>
      <c r="HR151" s="61">
        <v>2</v>
      </c>
      <c r="HS151" s="61">
        <v>2</v>
      </c>
      <c r="HT151" s="61">
        <v>1</v>
      </c>
      <c r="HU151" s="61">
        <v>2</v>
      </c>
      <c r="HV151" s="61">
        <v>2</v>
      </c>
      <c r="HW151" s="61"/>
      <c r="HX151" s="61"/>
      <c r="HY151" s="61"/>
      <c r="HZ151" s="61"/>
      <c r="IA151" s="61"/>
      <c r="IB151" s="61"/>
      <c r="IC151" s="61">
        <v>2</v>
      </c>
      <c r="ID151" s="61">
        <v>2</v>
      </c>
      <c r="IE151" s="61">
        <v>2</v>
      </c>
      <c r="IF151" s="61">
        <v>2</v>
      </c>
      <c r="IG151" s="61">
        <v>2</v>
      </c>
      <c r="IH151" s="202">
        <f>COUNTIF(HD151:IG151,"2")</f>
        <v>21</v>
      </c>
      <c r="II151" s="203">
        <f>IH151/(IH151+IJ151+IL151+IN151)</f>
        <v>0.875</v>
      </c>
      <c r="IJ151" s="202">
        <f>COUNTIF(HD151:IG151,"1")</f>
        <v>3</v>
      </c>
      <c r="IK151" s="203">
        <f>IJ151/(IH151+IJ151+IL151+IN151)</f>
        <v>0.125</v>
      </c>
      <c r="IL151" s="202">
        <f>COUNTIF(HD151:IG151,"0")</f>
        <v>0</v>
      </c>
      <c r="IM151" s="203">
        <f>IL151/(IH151+IJ151+IL151+IN151)</f>
        <v>0</v>
      </c>
      <c r="IN151" s="202">
        <f>COUNTIF(GO151:IG151,"KĐG")</f>
        <v>0</v>
      </c>
      <c r="IO151" s="203">
        <f>IN151/(IH151+IJ151+IL151+IN151)</f>
        <v>0</v>
      </c>
      <c r="IP151" s="204">
        <f>(((IH151*2)+(IJ151*1)+(IL151*0)))/(IH151+IJ151+IL151)</f>
        <v>1.875</v>
      </c>
      <c r="IQ151" s="208" t="str">
        <f>IF(IO151&gt;=50%,"KĐG",IF(IP151&gt;=1.6,"Đạt mục tiêu",IF(IP151&gt;=1,"Cần cố gắng","Chưa đạt")))</f>
        <v>Đạt mục tiêu</v>
      </c>
      <c r="IR151" s="208"/>
      <c r="IS151" s="77"/>
      <c r="IT151" s="77"/>
      <c r="IU151" s="77"/>
      <c r="IV151" s="77"/>
      <c r="IW151" s="61"/>
      <c r="IX151" s="61"/>
      <c r="IY151" s="61"/>
      <c r="IZ151" s="61"/>
      <c r="JA151" s="61"/>
      <c r="JB151" s="61"/>
      <c r="JC151" s="61"/>
      <c r="JD151" s="61"/>
      <c r="JE151" s="61"/>
      <c r="JF151" s="61"/>
      <c r="JG151" s="61"/>
      <c r="JH151" s="61"/>
      <c r="JI151" s="61"/>
      <c r="JJ151" s="61"/>
      <c r="JK151" s="61"/>
      <c r="JL151" s="61"/>
      <c r="JM151" s="61"/>
      <c r="JN151" s="61"/>
      <c r="JO151" s="61"/>
      <c r="JP151" s="61"/>
      <c r="JQ151" s="61"/>
      <c r="JR151" s="61"/>
      <c r="JS151" s="61"/>
      <c r="JT151" s="61"/>
      <c r="JU151" s="61"/>
      <c r="JV151" s="61"/>
      <c r="JW151" s="61"/>
      <c r="JX151" s="61"/>
      <c r="JY151" s="61"/>
      <c r="JZ151" s="61"/>
      <c r="KA151" s="61"/>
      <c r="KB151" s="61"/>
      <c r="KC151" s="61"/>
      <c r="KD151" s="61"/>
      <c r="KE151" s="61"/>
      <c r="KF151" s="61"/>
      <c r="KG151" s="61"/>
      <c r="KH151" s="61"/>
      <c r="KI151" s="61"/>
      <c r="KJ151" s="61"/>
      <c r="KK151" s="61"/>
      <c r="KL151" s="61"/>
      <c r="KM151" s="61"/>
      <c r="KN151" s="61"/>
      <c r="KO151" s="61"/>
      <c r="KP151" s="61"/>
      <c r="KQ151" s="61"/>
      <c r="KR151" s="61"/>
      <c r="KS151" s="61"/>
      <c r="KT151" s="61"/>
      <c r="KU151" s="61"/>
      <c r="KV151" s="61"/>
      <c r="KW151" s="61"/>
      <c r="KX151" s="61"/>
      <c r="KY151" s="61"/>
      <c r="KZ151" s="61"/>
      <c r="LA151" s="61"/>
      <c r="LB151" s="61"/>
      <c r="LC151" s="61"/>
      <c r="LD151" s="61"/>
      <c r="LE151" s="61"/>
      <c r="LF151" s="61"/>
      <c r="LG151" s="61"/>
      <c r="LH151" s="61"/>
      <c r="LI151" s="61"/>
      <c r="LJ151" s="61"/>
      <c r="LK151" s="61"/>
      <c r="LL151" s="61"/>
      <c r="LM151" s="61"/>
      <c r="LN151" s="61"/>
      <c r="LO151" s="61"/>
      <c r="LP151" s="61"/>
      <c r="LQ151" s="61"/>
      <c r="LR151" s="61"/>
      <c r="LS151" s="61"/>
      <c r="LT151" s="61"/>
      <c r="LU151" s="61"/>
      <c r="LV151" s="61"/>
      <c r="LW151" s="61"/>
      <c r="LX151" s="61"/>
      <c r="LY151" s="61"/>
      <c r="LZ151" s="61"/>
      <c r="MA151" s="61"/>
      <c r="MB151" s="61"/>
      <c r="MC151" s="61"/>
      <c r="MD151" s="61"/>
      <c r="ME151" s="61"/>
      <c r="MF151" s="61"/>
      <c r="MG151" s="61"/>
      <c r="MH151" s="61"/>
      <c r="MI151" s="61"/>
      <c r="MJ151" s="61"/>
      <c r="MK151" s="61"/>
      <c r="ML151" s="61"/>
      <c r="MM151" s="61"/>
      <c r="MN151" s="61"/>
      <c r="MO151" s="61"/>
      <c r="MP151" s="61"/>
      <c r="MQ151" s="61"/>
      <c r="MR151" s="61"/>
      <c r="MS151" s="61"/>
      <c r="MT151" s="61"/>
      <c r="MU151" s="61"/>
      <c r="MV151" s="61"/>
      <c r="MW151" s="61"/>
      <c r="MX151" s="61"/>
      <c r="MY151" s="61"/>
      <c r="MZ151" s="61"/>
      <c r="NA151" s="61"/>
      <c r="NB151" s="61"/>
      <c r="NC151" s="61"/>
      <c r="ND151" s="61"/>
      <c r="NE151" s="61"/>
      <c r="NF151" s="61"/>
      <c r="NG151" s="61"/>
      <c r="NH151" s="61"/>
      <c r="NI151" s="61"/>
      <c r="NJ151" s="61"/>
      <c r="NK151" s="61"/>
      <c r="NL151" s="61"/>
      <c r="NM151" s="61"/>
      <c r="NN151" s="61"/>
      <c r="NO151" s="61"/>
      <c r="NP151" s="61"/>
      <c r="NQ151" s="61"/>
      <c r="NR151" s="61"/>
      <c r="NS151" s="61"/>
      <c r="NT151" s="61"/>
      <c r="NU151" s="61"/>
      <c r="NV151" s="61"/>
      <c r="NW151" s="61"/>
      <c r="NX151" s="61"/>
      <c r="NY151" s="61"/>
      <c r="NZ151" s="61"/>
      <c r="OA151" s="61"/>
      <c r="OB151" s="61"/>
      <c r="OC151" s="61"/>
      <c r="OD151" s="61"/>
      <c r="OE151" s="61"/>
      <c r="OF151" s="61"/>
      <c r="OG151" s="61"/>
      <c r="OH151" s="61"/>
      <c r="OI151" s="61"/>
      <c r="OJ151" s="61"/>
      <c r="OK151" s="61"/>
      <c r="OL151" s="61"/>
      <c r="OM151" s="61"/>
      <c r="ON151" s="61"/>
      <c r="OO151" s="61"/>
      <c r="OP151" s="61"/>
      <c r="OQ151" s="61"/>
      <c r="OR151" s="61"/>
      <c r="OS151" s="61"/>
      <c r="OT151" s="61"/>
      <c r="OU151" s="61"/>
      <c r="OV151" s="61"/>
      <c r="OW151" s="61"/>
      <c r="OX151" s="61"/>
      <c r="OY151" s="61"/>
      <c r="OZ151" s="61"/>
    </row>
    <row r="152" spans="1:417" ht="27" hidden="1" customHeight="1">
      <c r="A152" s="282"/>
      <c r="B152" s="274"/>
      <c r="C152" s="319"/>
      <c r="D152" s="289"/>
      <c r="E152" s="279"/>
      <c r="F152" s="291"/>
      <c r="G152" s="281"/>
      <c r="H152" s="115" t="s">
        <v>1220</v>
      </c>
      <c r="I152" s="137" t="s">
        <v>1221</v>
      </c>
      <c r="J152" s="134"/>
      <c r="K152" s="206" t="s">
        <v>662</v>
      </c>
      <c r="L152" s="134" t="s">
        <v>500</v>
      </c>
      <c r="M152" s="55" t="s">
        <v>376</v>
      </c>
      <c r="N152" s="61" t="s">
        <v>349</v>
      </c>
      <c r="O152" s="282"/>
      <c r="P152" s="61">
        <v>5</v>
      </c>
      <c r="Q152" s="131"/>
      <c r="R152" s="131"/>
      <c r="S152" s="131"/>
      <c r="T152" s="131"/>
      <c r="U152" s="131"/>
      <c r="V152" s="131"/>
      <c r="W152" s="131"/>
      <c r="X152" s="131"/>
      <c r="Y152" s="131"/>
      <c r="Z152" s="131"/>
      <c r="AA152" s="131" t="s">
        <v>205</v>
      </c>
      <c r="AB152" s="130">
        <f t="shared" si="184"/>
        <v>1</v>
      </c>
      <c r="AC152" s="77"/>
      <c r="AD152" s="77"/>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251"/>
      <c r="BT152" s="251"/>
      <c r="BU152" s="77"/>
      <c r="BV152" s="77"/>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77"/>
      <c r="DM152" s="77"/>
      <c r="DN152" s="77"/>
      <c r="DO152" s="77"/>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77"/>
      <c r="FF152" s="77"/>
      <c r="FG152" s="77"/>
      <c r="FH152" s="77"/>
      <c r="FI152" s="77"/>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77"/>
      <c r="GZ152" s="77"/>
      <c r="HA152" s="77"/>
      <c r="HB152" s="77"/>
      <c r="HC152" s="77"/>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61"/>
      <c r="IF152" s="61"/>
      <c r="IG152" s="61"/>
      <c r="IH152" s="202"/>
      <c r="II152" s="203"/>
      <c r="IJ152" s="202"/>
      <c r="IK152" s="203"/>
      <c r="IL152" s="202"/>
      <c r="IM152" s="203"/>
      <c r="IN152" s="202"/>
      <c r="IO152" s="203"/>
      <c r="IP152" s="204"/>
      <c r="IQ152" s="208"/>
      <c r="IR152" s="208"/>
      <c r="IS152" s="77"/>
      <c r="IT152" s="77"/>
      <c r="IU152" s="77"/>
      <c r="IV152" s="77"/>
      <c r="IW152" s="61"/>
      <c r="IX152" s="61"/>
      <c r="IY152" s="61"/>
      <c r="IZ152" s="61"/>
      <c r="JA152" s="61"/>
      <c r="JB152" s="61"/>
      <c r="JC152" s="61"/>
      <c r="JD152" s="61"/>
      <c r="JE152" s="61"/>
      <c r="JF152" s="61"/>
      <c r="JG152" s="61"/>
      <c r="JH152" s="61"/>
      <c r="JI152" s="61"/>
      <c r="JJ152" s="61"/>
      <c r="JK152" s="61"/>
      <c r="JL152" s="61"/>
      <c r="JM152" s="61"/>
      <c r="JN152" s="61"/>
      <c r="JO152" s="61"/>
      <c r="JP152" s="61"/>
      <c r="JQ152" s="61"/>
      <c r="JR152" s="61"/>
      <c r="JS152" s="61"/>
      <c r="JT152" s="61"/>
      <c r="JU152" s="61"/>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61"/>
      <c r="LG152" s="61"/>
      <c r="LH152" s="61"/>
      <c r="LI152" s="61"/>
      <c r="LJ152" s="61"/>
      <c r="LK152" s="61"/>
      <c r="LL152" s="61"/>
      <c r="LM152" s="61"/>
      <c r="LN152" s="61"/>
      <c r="LO152" s="61"/>
      <c r="LP152" s="61"/>
      <c r="LQ152" s="61"/>
      <c r="LR152" s="61"/>
      <c r="LS152" s="61"/>
      <c r="LT152" s="61"/>
      <c r="LU152" s="61"/>
      <c r="LV152" s="61"/>
      <c r="LW152" s="61"/>
      <c r="LX152" s="61"/>
      <c r="LY152" s="61"/>
      <c r="LZ152" s="61"/>
      <c r="MA152" s="61"/>
      <c r="MB152" s="61"/>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61"/>
      <c r="NE152" s="61"/>
      <c r="NF152" s="61"/>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61"/>
      <c r="OE152" s="61"/>
      <c r="OF152" s="61"/>
      <c r="OG152" s="61"/>
      <c r="OH152" s="61"/>
      <c r="OI152" s="61"/>
      <c r="OJ152" s="61"/>
      <c r="OK152" s="61"/>
      <c r="OL152" s="61"/>
      <c r="OM152" s="61"/>
      <c r="ON152" s="61"/>
      <c r="OO152" s="61"/>
      <c r="OP152" s="61"/>
      <c r="OQ152" s="61"/>
      <c r="OR152" s="61"/>
      <c r="OS152" s="61"/>
      <c r="OT152" s="61"/>
      <c r="OU152" s="61"/>
      <c r="OV152" s="61"/>
      <c r="OW152" s="61"/>
      <c r="OX152" s="61"/>
      <c r="OY152" s="61"/>
      <c r="OZ152" s="61"/>
    </row>
    <row r="153" spans="1:417" ht="96" customHeight="1">
      <c r="A153" s="282"/>
      <c r="B153" s="274"/>
      <c r="C153" s="319"/>
      <c r="D153" s="289"/>
      <c r="E153" s="279"/>
      <c r="F153" s="291"/>
      <c r="G153" s="281"/>
      <c r="H153" s="137" t="s">
        <v>897</v>
      </c>
      <c r="I153" s="256" t="s">
        <v>1035</v>
      </c>
      <c r="J153" s="134"/>
      <c r="K153" s="206" t="s">
        <v>662</v>
      </c>
      <c r="L153" s="134" t="s">
        <v>500</v>
      </c>
      <c r="M153" s="55" t="s">
        <v>376</v>
      </c>
      <c r="N153" s="61" t="s">
        <v>349</v>
      </c>
      <c r="O153" s="282"/>
      <c r="P153" s="61">
        <v>3</v>
      </c>
      <c r="Q153" s="131"/>
      <c r="R153" s="131" t="s">
        <v>205</v>
      </c>
      <c r="S153" s="131"/>
      <c r="T153" s="131"/>
      <c r="U153" s="131"/>
      <c r="V153" s="131"/>
      <c r="W153" s="131"/>
      <c r="X153" s="131"/>
      <c r="Y153" s="131"/>
      <c r="Z153" s="131"/>
      <c r="AA153" s="131"/>
      <c r="AB153" s="130">
        <f t="shared" si="184"/>
        <v>1</v>
      </c>
      <c r="AC153" s="77"/>
      <c r="AD153" s="77"/>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79" t="s">
        <v>555</v>
      </c>
      <c r="BT153" s="79" t="s">
        <v>555</v>
      </c>
      <c r="BU153" s="77"/>
      <c r="BV153" s="77"/>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77"/>
      <c r="DM153" s="77"/>
      <c r="DN153" s="77"/>
      <c r="DO153" s="77"/>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77"/>
      <c r="FF153" s="77"/>
      <c r="FG153" s="77"/>
      <c r="FH153" s="77"/>
      <c r="FI153" s="77"/>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77"/>
      <c r="GZ153" s="77"/>
      <c r="HA153" s="77"/>
      <c r="HB153" s="77"/>
      <c r="HC153" s="77"/>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61"/>
      <c r="IF153" s="61"/>
      <c r="IG153" s="61"/>
      <c r="IH153" s="202"/>
      <c r="II153" s="203"/>
      <c r="IJ153" s="202"/>
      <c r="IK153" s="203"/>
      <c r="IL153" s="202"/>
      <c r="IM153" s="203"/>
      <c r="IN153" s="202"/>
      <c r="IO153" s="203"/>
      <c r="IP153" s="204"/>
      <c r="IQ153" s="208"/>
      <c r="IR153" s="208"/>
      <c r="IS153" s="77"/>
      <c r="IT153" s="77"/>
      <c r="IU153" s="77"/>
      <c r="IV153" s="77"/>
      <c r="IW153" s="61"/>
      <c r="IX153" s="61"/>
      <c r="IY153" s="61"/>
      <c r="IZ153" s="61"/>
      <c r="JA153" s="61"/>
      <c r="JB153" s="61"/>
      <c r="JC153" s="61"/>
      <c r="JD153" s="61"/>
      <c r="JE153" s="61"/>
      <c r="JF153" s="61"/>
      <c r="JG153" s="61"/>
      <c r="JH153" s="61"/>
      <c r="JI153" s="61"/>
      <c r="JJ153" s="61"/>
      <c r="JK153" s="61"/>
      <c r="JL153" s="61"/>
      <c r="JM153" s="61"/>
      <c r="JN153" s="61"/>
      <c r="JO153" s="61"/>
      <c r="JP153" s="61"/>
      <c r="JQ153" s="61"/>
      <c r="JR153" s="61"/>
      <c r="JS153" s="61"/>
      <c r="JT153" s="61"/>
      <c r="JU153" s="61"/>
      <c r="JV153" s="61"/>
      <c r="JW153" s="61"/>
      <c r="JX153" s="61"/>
      <c r="JY153" s="61"/>
      <c r="JZ153" s="61"/>
      <c r="KA153" s="61"/>
      <c r="KB153" s="61"/>
      <c r="KC153" s="61"/>
      <c r="KD153" s="61"/>
      <c r="KE153" s="61"/>
      <c r="KF153" s="61"/>
      <c r="KG153" s="61"/>
      <c r="KH153" s="61"/>
      <c r="KI153" s="61"/>
      <c r="KJ153" s="61"/>
      <c r="KK153" s="78" t="s">
        <v>555</v>
      </c>
      <c r="KL153" s="61"/>
      <c r="KM153" s="78" t="s">
        <v>555</v>
      </c>
      <c r="KN153" s="61"/>
      <c r="KO153" s="61"/>
      <c r="KP153" s="61"/>
      <c r="KQ153" s="61"/>
      <c r="KR153" s="61"/>
      <c r="KS153" s="61"/>
      <c r="KT153" s="61"/>
      <c r="KU153" s="61"/>
      <c r="KV153" s="61"/>
      <c r="KW153" s="61"/>
      <c r="KX153" s="61"/>
      <c r="KY153" s="61"/>
      <c r="KZ153" s="61"/>
      <c r="LA153" s="61"/>
      <c r="LB153" s="61"/>
      <c r="LC153" s="61"/>
      <c r="LD153" s="61"/>
      <c r="LE153" s="61"/>
      <c r="LF153" s="61"/>
      <c r="LG153" s="61"/>
      <c r="LH153" s="61"/>
      <c r="LI153" s="61"/>
      <c r="LJ153" s="61"/>
      <c r="LK153" s="61"/>
      <c r="LL153" s="61"/>
      <c r="LM153" s="61"/>
      <c r="LN153" s="61"/>
      <c r="LO153" s="61"/>
      <c r="LP153" s="61"/>
      <c r="LQ153" s="61"/>
      <c r="LR153" s="202"/>
      <c r="LS153" s="203"/>
      <c r="LT153" s="202"/>
      <c r="LU153" s="203"/>
      <c r="LV153" s="202"/>
      <c r="LW153" s="203"/>
      <c r="LX153" s="202"/>
      <c r="LY153" s="203"/>
      <c r="LZ153" s="204"/>
      <c r="MA153" s="208"/>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61"/>
      <c r="NE153" s="61"/>
      <c r="NF153" s="61"/>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61"/>
      <c r="OE153" s="61"/>
      <c r="OF153" s="61"/>
      <c r="OG153" s="61"/>
      <c r="OH153" s="61"/>
      <c r="OI153" s="61"/>
      <c r="OJ153" s="61"/>
      <c r="OK153" s="61"/>
      <c r="OL153" s="61"/>
      <c r="OM153" s="61"/>
      <c r="ON153" s="61"/>
      <c r="OO153" s="61"/>
      <c r="OP153" s="61"/>
      <c r="OQ153" s="61"/>
      <c r="OR153" s="61"/>
      <c r="OS153" s="61"/>
      <c r="OT153" s="61"/>
      <c r="OU153" s="61"/>
      <c r="OV153" s="61"/>
      <c r="OW153" s="61"/>
      <c r="OX153" s="61"/>
      <c r="OY153" s="61"/>
      <c r="OZ153" s="61"/>
    </row>
    <row r="154" spans="1:417" ht="27" hidden="1" customHeight="1">
      <c r="A154" s="282"/>
      <c r="B154" s="274"/>
      <c r="C154" s="319"/>
      <c r="D154" s="289"/>
      <c r="E154" s="279"/>
      <c r="F154" s="291"/>
      <c r="G154" s="281"/>
      <c r="H154" s="129" t="s">
        <v>898</v>
      </c>
      <c r="I154" s="129" t="s">
        <v>1543</v>
      </c>
      <c r="J154" s="134"/>
      <c r="K154" s="206" t="s">
        <v>662</v>
      </c>
      <c r="L154" s="134" t="s">
        <v>500</v>
      </c>
      <c r="M154" s="55" t="s">
        <v>376</v>
      </c>
      <c r="N154" s="61" t="s">
        <v>349</v>
      </c>
      <c r="O154" s="282"/>
      <c r="P154" s="61">
        <v>2</v>
      </c>
      <c r="Q154" s="131"/>
      <c r="R154" s="131"/>
      <c r="S154" s="131" t="s">
        <v>205</v>
      </c>
      <c r="T154" s="131"/>
      <c r="U154" s="131"/>
      <c r="V154" s="131"/>
      <c r="W154" s="131"/>
      <c r="X154" s="131"/>
      <c r="Y154" s="131"/>
      <c r="Z154" s="131"/>
      <c r="AA154" s="131"/>
      <c r="AB154" s="130">
        <f t="shared" si="184"/>
        <v>1</v>
      </c>
      <c r="AC154" s="77"/>
      <c r="AD154" s="77"/>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251"/>
      <c r="BT154" s="251"/>
      <c r="BU154" s="77"/>
      <c r="BV154" s="77"/>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77"/>
      <c r="DM154" s="77"/>
      <c r="DN154" s="77"/>
      <c r="DO154" s="77"/>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77"/>
      <c r="FF154" s="77"/>
      <c r="FG154" s="77"/>
      <c r="FH154" s="77"/>
      <c r="FI154" s="77"/>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79" t="s">
        <v>556</v>
      </c>
      <c r="GZ154" s="77"/>
      <c r="HA154" s="79"/>
      <c r="HB154" s="77"/>
      <c r="HC154" s="77"/>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61"/>
      <c r="IF154" s="61"/>
      <c r="IG154" s="61"/>
      <c r="IH154" s="202"/>
      <c r="II154" s="203"/>
      <c r="IJ154" s="202"/>
      <c r="IK154" s="203"/>
      <c r="IL154" s="202"/>
      <c r="IM154" s="203"/>
      <c r="IN154" s="202"/>
      <c r="IO154" s="203"/>
      <c r="IP154" s="204"/>
      <c r="IQ154" s="208"/>
      <c r="IR154" s="208"/>
      <c r="IS154" s="77"/>
      <c r="IT154" s="77"/>
      <c r="IU154" s="77"/>
      <c r="IV154" s="77"/>
      <c r="IW154" s="61"/>
      <c r="IX154" s="61"/>
      <c r="IY154" s="61"/>
      <c r="IZ154" s="61"/>
      <c r="JA154" s="61"/>
      <c r="JB154" s="61"/>
      <c r="JC154" s="61"/>
      <c r="JD154" s="61"/>
      <c r="JE154" s="61"/>
      <c r="JF154" s="61"/>
      <c r="JG154" s="61"/>
      <c r="JH154" s="61"/>
      <c r="JI154" s="61"/>
      <c r="JJ154" s="61"/>
      <c r="JK154" s="61"/>
      <c r="JL154" s="61"/>
      <c r="JM154" s="61"/>
      <c r="JN154" s="61"/>
      <c r="JO154" s="61"/>
      <c r="JP154" s="61"/>
      <c r="JQ154" s="61"/>
      <c r="JR154" s="61"/>
      <c r="JS154" s="61"/>
      <c r="JT154" s="61"/>
      <c r="JU154" s="61"/>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61"/>
      <c r="KW154" s="61"/>
      <c r="KX154" s="61"/>
      <c r="KY154" s="61"/>
      <c r="KZ154" s="61"/>
      <c r="LA154" s="61"/>
      <c r="LB154" s="61"/>
      <c r="LC154" s="61"/>
      <c r="LD154" s="61"/>
      <c r="LE154" s="61"/>
      <c r="LF154" s="61"/>
      <c r="LG154" s="61"/>
      <c r="LH154" s="61"/>
      <c r="LI154" s="61"/>
      <c r="LJ154" s="61"/>
      <c r="LK154" s="61"/>
      <c r="LL154" s="61"/>
      <c r="LM154" s="61"/>
      <c r="LN154" s="61"/>
      <c r="LO154" s="61"/>
      <c r="LP154" s="61"/>
      <c r="LQ154" s="61"/>
      <c r="LR154" s="61"/>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61"/>
      <c r="NE154" s="61"/>
      <c r="NF154" s="61"/>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61"/>
      <c r="OE154" s="61"/>
      <c r="OF154" s="61"/>
      <c r="OG154" s="61"/>
      <c r="OH154" s="61"/>
      <c r="OI154" s="61"/>
      <c r="OJ154" s="61"/>
      <c r="OK154" s="61"/>
      <c r="OL154" s="61"/>
      <c r="OM154" s="61"/>
      <c r="ON154" s="61"/>
      <c r="OO154" s="61"/>
      <c r="OP154" s="61"/>
      <c r="OQ154" s="61"/>
      <c r="OR154" s="61"/>
      <c r="OS154" s="61"/>
      <c r="OT154" s="61"/>
      <c r="OU154" s="61"/>
      <c r="OV154" s="61"/>
      <c r="OW154" s="61"/>
      <c r="OX154" s="61"/>
      <c r="OY154" s="61"/>
      <c r="OZ154" s="61"/>
    </row>
    <row r="155" spans="1:417" ht="24.75" hidden="1" customHeight="1">
      <c r="A155" s="282"/>
      <c r="B155" s="274"/>
      <c r="C155" s="320"/>
      <c r="D155" s="289"/>
      <c r="E155" s="279"/>
      <c r="F155" s="291"/>
      <c r="G155" s="281"/>
      <c r="H155" s="137" t="s">
        <v>899</v>
      </c>
      <c r="I155" s="137" t="s">
        <v>1544</v>
      </c>
      <c r="J155" s="134"/>
      <c r="K155" s="206" t="s">
        <v>662</v>
      </c>
      <c r="L155" s="134" t="s">
        <v>500</v>
      </c>
      <c r="M155" s="55" t="s">
        <v>376</v>
      </c>
      <c r="N155" s="61" t="s">
        <v>349</v>
      </c>
      <c r="O155" s="282"/>
      <c r="P155" s="61">
        <v>2</v>
      </c>
      <c r="Q155" s="131"/>
      <c r="R155" s="131"/>
      <c r="S155" s="131" t="s">
        <v>205</v>
      </c>
      <c r="T155" s="131"/>
      <c r="U155" s="131"/>
      <c r="V155" s="131"/>
      <c r="W155" s="131"/>
      <c r="X155" s="131"/>
      <c r="Y155" s="131"/>
      <c r="Z155" s="131"/>
      <c r="AA155" s="131"/>
      <c r="AB155" s="130">
        <f t="shared" si="184"/>
        <v>1</v>
      </c>
      <c r="AC155" s="77"/>
      <c r="AD155" s="77"/>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251"/>
      <c r="BT155" s="251"/>
      <c r="BU155" s="77"/>
      <c r="BV155" s="77"/>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77"/>
      <c r="DM155" s="77"/>
      <c r="DN155" s="77"/>
      <c r="DO155" s="77"/>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77"/>
      <c r="FF155" s="77"/>
      <c r="FG155" s="77"/>
      <c r="FH155" s="77"/>
      <c r="FI155" s="77"/>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77"/>
      <c r="GZ155" s="77"/>
      <c r="HA155" s="77"/>
      <c r="HB155" s="77"/>
      <c r="HC155" s="77"/>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61"/>
      <c r="IF155" s="61"/>
      <c r="IG155" s="61"/>
      <c r="IH155" s="61"/>
      <c r="II155" s="61"/>
      <c r="IJ155" s="61"/>
      <c r="IK155" s="61"/>
      <c r="IL155" s="61"/>
      <c r="IM155" s="61"/>
      <c r="IN155" s="61"/>
      <c r="IO155" s="61"/>
      <c r="IP155" s="61"/>
      <c r="IQ155" s="61"/>
      <c r="IR155" s="61"/>
      <c r="IS155" s="77"/>
      <c r="IT155" s="77"/>
      <c r="IU155" s="77"/>
      <c r="IV155" s="77"/>
      <c r="IW155" s="61">
        <v>2</v>
      </c>
      <c r="IX155" s="61">
        <v>2</v>
      </c>
      <c r="IY155" s="61">
        <v>2</v>
      </c>
      <c r="IZ155" s="61">
        <v>2</v>
      </c>
      <c r="JA155" s="61">
        <v>2</v>
      </c>
      <c r="JB155" s="61">
        <v>2</v>
      </c>
      <c r="JC155" s="61">
        <v>2</v>
      </c>
      <c r="JD155" s="61">
        <v>2</v>
      </c>
      <c r="JE155" s="61">
        <v>2</v>
      </c>
      <c r="JF155" s="61">
        <v>1</v>
      </c>
      <c r="JG155" s="61">
        <v>2</v>
      </c>
      <c r="JH155" s="61">
        <v>2</v>
      </c>
      <c r="JI155" s="61">
        <v>2</v>
      </c>
      <c r="JJ155" s="61">
        <v>2</v>
      </c>
      <c r="JK155" s="61">
        <v>2</v>
      </c>
      <c r="JL155" s="61">
        <v>2</v>
      </c>
      <c r="JM155" s="61">
        <v>2</v>
      </c>
      <c r="JN155" s="61">
        <v>2</v>
      </c>
      <c r="JO155" s="61">
        <v>2</v>
      </c>
      <c r="JP155" s="61">
        <v>2</v>
      </c>
      <c r="JQ155" s="61"/>
      <c r="JR155" s="61"/>
      <c r="JS155" s="61"/>
      <c r="JT155" s="61"/>
      <c r="JU155" s="61"/>
      <c r="JV155" s="61">
        <v>2</v>
      </c>
      <c r="JW155" s="61">
        <v>2</v>
      </c>
      <c r="JX155" s="61">
        <v>2</v>
      </c>
      <c r="JY155" s="61">
        <v>2</v>
      </c>
      <c r="JZ155" s="61">
        <v>2</v>
      </c>
      <c r="KA155" s="202">
        <f>COUNTIF(IW155:JZ155,"2")</f>
        <v>24</v>
      </c>
      <c r="KB155" s="203">
        <f>KA155/(KA155+KC155+KE155+KG155)</f>
        <v>0.96</v>
      </c>
      <c r="KC155" s="202">
        <f>COUNTIF(IW155:JZ155,"1")</f>
        <v>1</v>
      </c>
      <c r="KD155" s="203">
        <f>KC155/(KA155+KC155+KE155+KG155)</f>
        <v>0.04</v>
      </c>
      <c r="KE155" s="202">
        <f>COUNTIF(IW155:JZ155,"0")</f>
        <v>0</v>
      </c>
      <c r="KF155" s="203">
        <f>KE155/(KA155+KC155+KE155+KG155)</f>
        <v>0</v>
      </c>
      <c r="KG155" s="202">
        <f>COUNTIF(II155:JZ155,"KĐG")</f>
        <v>0</v>
      </c>
      <c r="KH155" s="203">
        <f>KG155/(KA155+KC155+KE155+KG155)</f>
        <v>0</v>
      </c>
      <c r="KI155" s="204">
        <f>(((KA155*2)+(KC155*1)+(KE155*0)))/(KA155+KC155+KE155)</f>
        <v>1.96</v>
      </c>
      <c r="KJ155" s="208" t="str">
        <f>IF(KH155&gt;=50%,"KĐG",IF(KI155&gt;=1.6,"Đạt mục tiêu",IF(KI155&gt;=1,"Cần cố gắng","Chưa đạt")))</f>
        <v>Đạt mục tiêu</v>
      </c>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61"/>
      <c r="LG155" s="61"/>
      <c r="LH155" s="61"/>
      <c r="LI155" s="61"/>
      <c r="LJ155" s="61"/>
      <c r="LK155" s="61"/>
      <c r="LL155" s="61"/>
      <c r="LM155" s="61"/>
      <c r="LN155" s="61"/>
      <c r="LO155" s="61"/>
      <c r="LP155" s="61"/>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61"/>
      <c r="NE155" s="61"/>
      <c r="NF155" s="61"/>
      <c r="NG155" s="61"/>
      <c r="NH155" s="61"/>
      <c r="NI155" s="61"/>
      <c r="NJ155" s="61"/>
      <c r="NK155" s="61"/>
      <c r="NL155" s="61"/>
      <c r="NM155" s="61"/>
      <c r="NN155" s="61"/>
      <c r="NO155" s="61"/>
      <c r="NP155" s="61"/>
      <c r="NQ155" s="61"/>
      <c r="NR155" s="61"/>
      <c r="NS155" s="61"/>
      <c r="NT155" s="61"/>
      <c r="NU155" s="61"/>
      <c r="NV155" s="61"/>
      <c r="NW155" s="61"/>
      <c r="NX155" s="61"/>
      <c r="NY155" s="61"/>
      <c r="NZ155" s="61"/>
      <c r="OA155" s="61"/>
      <c r="OB155" s="61"/>
      <c r="OC155" s="61"/>
      <c r="OD155" s="61"/>
      <c r="OE155" s="61"/>
      <c r="OF155" s="61"/>
      <c r="OG155" s="61"/>
      <c r="OH155" s="61"/>
      <c r="OI155" s="61"/>
      <c r="OJ155" s="61"/>
      <c r="OK155" s="61"/>
      <c r="OL155" s="61"/>
      <c r="OM155" s="61"/>
      <c r="ON155" s="61"/>
      <c r="OO155" s="61"/>
      <c r="OP155" s="61"/>
      <c r="OQ155" s="61"/>
      <c r="OR155" s="61"/>
      <c r="OS155" s="61"/>
      <c r="OT155" s="61"/>
      <c r="OU155" s="61"/>
      <c r="OV155" s="61"/>
      <c r="OW155" s="61"/>
      <c r="OX155" s="61"/>
      <c r="OY155" s="61"/>
      <c r="OZ155" s="61"/>
    </row>
    <row r="156" spans="1:417" s="25" customFormat="1" ht="31.5" hidden="1" customHeight="1">
      <c r="A156" s="61"/>
      <c r="B156" s="61"/>
      <c r="C156" s="280" t="s">
        <v>318</v>
      </c>
      <c r="D156" s="280"/>
      <c r="E156" s="280"/>
      <c r="F156" s="198"/>
      <c r="G156" s="122">
        <f>COUNTIF(G157:G163,"x")</f>
        <v>0</v>
      </c>
      <c r="H156" s="198"/>
      <c r="I156" s="198"/>
      <c r="J156" s="148"/>
      <c r="K156" s="47"/>
      <c r="L156" s="148"/>
      <c r="M156" s="198"/>
      <c r="N156" s="198"/>
      <c r="O156" s="125">
        <f>COUNTIF(O157:O163,"x")</f>
        <v>7</v>
      </c>
      <c r="P156" s="61">
        <f>SUM(P157:P163)</f>
        <v>4</v>
      </c>
      <c r="Q156" s="125">
        <f t="shared" ref="Q156:AA156" si="206">COUNTIF(Q157:Q163,"x")</f>
        <v>1</v>
      </c>
      <c r="R156" s="125">
        <f t="shared" si="206"/>
        <v>0</v>
      </c>
      <c r="S156" s="125">
        <f t="shared" si="206"/>
        <v>0</v>
      </c>
      <c r="T156" s="125">
        <f t="shared" ref="T156" si="207">COUNTIF(T157:T163,"x")</f>
        <v>1</v>
      </c>
      <c r="U156" s="125">
        <f t="shared" si="206"/>
        <v>0</v>
      </c>
      <c r="V156" s="125">
        <f t="shared" si="206"/>
        <v>2</v>
      </c>
      <c r="W156" s="125">
        <f t="shared" si="206"/>
        <v>0</v>
      </c>
      <c r="X156" s="125">
        <f t="shared" si="206"/>
        <v>0</v>
      </c>
      <c r="Y156" s="125">
        <f t="shared" si="206"/>
        <v>0</v>
      </c>
      <c r="Z156" s="125">
        <f t="shared" si="206"/>
        <v>2</v>
      </c>
      <c r="AA156" s="125">
        <f t="shared" si="206"/>
        <v>1</v>
      </c>
      <c r="AB156" s="244">
        <f>SUM(AB157:AB163)</f>
        <v>7</v>
      </c>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205"/>
      <c r="BJ156" s="205"/>
      <c r="BK156" s="205"/>
      <c r="BL156" s="205"/>
      <c r="BM156" s="205"/>
      <c r="BN156" s="205"/>
      <c r="BO156" s="205"/>
      <c r="BP156" s="205"/>
      <c r="BQ156" s="205"/>
      <c r="BR156" s="208"/>
      <c r="BS156" s="77"/>
      <c r="BT156" s="77"/>
      <c r="BU156" s="77"/>
      <c r="BV156" s="77"/>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77"/>
      <c r="GZ156" s="77"/>
      <c r="HA156" s="77"/>
      <c r="HB156" s="77"/>
      <c r="HC156" s="77"/>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61"/>
      <c r="IH156" s="61"/>
      <c r="II156" s="61"/>
      <c r="IJ156" s="61"/>
      <c r="IK156" s="61"/>
      <c r="IL156" s="61"/>
      <c r="IM156" s="61"/>
      <c r="IN156" s="61"/>
      <c r="IO156" s="61"/>
      <c r="IP156" s="61"/>
      <c r="IQ156" s="61"/>
      <c r="IR156" s="61"/>
      <c r="IS156" s="61"/>
      <c r="IT156" s="61"/>
      <c r="IU156" s="61"/>
      <c r="IV156" s="61"/>
      <c r="IW156" s="61"/>
      <c r="IX156" s="61"/>
      <c r="IY156" s="61"/>
      <c r="IZ156" s="61"/>
      <c r="JA156" s="61"/>
      <c r="JB156" s="61"/>
      <c r="JC156" s="61"/>
      <c r="JD156" s="61"/>
      <c r="JE156" s="61"/>
      <c r="JF156" s="61"/>
      <c r="JG156" s="61"/>
      <c r="JH156" s="61"/>
      <c r="JI156" s="61"/>
      <c r="JJ156" s="61"/>
      <c r="JK156" s="61"/>
      <c r="JL156" s="61"/>
      <c r="JM156" s="61"/>
      <c r="JN156" s="61"/>
      <c r="JO156" s="61"/>
      <c r="JP156" s="61"/>
      <c r="JQ156" s="61"/>
      <c r="JR156" s="61"/>
      <c r="JS156" s="61"/>
      <c r="JT156" s="61"/>
      <c r="JU156" s="61"/>
      <c r="JV156" s="61"/>
      <c r="JW156" s="61"/>
      <c r="JX156" s="61"/>
      <c r="JY156" s="61"/>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61"/>
      <c r="LG156" s="61"/>
      <c r="LH156" s="61"/>
      <c r="LI156" s="61"/>
      <c r="LJ156" s="61"/>
      <c r="LK156" s="61"/>
      <c r="LL156" s="61"/>
      <c r="LM156" s="61"/>
      <c r="LN156" s="61"/>
      <c r="LO156" s="61"/>
      <c r="LP156" s="61"/>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61"/>
      <c r="MS156" s="61"/>
      <c r="MT156" s="61"/>
      <c r="MU156" s="61"/>
      <c r="MV156" s="61"/>
      <c r="MW156" s="61"/>
      <c r="MX156" s="61"/>
      <c r="MY156" s="61"/>
      <c r="MZ156" s="61"/>
      <c r="NA156" s="61"/>
      <c r="NB156" s="61"/>
      <c r="NC156" s="61"/>
      <c r="ND156" s="61"/>
      <c r="NE156" s="61"/>
      <c r="NF156" s="61"/>
      <c r="NG156" s="61"/>
      <c r="NH156" s="61"/>
      <c r="NI156" s="61"/>
      <c r="NJ156" s="61"/>
      <c r="NK156" s="61"/>
      <c r="NL156" s="61"/>
      <c r="NM156" s="61"/>
      <c r="NN156" s="77"/>
      <c r="NO156" s="77"/>
      <c r="NP156" s="61"/>
      <c r="NQ156" s="61"/>
      <c r="NR156" s="61"/>
      <c r="NS156" s="61"/>
      <c r="NT156" s="61"/>
      <c r="NU156" s="61"/>
      <c r="NV156" s="61"/>
      <c r="NW156" s="61"/>
      <c r="NX156" s="61"/>
      <c r="NY156" s="61"/>
      <c r="NZ156" s="61"/>
      <c r="OA156" s="61"/>
      <c r="OB156" s="61"/>
      <c r="OC156" s="61"/>
      <c r="OD156" s="61"/>
      <c r="OE156" s="61"/>
      <c r="OF156" s="61"/>
      <c r="OG156" s="61"/>
      <c r="OH156" s="61"/>
      <c r="OI156" s="61"/>
      <c r="OJ156" s="61"/>
      <c r="OK156" s="61"/>
      <c r="OL156" s="61"/>
      <c r="OM156" s="61"/>
      <c r="ON156" s="61"/>
      <c r="OO156" s="61"/>
      <c r="OP156" s="202"/>
      <c r="OQ156" s="203"/>
      <c r="OR156" s="202"/>
      <c r="OS156" s="203"/>
      <c r="OT156" s="202"/>
      <c r="OU156" s="203"/>
      <c r="OV156" s="202"/>
      <c r="OW156" s="203"/>
      <c r="OX156" s="204"/>
      <c r="OY156" s="207"/>
      <c r="OZ156" s="61"/>
    </row>
    <row r="157" spans="1:417" ht="65.25" hidden="1" customHeight="1">
      <c r="A157" s="61"/>
      <c r="B157" s="61">
        <v>57</v>
      </c>
      <c r="C157" s="137" t="s">
        <v>156</v>
      </c>
      <c r="D157" s="133" t="s">
        <v>4</v>
      </c>
      <c r="E157" s="137" t="s">
        <v>157</v>
      </c>
      <c r="F157" s="134" t="s">
        <v>6</v>
      </c>
      <c r="G157" s="133"/>
      <c r="H157" s="137" t="s">
        <v>732</v>
      </c>
      <c r="I157" s="137" t="s">
        <v>875</v>
      </c>
      <c r="J157" s="134"/>
      <c r="K157" s="206" t="s">
        <v>662</v>
      </c>
      <c r="L157" s="134" t="s">
        <v>500</v>
      </c>
      <c r="M157" s="55" t="s">
        <v>376</v>
      </c>
      <c r="N157" s="61" t="s">
        <v>349</v>
      </c>
      <c r="O157" s="61" t="s">
        <v>205</v>
      </c>
      <c r="P157" s="61"/>
      <c r="Q157" s="131" t="s">
        <v>205</v>
      </c>
      <c r="R157" s="131"/>
      <c r="S157" s="131"/>
      <c r="T157" s="131"/>
      <c r="U157" s="131"/>
      <c r="V157" s="131"/>
      <c r="W157" s="131"/>
      <c r="X157" s="131"/>
      <c r="Y157" s="131"/>
      <c r="Z157" s="131"/>
      <c r="AA157" s="131"/>
      <c r="AB157" s="130">
        <f t="shared" ref="AB157:AB163" si="208">COUNTIF($Q157:$AA157,"x")</f>
        <v>1</v>
      </c>
      <c r="AC157" s="75" t="s">
        <v>554</v>
      </c>
      <c r="AD157" s="77"/>
      <c r="AE157" s="201">
        <v>2</v>
      </c>
      <c r="AF157" s="201">
        <v>2</v>
      </c>
      <c r="AG157" s="201">
        <v>2</v>
      </c>
      <c r="AH157" s="201">
        <v>2</v>
      </c>
      <c r="AI157" s="201">
        <v>1</v>
      </c>
      <c r="AJ157" s="201">
        <v>2</v>
      </c>
      <c r="AK157" s="201">
        <v>2</v>
      </c>
      <c r="AL157" s="201">
        <v>2</v>
      </c>
      <c r="AM157" s="201">
        <v>2</v>
      </c>
      <c r="AN157" s="201">
        <v>2</v>
      </c>
      <c r="AO157" s="201">
        <v>2</v>
      </c>
      <c r="AP157" s="201">
        <v>2</v>
      </c>
      <c r="AQ157" s="201">
        <v>1</v>
      </c>
      <c r="AR157" s="201">
        <v>2</v>
      </c>
      <c r="AS157" s="201">
        <v>2</v>
      </c>
      <c r="AT157" s="201">
        <v>2</v>
      </c>
      <c r="AU157" s="201">
        <v>2</v>
      </c>
      <c r="AV157" s="201">
        <v>2</v>
      </c>
      <c r="AW157" s="201">
        <v>2</v>
      </c>
      <c r="AX157" s="201">
        <v>2</v>
      </c>
      <c r="AY157" s="201">
        <v>1</v>
      </c>
      <c r="AZ157" s="201">
        <v>2</v>
      </c>
      <c r="BA157" s="201">
        <v>2</v>
      </c>
      <c r="BB157" s="201">
        <v>2</v>
      </c>
      <c r="BC157" s="201">
        <v>2</v>
      </c>
      <c r="BD157" s="201">
        <v>2</v>
      </c>
      <c r="BE157" s="201">
        <v>2</v>
      </c>
      <c r="BF157" s="201">
        <v>2</v>
      </c>
      <c r="BG157" s="201">
        <v>2</v>
      </c>
      <c r="BH157" s="201">
        <v>2</v>
      </c>
      <c r="BI157" s="202">
        <f>COUNTIF(AE157:BH157,"2")</f>
        <v>27</v>
      </c>
      <c r="BJ157" s="203">
        <f>BI157/(BI157+BK157+BM157+BO157)</f>
        <v>0.9</v>
      </c>
      <c r="BK157" s="202">
        <f>COUNTIF(AE157:BH157,"1")</f>
        <v>3</v>
      </c>
      <c r="BL157" s="203">
        <f>BK157/(BI157+BK157+BM157+BO157)</f>
        <v>0.1</v>
      </c>
      <c r="BM157" s="202">
        <f>COUNTIF(AE157:BH157,"0")</f>
        <v>0</v>
      </c>
      <c r="BN157" s="203">
        <f>BM157/(BI157+BK157+BM157+BO157)</f>
        <v>0</v>
      </c>
      <c r="BO157" s="202">
        <f>COUNTIF(P157:BH157,"KĐG")</f>
        <v>0</v>
      </c>
      <c r="BP157" s="203">
        <f>BO157/(BI157+BK157+BM157+BO157)</f>
        <v>0</v>
      </c>
      <c r="BQ157" s="204">
        <f>(((BI157*2)+(BK157*1)+(BM157*0)))/(BI157+BK157+BM157)</f>
        <v>1.9</v>
      </c>
      <c r="BR157" s="205" t="str">
        <f>IF(BP157&gt;=50%,"KĐG",IF(BQ157&gt;=1.6,"Đạt mục tiêu",IF(BQ157&gt;=1,"Cần cố gắng","Chưa đạt")))</f>
        <v>Đạt mục tiêu</v>
      </c>
      <c r="BS157" s="251"/>
      <c r="BT157" s="251"/>
      <c r="BU157" s="77">
        <v>2</v>
      </c>
      <c r="BV157" s="77">
        <v>2</v>
      </c>
      <c r="BW157" s="61">
        <v>2</v>
      </c>
      <c r="BX157" s="61">
        <v>2</v>
      </c>
      <c r="BY157" s="61">
        <v>1</v>
      </c>
      <c r="BZ157" s="61">
        <v>2</v>
      </c>
      <c r="CA157" s="61">
        <v>2</v>
      </c>
      <c r="CB157" s="61">
        <v>2</v>
      </c>
      <c r="CC157" s="61">
        <v>2</v>
      </c>
      <c r="CD157" s="61">
        <v>2</v>
      </c>
      <c r="CE157" s="61">
        <v>2</v>
      </c>
      <c r="CF157" s="61">
        <v>2</v>
      </c>
      <c r="CG157" s="61">
        <v>1</v>
      </c>
      <c r="CH157" s="61">
        <v>2</v>
      </c>
      <c r="CI157" s="61">
        <v>2</v>
      </c>
      <c r="CJ157" s="61">
        <v>2</v>
      </c>
      <c r="CK157" s="61">
        <v>2</v>
      </c>
      <c r="CL157" s="61">
        <v>2</v>
      </c>
      <c r="CM157" s="61">
        <v>2</v>
      </c>
      <c r="CN157" s="61">
        <v>2</v>
      </c>
      <c r="CO157" s="61">
        <v>1</v>
      </c>
      <c r="CP157" s="61">
        <v>2</v>
      </c>
      <c r="CQ157" s="61">
        <v>2</v>
      </c>
      <c r="CR157" s="61">
        <v>2</v>
      </c>
      <c r="CS157" s="61">
        <v>2</v>
      </c>
      <c r="CT157" s="61">
        <v>2</v>
      </c>
      <c r="CU157" s="61">
        <v>2</v>
      </c>
      <c r="CV157" s="61">
        <v>2</v>
      </c>
      <c r="CW157" s="61">
        <v>2</v>
      </c>
      <c r="CX157" s="61">
        <v>2</v>
      </c>
      <c r="CY157" s="61">
        <f>COUNTIF(BU157:CX157,"2")</f>
        <v>27</v>
      </c>
      <c r="CZ157" s="61">
        <f>CY157/(CY157+DA157+DC157+DE157)</f>
        <v>0.9</v>
      </c>
      <c r="DA157" s="61">
        <f>COUNTIF(BU157:CX157,"1")</f>
        <v>3</v>
      </c>
      <c r="DB157" s="61">
        <f>DA157/(CY157+DA157+DC157+DE157)</f>
        <v>0.1</v>
      </c>
      <c r="DC157" s="61">
        <f>COUNTIF(BU157:CX157,"0")</f>
        <v>0</v>
      </c>
      <c r="DD157" s="61">
        <f>DC157/(CY157+DA157+DC157+DE157)</f>
        <v>0</v>
      </c>
      <c r="DE157" s="61">
        <f>COUNTIF(BG157:CX157,"KĐG")</f>
        <v>0</v>
      </c>
      <c r="DF157" s="61">
        <f>DE157/(CY157+DA157+DC157+DE157)</f>
        <v>0</v>
      </c>
      <c r="DG157" s="61">
        <f>(((CY157*2)+(DA157*1)+(DC157*0)))/(CY157+DA157+DC157)</f>
        <v>1.9</v>
      </c>
      <c r="DH157" s="61" t="str">
        <f>IF(DF157&gt;=50%,"KĐG",IF(DG157&gt;=1.6,"Đạt mục tiêu",IF(DG157&gt;=1,"Cần cố gắng","Chưa đạt")))</f>
        <v>Đạt mục tiêu</v>
      </c>
      <c r="DI157" s="61"/>
      <c r="DJ157" s="61"/>
      <c r="DK157" s="61"/>
      <c r="DL157" s="77"/>
      <c r="DM157" s="77"/>
      <c r="DN157" s="77"/>
      <c r="DO157" s="77"/>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77"/>
      <c r="FF157" s="77"/>
      <c r="FG157" s="77"/>
      <c r="FH157" s="77"/>
      <c r="FI157" s="77"/>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77"/>
      <c r="GZ157" s="77"/>
      <c r="HA157" s="77"/>
      <c r="HB157" s="77"/>
      <c r="HC157" s="77"/>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77"/>
      <c r="IT157" s="77"/>
      <c r="IU157" s="77"/>
      <c r="IV157" s="77"/>
      <c r="IW157" s="61"/>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61"/>
      <c r="JW157" s="61"/>
      <c r="JX157" s="61"/>
      <c r="JY157" s="61"/>
      <c r="JZ157" s="61"/>
      <c r="KA157" s="61"/>
      <c r="KB157" s="61"/>
      <c r="KC157" s="61"/>
      <c r="KD157" s="61"/>
      <c r="KE157" s="61"/>
      <c r="KF157" s="61"/>
      <c r="KG157" s="61"/>
      <c r="KH157" s="61"/>
      <c r="KI157" s="61"/>
      <c r="KJ157" s="61"/>
      <c r="KK157" s="61"/>
      <c r="KL157" s="61"/>
      <c r="KM157" s="61"/>
      <c r="KN157" s="61"/>
      <c r="KO157" s="61"/>
      <c r="KP157" s="61"/>
      <c r="KQ157" s="61"/>
      <c r="KR157" s="61"/>
      <c r="KS157" s="61"/>
      <c r="KT157" s="61"/>
      <c r="KU157" s="61"/>
      <c r="KV157" s="61"/>
      <c r="KW157" s="61"/>
      <c r="KX157" s="61"/>
      <c r="KY157" s="61"/>
      <c r="KZ157" s="61"/>
      <c r="LA157" s="61"/>
      <c r="LB157" s="61"/>
      <c r="LC157" s="61"/>
      <c r="LD157" s="61"/>
      <c r="LE157" s="61"/>
      <c r="LF157" s="61"/>
      <c r="LG157" s="61"/>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61"/>
      <c r="MJ157" s="61"/>
      <c r="MK157" s="61"/>
      <c r="ML157" s="61"/>
      <c r="MM157" s="61"/>
      <c r="MN157" s="61"/>
      <c r="MO157" s="61"/>
      <c r="MP157" s="61"/>
      <c r="MQ157" s="61"/>
      <c r="MR157" s="61"/>
      <c r="MS157" s="61"/>
      <c r="MT157" s="61"/>
      <c r="MU157" s="61"/>
      <c r="MV157" s="61"/>
      <c r="MW157" s="61"/>
      <c r="MX157" s="61"/>
      <c r="MY157" s="61"/>
      <c r="MZ157" s="61"/>
      <c r="NA157" s="61"/>
      <c r="NB157" s="61"/>
      <c r="NC157" s="61"/>
      <c r="ND157" s="61"/>
      <c r="NE157" s="61"/>
      <c r="NF157" s="61"/>
      <c r="NG157" s="61"/>
      <c r="NH157" s="61"/>
      <c r="NI157" s="61"/>
      <c r="NJ157" s="61"/>
      <c r="NK157" s="61"/>
      <c r="NL157" s="61"/>
      <c r="NM157" s="61"/>
      <c r="NN157" s="61"/>
      <c r="NO157" s="61"/>
      <c r="NP157" s="61"/>
      <c r="NQ157" s="61"/>
      <c r="NR157" s="61"/>
      <c r="NS157" s="61"/>
      <c r="NT157" s="61"/>
      <c r="NU157" s="61"/>
      <c r="NV157" s="61"/>
      <c r="NW157" s="61"/>
      <c r="NX157" s="61"/>
      <c r="NY157" s="61"/>
      <c r="NZ157" s="61"/>
      <c r="OA157" s="61"/>
      <c r="OB157" s="61"/>
      <c r="OC157" s="61"/>
      <c r="OD157" s="61"/>
      <c r="OE157" s="61"/>
      <c r="OF157" s="61"/>
      <c r="OG157" s="61"/>
      <c r="OH157" s="61"/>
      <c r="OI157" s="61"/>
      <c r="OJ157" s="61"/>
      <c r="OK157" s="61"/>
      <c r="OL157" s="61"/>
      <c r="OM157" s="61"/>
      <c r="ON157" s="61"/>
      <c r="OO157" s="61"/>
      <c r="OP157" s="61"/>
      <c r="OQ157" s="61"/>
      <c r="OR157" s="61"/>
      <c r="OS157" s="61"/>
      <c r="OT157" s="61"/>
      <c r="OU157" s="61"/>
      <c r="OV157" s="61"/>
      <c r="OW157" s="61"/>
      <c r="OX157" s="61"/>
      <c r="OY157" s="61"/>
      <c r="OZ157" s="61"/>
    </row>
    <row r="158" spans="1:417" ht="36" hidden="1" customHeight="1">
      <c r="A158" s="61"/>
      <c r="B158" s="61">
        <v>58</v>
      </c>
      <c r="C158" s="137" t="s">
        <v>158</v>
      </c>
      <c r="D158" s="133" t="s">
        <v>4</v>
      </c>
      <c r="E158" s="137" t="s">
        <v>159</v>
      </c>
      <c r="F158" s="134" t="s">
        <v>6</v>
      </c>
      <c r="G158" s="133"/>
      <c r="H158" s="137" t="s">
        <v>733</v>
      </c>
      <c r="I158" s="137" t="s">
        <v>876</v>
      </c>
      <c r="J158" s="134"/>
      <c r="K158" s="206" t="s">
        <v>662</v>
      </c>
      <c r="L158" s="134" t="s">
        <v>500</v>
      </c>
      <c r="M158" s="55" t="s">
        <v>376</v>
      </c>
      <c r="N158" s="61" t="s">
        <v>349</v>
      </c>
      <c r="O158" s="61" t="s">
        <v>205</v>
      </c>
      <c r="P158" s="61"/>
      <c r="Q158" s="131"/>
      <c r="R158" s="131"/>
      <c r="S158" s="131"/>
      <c r="T158" s="131"/>
      <c r="U158" s="131"/>
      <c r="V158" s="131" t="s">
        <v>205</v>
      </c>
      <c r="W158" s="131"/>
      <c r="X158" s="131"/>
      <c r="Y158" s="131"/>
      <c r="Z158" s="131"/>
      <c r="AA158" s="131"/>
      <c r="AB158" s="130">
        <f t="shared" si="208"/>
        <v>1</v>
      </c>
      <c r="AC158" s="77"/>
      <c r="AD158" s="77"/>
      <c r="AE158" s="201">
        <v>2</v>
      </c>
      <c r="AF158" s="201">
        <v>1</v>
      </c>
      <c r="AG158" s="201">
        <v>1</v>
      </c>
      <c r="AH158" s="201">
        <v>2</v>
      </c>
      <c r="AI158" s="201">
        <v>1</v>
      </c>
      <c r="AJ158" s="201">
        <v>2</v>
      </c>
      <c r="AK158" s="201">
        <v>2</v>
      </c>
      <c r="AL158" s="201">
        <v>2</v>
      </c>
      <c r="AM158" s="201">
        <v>2</v>
      </c>
      <c r="AN158" s="201">
        <v>2</v>
      </c>
      <c r="AO158" s="201">
        <v>2</v>
      </c>
      <c r="AP158" s="201">
        <v>2</v>
      </c>
      <c r="AQ158" s="201">
        <v>2</v>
      </c>
      <c r="AR158" s="201">
        <v>1</v>
      </c>
      <c r="AS158" s="201">
        <v>2</v>
      </c>
      <c r="AT158" s="201">
        <v>2</v>
      </c>
      <c r="AU158" s="201">
        <v>2</v>
      </c>
      <c r="AV158" s="201">
        <v>2</v>
      </c>
      <c r="AW158" s="201">
        <v>2</v>
      </c>
      <c r="AX158" s="201">
        <v>2</v>
      </c>
      <c r="AY158" s="201">
        <v>1</v>
      </c>
      <c r="AZ158" s="201">
        <v>2</v>
      </c>
      <c r="BA158" s="201">
        <v>2</v>
      </c>
      <c r="BB158" s="201">
        <v>2</v>
      </c>
      <c r="BC158" s="201"/>
      <c r="BD158" s="201"/>
      <c r="BE158" s="201"/>
      <c r="BF158" s="201"/>
      <c r="BG158" s="201"/>
      <c r="BH158" s="201"/>
      <c r="BI158" s="202">
        <f>COUNTIF(X158:BH158,"2")</f>
        <v>19</v>
      </c>
      <c r="BJ158" s="203">
        <f>BI158/(BI158+BK158+BM158+BO158)</f>
        <v>0.76</v>
      </c>
      <c r="BK158" s="202">
        <f>COUNTIF(X158:BH158,"1")</f>
        <v>6</v>
      </c>
      <c r="BL158" s="203">
        <f>BK158/(BI158+BK158+BM158+BO158)</f>
        <v>0.24</v>
      </c>
      <c r="BM158" s="202">
        <f>COUNTIF(X158:BH158,"0")</f>
        <v>0</v>
      </c>
      <c r="BN158" s="203">
        <f>BM158/(BI158+BK158+BM158+BO158)</f>
        <v>0</v>
      </c>
      <c r="BO158" s="202">
        <f>COUNTIF(P158:BH158,"KĐG")</f>
        <v>0</v>
      </c>
      <c r="BP158" s="203">
        <f>BO158/(BI158+BK158+BM158+BO158)</f>
        <v>0</v>
      </c>
      <c r="BQ158" s="204">
        <f>(((BI158*2)+(BK158*1)+(BM158*0)))/(BI158+BK158+BM158)</f>
        <v>1.76</v>
      </c>
      <c r="BR158" s="207" t="str">
        <f>IF(BP158&gt;=50%,"KĐG",IF(BQ158&gt;=1.6,"Đạt mục tiêu",IF(BQ158&gt;=1,"Cần cố gắng","Chưa đạt")))</f>
        <v>Đạt mục tiêu</v>
      </c>
      <c r="BS158" s="251"/>
      <c r="BT158" s="251"/>
      <c r="BU158" s="77">
        <v>2</v>
      </c>
      <c r="BV158" s="77">
        <v>1</v>
      </c>
      <c r="BW158" s="61">
        <v>1</v>
      </c>
      <c r="BX158" s="61">
        <v>2</v>
      </c>
      <c r="BY158" s="61">
        <v>1</v>
      </c>
      <c r="BZ158" s="61">
        <v>2</v>
      </c>
      <c r="CA158" s="61">
        <v>2</v>
      </c>
      <c r="CB158" s="61">
        <v>2</v>
      </c>
      <c r="CC158" s="61">
        <v>2</v>
      </c>
      <c r="CD158" s="61">
        <v>2</v>
      </c>
      <c r="CE158" s="61">
        <v>2</v>
      </c>
      <c r="CF158" s="61">
        <v>2</v>
      </c>
      <c r="CG158" s="61">
        <v>2</v>
      </c>
      <c r="CH158" s="61">
        <v>1</v>
      </c>
      <c r="CI158" s="61">
        <v>2</v>
      </c>
      <c r="CJ158" s="61">
        <v>2</v>
      </c>
      <c r="CK158" s="61">
        <v>2</v>
      </c>
      <c r="CL158" s="61">
        <v>2</v>
      </c>
      <c r="CM158" s="61">
        <v>2</v>
      </c>
      <c r="CN158" s="61">
        <v>2</v>
      </c>
      <c r="CO158" s="61">
        <v>1</v>
      </c>
      <c r="CP158" s="61">
        <v>2</v>
      </c>
      <c r="CQ158" s="61">
        <v>2</v>
      </c>
      <c r="CR158" s="61">
        <v>2</v>
      </c>
      <c r="CS158" s="61"/>
      <c r="CT158" s="61"/>
      <c r="CU158" s="61"/>
      <c r="CV158" s="61"/>
      <c r="CW158" s="61"/>
      <c r="CX158" s="61"/>
      <c r="CY158" s="61">
        <f>COUNTIF(BM158:CX158,"2")</f>
        <v>19</v>
      </c>
      <c r="CZ158" s="61">
        <f>CY158/(CY158+DA158+DC158+DE158)</f>
        <v>0.6785714285714286</v>
      </c>
      <c r="DA158" s="61">
        <f>COUNTIF(BM158:CX158,"1")</f>
        <v>5</v>
      </c>
      <c r="DB158" s="61">
        <f>DA158/(CY158+DA158+DC158+DE158)</f>
        <v>0.17857142857142858</v>
      </c>
      <c r="DC158" s="61">
        <f>COUNTIF(BM158:CX158,"0")</f>
        <v>4</v>
      </c>
      <c r="DD158" s="61">
        <f>DC158/(CY158+DA158+DC158+DE158)</f>
        <v>0.14285714285714285</v>
      </c>
      <c r="DE158" s="61">
        <f>COUNTIF(BG158:CX158,"KĐG")</f>
        <v>0</v>
      </c>
      <c r="DF158" s="61">
        <f>DE158/(CY158+DA158+DC158+DE158)</f>
        <v>0</v>
      </c>
      <c r="DG158" s="61">
        <f>(((CY158*2)+(DA158*1)+(DC158*0)))/(CY158+DA158+DC158)</f>
        <v>1.5357142857142858</v>
      </c>
      <c r="DH158" s="61" t="str">
        <f>IF(DF158&gt;=50%,"KĐG",IF(DG158&gt;=1.6,"Đạt mục tiêu",IF(DG158&gt;=1,"Cần cố gắng","Chưa đạt")))</f>
        <v>Cần cố gắng</v>
      </c>
      <c r="DI158" s="61"/>
      <c r="DJ158" s="61"/>
      <c r="DK158" s="61"/>
      <c r="DL158" s="79" t="s">
        <v>554</v>
      </c>
      <c r="DM158" s="79" t="s">
        <v>554</v>
      </c>
      <c r="DN158" s="79" t="s">
        <v>554</v>
      </c>
      <c r="DO158" s="79" t="s">
        <v>554</v>
      </c>
      <c r="DP158" s="201">
        <v>2</v>
      </c>
      <c r="DQ158" s="201">
        <v>2</v>
      </c>
      <c r="DR158" s="201">
        <v>2</v>
      </c>
      <c r="DS158" s="201">
        <v>1</v>
      </c>
      <c r="DT158" s="201">
        <v>2</v>
      </c>
      <c r="DU158" s="201">
        <v>2</v>
      </c>
      <c r="DV158" s="201">
        <v>2</v>
      </c>
      <c r="DW158" s="201">
        <v>2</v>
      </c>
      <c r="DX158" s="201">
        <v>2</v>
      </c>
      <c r="DY158" s="201">
        <v>2</v>
      </c>
      <c r="DZ158" s="201">
        <v>2</v>
      </c>
      <c r="EA158" s="201">
        <v>2</v>
      </c>
      <c r="EB158" s="201">
        <v>2</v>
      </c>
      <c r="EC158" s="201">
        <v>2</v>
      </c>
      <c r="ED158" s="201">
        <v>2</v>
      </c>
      <c r="EE158" s="201">
        <v>1</v>
      </c>
      <c r="EF158" s="201">
        <v>2</v>
      </c>
      <c r="EG158" s="201">
        <v>2</v>
      </c>
      <c r="EH158" s="201">
        <v>2</v>
      </c>
      <c r="EI158" s="201">
        <v>2</v>
      </c>
      <c r="EJ158" s="201">
        <v>2</v>
      </c>
      <c r="EK158" s="201">
        <v>2</v>
      </c>
      <c r="EL158" s="201">
        <v>2</v>
      </c>
      <c r="EM158" s="201">
        <v>2</v>
      </c>
      <c r="EN158" s="201">
        <v>2</v>
      </c>
      <c r="EO158" s="201">
        <v>2</v>
      </c>
      <c r="EP158" s="201">
        <v>2</v>
      </c>
      <c r="EQ158" s="201">
        <v>2</v>
      </c>
      <c r="ER158" s="201">
        <v>2</v>
      </c>
      <c r="ES158" s="201">
        <v>2</v>
      </c>
      <c r="ET158" s="201">
        <v>2</v>
      </c>
      <c r="EU158" s="202">
        <f>COUNTIF(DL158:ET158,"2")</f>
        <v>29</v>
      </c>
      <c r="EV158" s="203">
        <f>EU158/(EU158+EW158+EY158+FA158)</f>
        <v>0.93548387096774188</v>
      </c>
      <c r="EW158" s="202">
        <f>COUNTIF(DL158:ET158,"1")</f>
        <v>2</v>
      </c>
      <c r="EX158" s="203">
        <f>EW158/(EU158+EW158+EY158+FA158)</f>
        <v>6.4516129032258063E-2</v>
      </c>
      <c r="EY158" s="202">
        <f>COUNTIF(DL158:ET158,"0")</f>
        <v>0</v>
      </c>
      <c r="EZ158" s="203">
        <f>EY158/(EU158+EW158+EY158+FA158)</f>
        <v>0</v>
      </c>
      <c r="FA158" s="202">
        <f>COUNTIF(DL158:ET158,"KĐG")</f>
        <v>0</v>
      </c>
      <c r="FB158" s="203">
        <f>FA158/(EU158+EW158+EY158+FA158)</f>
        <v>0</v>
      </c>
      <c r="FC158" s="204">
        <f>(((EU158*2)+(EW158*1)+(EY158*0)))/(EU158+EW158+EY158)</f>
        <v>1.935483870967742</v>
      </c>
      <c r="FD158" s="207" t="str">
        <f>IF(FB158&gt;=50%,"KĐG",IF(FC158&gt;=1.6,"Đạt mục tiêu",IF(FC158&gt;=1,"Cần cố gắng","Chưa đạt")))</f>
        <v>Đạt mục tiêu</v>
      </c>
      <c r="FE158" s="77"/>
      <c r="FF158" s="77"/>
      <c r="FG158" s="77"/>
      <c r="FH158" s="77"/>
      <c r="FI158" s="77"/>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77"/>
      <c r="GZ158" s="77"/>
      <c r="HA158" s="77"/>
      <c r="HB158" s="77"/>
      <c r="HC158" s="77"/>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61"/>
      <c r="IF158" s="61"/>
      <c r="IG158" s="61"/>
      <c r="IH158" s="61"/>
      <c r="II158" s="61"/>
      <c r="IJ158" s="61"/>
      <c r="IK158" s="61"/>
      <c r="IL158" s="61"/>
      <c r="IM158" s="61"/>
      <c r="IN158" s="61"/>
      <c r="IO158" s="61"/>
      <c r="IP158" s="61"/>
      <c r="IQ158" s="61"/>
      <c r="IR158" s="61"/>
      <c r="IS158" s="77"/>
      <c r="IT158" s="77"/>
      <c r="IU158" s="77"/>
      <c r="IV158" s="77"/>
      <c r="IW158" s="61"/>
      <c r="IX158" s="61"/>
      <c r="IY158" s="61"/>
      <c r="IZ158" s="61"/>
      <c r="JA158" s="61"/>
      <c r="JB158" s="61"/>
      <c r="JC158" s="61"/>
      <c r="JD158" s="61"/>
      <c r="JE158" s="61"/>
      <c r="JF158" s="61"/>
      <c r="JG158" s="61"/>
      <c r="JH158" s="61"/>
      <c r="JI158" s="61"/>
      <c r="JJ158" s="61"/>
      <c r="JK158" s="61"/>
      <c r="JL158" s="61"/>
      <c r="JM158" s="61"/>
      <c r="JN158" s="61"/>
      <c r="JO158" s="61"/>
      <c r="JP158" s="61"/>
      <c r="JQ158" s="61"/>
      <c r="JR158" s="61"/>
      <c r="JS158" s="61"/>
      <c r="JT158" s="61"/>
      <c r="JU158" s="61"/>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61"/>
      <c r="LG158" s="61"/>
      <c r="LH158" s="61"/>
      <c r="LI158" s="61"/>
      <c r="LJ158" s="61"/>
      <c r="LK158" s="61"/>
      <c r="LL158" s="61"/>
      <c r="LM158" s="61"/>
      <c r="LN158" s="61"/>
      <c r="LO158" s="61"/>
      <c r="LP158" s="61"/>
      <c r="LQ158" s="61"/>
      <c r="LR158" s="61"/>
      <c r="LS158" s="61"/>
      <c r="LT158" s="61"/>
      <c r="LU158" s="61"/>
      <c r="LV158" s="61"/>
      <c r="LW158" s="61"/>
      <c r="LX158" s="61"/>
      <c r="LY158" s="61"/>
      <c r="LZ158" s="61"/>
      <c r="MA158" s="61"/>
      <c r="MB158" s="61"/>
      <c r="MC158" s="61"/>
      <c r="MD158" s="61"/>
      <c r="ME158" s="61"/>
      <c r="MF158" s="61"/>
      <c r="MG158" s="61"/>
      <c r="MH158" s="61"/>
      <c r="MI158" s="61"/>
      <c r="MJ158" s="61"/>
      <c r="MK158" s="61"/>
      <c r="ML158" s="61"/>
      <c r="MM158" s="61"/>
      <c r="MN158" s="61"/>
      <c r="MO158" s="61"/>
      <c r="MP158" s="61"/>
      <c r="MQ158" s="61"/>
      <c r="MR158" s="61"/>
      <c r="MS158" s="61"/>
      <c r="MT158" s="61"/>
      <c r="MU158" s="61"/>
      <c r="MV158" s="61"/>
      <c r="MW158" s="61"/>
      <c r="MX158" s="61"/>
      <c r="MY158" s="61"/>
      <c r="MZ158" s="61"/>
      <c r="NA158" s="61"/>
      <c r="NB158" s="61"/>
      <c r="NC158" s="61"/>
      <c r="ND158" s="61"/>
      <c r="NE158" s="61"/>
      <c r="NF158" s="61"/>
      <c r="NG158" s="61"/>
      <c r="NH158" s="61"/>
      <c r="NI158" s="61"/>
      <c r="NJ158" s="61"/>
      <c r="NK158" s="61"/>
      <c r="NL158" s="61"/>
      <c r="NM158" s="61"/>
      <c r="NN158" s="61"/>
      <c r="NO158" s="61"/>
      <c r="NP158" s="61"/>
      <c r="NQ158" s="61"/>
      <c r="NR158" s="61"/>
      <c r="NS158" s="61"/>
      <c r="NT158" s="61"/>
      <c r="NU158" s="61"/>
      <c r="NV158" s="61"/>
      <c r="NW158" s="61"/>
      <c r="NX158" s="61"/>
      <c r="NY158" s="61"/>
      <c r="NZ158" s="61"/>
      <c r="OA158" s="61"/>
      <c r="OB158" s="61"/>
      <c r="OC158" s="61"/>
      <c r="OD158" s="61"/>
      <c r="OE158" s="61"/>
      <c r="OF158" s="61"/>
      <c r="OG158" s="61"/>
      <c r="OH158" s="61"/>
      <c r="OI158" s="61"/>
      <c r="OJ158" s="61"/>
      <c r="OK158" s="61"/>
      <c r="OL158" s="61"/>
      <c r="OM158" s="61"/>
      <c r="ON158" s="61"/>
      <c r="OO158" s="61"/>
      <c r="OP158" s="61"/>
      <c r="OQ158" s="61"/>
      <c r="OR158" s="61"/>
      <c r="OS158" s="61"/>
      <c r="OT158" s="61"/>
      <c r="OU158" s="61"/>
      <c r="OV158" s="61"/>
      <c r="OW158" s="61"/>
      <c r="OX158" s="61"/>
      <c r="OY158" s="61"/>
      <c r="OZ158" s="61"/>
    </row>
    <row r="159" spans="1:417" ht="47.25" hidden="1">
      <c r="A159" s="61"/>
      <c r="B159" s="61">
        <v>59</v>
      </c>
      <c r="C159" s="137" t="s">
        <v>160</v>
      </c>
      <c r="D159" s="133" t="s">
        <v>4</v>
      </c>
      <c r="E159" s="137" t="s">
        <v>161</v>
      </c>
      <c r="F159" s="134" t="s">
        <v>6</v>
      </c>
      <c r="G159" s="133"/>
      <c r="H159" s="137" t="s">
        <v>734</v>
      </c>
      <c r="I159" s="137" t="s">
        <v>877</v>
      </c>
      <c r="J159" s="134"/>
      <c r="K159" s="206" t="s">
        <v>662</v>
      </c>
      <c r="L159" s="134" t="s">
        <v>500</v>
      </c>
      <c r="M159" s="55" t="s">
        <v>376</v>
      </c>
      <c r="N159" s="61" t="s">
        <v>349</v>
      </c>
      <c r="O159" s="282" t="s">
        <v>205</v>
      </c>
      <c r="P159" s="61">
        <v>1</v>
      </c>
      <c r="Q159" s="131"/>
      <c r="R159" s="131"/>
      <c r="S159" s="131"/>
      <c r="T159" s="131" t="s">
        <v>205</v>
      </c>
      <c r="U159" s="131"/>
      <c r="V159" s="131"/>
      <c r="W159" s="131"/>
      <c r="X159" s="131"/>
      <c r="Y159" s="131"/>
      <c r="Z159" s="131"/>
      <c r="AA159" s="131"/>
      <c r="AB159" s="130">
        <f t="shared" si="208"/>
        <v>1</v>
      </c>
      <c r="AC159" s="77"/>
      <c r="AD159" s="77"/>
      <c r="AE159" s="75" t="s">
        <v>554</v>
      </c>
      <c r="AF159" s="75" t="s">
        <v>554</v>
      </c>
      <c r="AG159" s="75" t="s">
        <v>554</v>
      </c>
      <c r="AH159" s="75" t="s">
        <v>554</v>
      </c>
      <c r="AI159" s="75" t="s">
        <v>554</v>
      </c>
      <c r="AJ159" s="75" t="s">
        <v>554</v>
      </c>
      <c r="AK159" s="75" t="s">
        <v>554</v>
      </c>
      <c r="AL159" s="75" t="s">
        <v>554</v>
      </c>
      <c r="AM159" s="75" t="s">
        <v>554</v>
      </c>
      <c r="AN159" s="75" t="s">
        <v>554</v>
      </c>
      <c r="AO159" s="75" t="s">
        <v>554</v>
      </c>
      <c r="AP159" s="75" t="s">
        <v>554</v>
      </c>
      <c r="AQ159" s="75" t="s">
        <v>554</v>
      </c>
      <c r="AR159" s="75" t="s">
        <v>554</v>
      </c>
      <c r="AS159" s="75" t="s">
        <v>554</v>
      </c>
      <c r="AT159" s="75" t="s">
        <v>554</v>
      </c>
      <c r="AU159" s="75" t="s">
        <v>554</v>
      </c>
      <c r="AV159" s="75" t="s">
        <v>554</v>
      </c>
      <c r="AW159" s="75" t="s">
        <v>554</v>
      </c>
      <c r="AX159" s="75" t="s">
        <v>554</v>
      </c>
      <c r="AY159" s="75" t="s">
        <v>554</v>
      </c>
      <c r="AZ159" s="75" t="s">
        <v>554</v>
      </c>
      <c r="BA159" s="75" t="s">
        <v>554</v>
      </c>
      <c r="BB159" s="75" t="s">
        <v>554</v>
      </c>
      <c r="BC159" s="75"/>
      <c r="BD159" s="75"/>
      <c r="BE159" s="75"/>
      <c r="BF159" s="75"/>
      <c r="BG159" s="75"/>
      <c r="BH159" s="75"/>
      <c r="BI159" s="75" t="s">
        <v>554</v>
      </c>
      <c r="BJ159" s="75" t="s">
        <v>554</v>
      </c>
      <c r="BK159" s="75" t="s">
        <v>554</v>
      </c>
      <c r="BL159" s="75" t="s">
        <v>554</v>
      </c>
      <c r="BM159" s="75" t="s">
        <v>554</v>
      </c>
      <c r="BN159" s="75" t="s">
        <v>554</v>
      </c>
      <c r="BO159" s="75" t="s">
        <v>554</v>
      </c>
      <c r="BP159" s="75" t="s">
        <v>554</v>
      </c>
      <c r="BQ159" s="75" t="s">
        <v>554</v>
      </c>
      <c r="BR159" s="75" t="s">
        <v>554</v>
      </c>
      <c r="BS159" s="251"/>
      <c r="BT159" s="251"/>
      <c r="BU159" s="77" t="s">
        <v>554</v>
      </c>
      <c r="BV159" s="77" t="s">
        <v>554</v>
      </c>
      <c r="BW159" s="75" t="s">
        <v>554</v>
      </c>
      <c r="BX159" s="75" t="s">
        <v>554</v>
      </c>
      <c r="BY159" s="75" t="s">
        <v>554</v>
      </c>
      <c r="BZ159" s="75" t="s">
        <v>554</v>
      </c>
      <c r="CA159" s="75" t="s">
        <v>554</v>
      </c>
      <c r="CB159" s="75" t="s">
        <v>554</v>
      </c>
      <c r="CC159" s="75" t="s">
        <v>554</v>
      </c>
      <c r="CD159" s="75" t="s">
        <v>554</v>
      </c>
      <c r="CE159" s="75" t="s">
        <v>554</v>
      </c>
      <c r="CF159" s="75" t="s">
        <v>554</v>
      </c>
      <c r="CG159" s="75" t="s">
        <v>554</v>
      </c>
      <c r="CH159" s="75" t="s">
        <v>554</v>
      </c>
      <c r="CI159" s="75" t="s">
        <v>554</v>
      </c>
      <c r="CJ159" s="75" t="s">
        <v>554</v>
      </c>
      <c r="CK159" s="75" t="s">
        <v>554</v>
      </c>
      <c r="CL159" s="75" t="s">
        <v>554</v>
      </c>
      <c r="CM159" s="75" t="s">
        <v>554</v>
      </c>
      <c r="CN159" s="75" t="s">
        <v>554</v>
      </c>
      <c r="CO159" s="75" t="s">
        <v>554</v>
      </c>
      <c r="CP159" s="75" t="s">
        <v>554</v>
      </c>
      <c r="CQ159" s="75" t="s">
        <v>554</v>
      </c>
      <c r="CR159" s="75" t="s">
        <v>554</v>
      </c>
      <c r="CS159" s="75"/>
      <c r="CT159" s="75"/>
      <c r="CU159" s="75"/>
      <c r="CV159" s="75"/>
      <c r="CW159" s="75"/>
      <c r="CX159" s="75"/>
      <c r="CY159" s="75" t="s">
        <v>554</v>
      </c>
      <c r="CZ159" s="75" t="s">
        <v>554</v>
      </c>
      <c r="DA159" s="75" t="s">
        <v>554</v>
      </c>
      <c r="DB159" s="75" t="s">
        <v>554</v>
      </c>
      <c r="DC159" s="75" t="s">
        <v>554</v>
      </c>
      <c r="DD159" s="75" t="s">
        <v>554</v>
      </c>
      <c r="DE159" s="75" t="s">
        <v>554</v>
      </c>
      <c r="DF159" s="75" t="s">
        <v>554</v>
      </c>
      <c r="DG159" s="75" t="s">
        <v>554</v>
      </c>
      <c r="DH159" s="75" t="s">
        <v>554</v>
      </c>
      <c r="DI159" s="75" t="s">
        <v>554</v>
      </c>
      <c r="DJ159" s="75" t="s">
        <v>554</v>
      </c>
      <c r="DK159" s="75" t="s">
        <v>554</v>
      </c>
      <c r="DL159" s="77"/>
      <c r="DM159" s="77"/>
      <c r="DN159" s="77"/>
      <c r="DO159" s="77"/>
      <c r="DP159" s="75" t="s">
        <v>554</v>
      </c>
      <c r="DQ159" s="75" t="s">
        <v>554</v>
      </c>
      <c r="DR159" s="75" t="s">
        <v>554</v>
      </c>
      <c r="DS159" s="75" t="s">
        <v>554</v>
      </c>
      <c r="DT159" s="75" t="s">
        <v>554</v>
      </c>
      <c r="DU159" s="75" t="s">
        <v>554</v>
      </c>
      <c r="DV159" s="75" t="s">
        <v>554</v>
      </c>
      <c r="DW159" s="75" t="s">
        <v>554</v>
      </c>
      <c r="DX159" s="75" t="s">
        <v>554</v>
      </c>
      <c r="DY159" s="75" t="s">
        <v>554</v>
      </c>
      <c r="DZ159" s="75" t="s">
        <v>554</v>
      </c>
      <c r="EA159" s="75" t="s">
        <v>554</v>
      </c>
      <c r="EB159" s="75" t="s">
        <v>554</v>
      </c>
      <c r="EC159" s="75" t="s">
        <v>554</v>
      </c>
      <c r="ED159" s="75" t="s">
        <v>554</v>
      </c>
      <c r="EE159" s="75" t="s">
        <v>554</v>
      </c>
      <c r="EF159" s="75" t="s">
        <v>554</v>
      </c>
      <c r="EG159" s="75" t="s">
        <v>554</v>
      </c>
      <c r="EH159" s="75" t="s">
        <v>554</v>
      </c>
      <c r="EI159" s="75" t="s">
        <v>554</v>
      </c>
      <c r="EJ159" s="75" t="s">
        <v>554</v>
      </c>
      <c r="EK159" s="75"/>
      <c r="EL159" s="75"/>
      <c r="EM159" s="75"/>
      <c r="EN159" s="75"/>
      <c r="EO159" s="75"/>
      <c r="EP159" s="75" t="s">
        <v>554</v>
      </c>
      <c r="EQ159" s="75" t="s">
        <v>554</v>
      </c>
      <c r="ER159" s="75" t="s">
        <v>554</v>
      </c>
      <c r="ES159" s="75"/>
      <c r="ET159" s="75" t="s">
        <v>554</v>
      </c>
      <c r="EU159" s="75" t="s">
        <v>554</v>
      </c>
      <c r="EV159" s="75" t="s">
        <v>554</v>
      </c>
      <c r="EW159" s="75" t="s">
        <v>554</v>
      </c>
      <c r="EX159" s="75" t="s">
        <v>554</v>
      </c>
      <c r="EY159" s="75" t="s">
        <v>554</v>
      </c>
      <c r="EZ159" s="75" t="s">
        <v>554</v>
      </c>
      <c r="FA159" s="75" t="s">
        <v>554</v>
      </c>
      <c r="FB159" s="75" t="s">
        <v>554</v>
      </c>
      <c r="FC159" s="75" t="s">
        <v>554</v>
      </c>
      <c r="FD159" s="75" t="s">
        <v>554</v>
      </c>
      <c r="FE159" s="77"/>
      <c r="FF159" s="77"/>
      <c r="FG159" s="77"/>
      <c r="FH159" s="77"/>
      <c r="FI159" s="77"/>
      <c r="FJ159" s="75" t="s">
        <v>554</v>
      </c>
      <c r="FK159" s="75" t="s">
        <v>554</v>
      </c>
      <c r="FL159" s="75" t="s">
        <v>554</v>
      </c>
      <c r="FM159" s="75" t="s">
        <v>554</v>
      </c>
      <c r="FN159" s="75" t="s">
        <v>554</v>
      </c>
      <c r="FO159" s="75" t="s">
        <v>554</v>
      </c>
      <c r="FP159" s="75" t="s">
        <v>554</v>
      </c>
      <c r="FQ159" s="75" t="s">
        <v>554</v>
      </c>
      <c r="FR159" s="75" t="s">
        <v>554</v>
      </c>
      <c r="FS159" s="75" t="s">
        <v>554</v>
      </c>
      <c r="FT159" s="75" t="s">
        <v>554</v>
      </c>
      <c r="FU159" s="75" t="s">
        <v>554</v>
      </c>
      <c r="FV159" s="75" t="s">
        <v>554</v>
      </c>
      <c r="FW159" s="75" t="s">
        <v>554</v>
      </c>
      <c r="FX159" s="75" t="s">
        <v>554</v>
      </c>
      <c r="FY159" s="75" t="s">
        <v>554</v>
      </c>
      <c r="FZ159" s="75" t="s">
        <v>554</v>
      </c>
      <c r="GA159" s="75" t="s">
        <v>554</v>
      </c>
      <c r="GB159" s="75" t="s">
        <v>554</v>
      </c>
      <c r="GC159" s="75" t="s">
        <v>554</v>
      </c>
      <c r="GD159" s="75"/>
      <c r="GE159" s="75"/>
      <c r="GF159" s="75"/>
      <c r="GG159" s="75"/>
      <c r="GH159" s="75"/>
      <c r="GI159" s="75" t="s">
        <v>554</v>
      </c>
      <c r="GJ159" s="75" t="s">
        <v>554</v>
      </c>
      <c r="GK159" s="75" t="s">
        <v>554</v>
      </c>
      <c r="GL159" s="75" t="s">
        <v>554</v>
      </c>
      <c r="GM159" s="75"/>
      <c r="GN159" s="75" t="s">
        <v>554</v>
      </c>
      <c r="GO159" s="75" t="s">
        <v>554</v>
      </c>
      <c r="GP159" s="75" t="s">
        <v>554</v>
      </c>
      <c r="GQ159" s="75" t="s">
        <v>554</v>
      </c>
      <c r="GR159" s="75" t="s">
        <v>554</v>
      </c>
      <c r="GS159" s="75" t="s">
        <v>554</v>
      </c>
      <c r="GT159" s="75" t="s">
        <v>554</v>
      </c>
      <c r="GU159" s="75" t="s">
        <v>554</v>
      </c>
      <c r="GV159" s="75" t="s">
        <v>554</v>
      </c>
      <c r="GW159" s="75" t="s">
        <v>554</v>
      </c>
      <c r="GX159" s="75" t="s">
        <v>554</v>
      </c>
      <c r="GY159" s="77"/>
      <c r="GZ159" s="77"/>
      <c r="HA159" s="77"/>
      <c r="HB159" s="77"/>
      <c r="HC159" s="77"/>
      <c r="HD159" s="75" t="s">
        <v>554</v>
      </c>
      <c r="HE159" s="75" t="s">
        <v>554</v>
      </c>
      <c r="HF159" s="75" t="s">
        <v>554</v>
      </c>
      <c r="HG159" s="75" t="s">
        <v>554</v>
      </c>
      <c r="HH159" s="75" t="s">
        <v>554</v>
      </c>
      <c r="HI159" s="75" t="s">
        <v>554</v>
      </c>
      <c r="HJ159" s="75" t="s">
        <v>554</v>
      </c>
      <c r="HK159" s="75" t="s">
        <v>554</v>
      </c>
      <c r="HL159" s="75" t="s">
        <v>554</v>
      </c>
      <c r="HM159" s="75" t="s">
        <v>554</v>
      </c>
      <c r="HN159" s="75" t="s">
        <v>554</v>
      </c>
      <c r="HO159" s="75" t="s">
        <v>554</v>
      </c>
      <c r="HP159" s="75" t="s">
        <v>554</v>
      </c>
      <c r="HQ159" s="75" t="s">
        <v>554</v>
      </c>
      <c r="HR159" s="75" t="s">
        <v>554</v>
      </c>
      <c r="HS159" s="75" t="s">
        <v>554</v>
      </c>
      <c r="HT159" s="75" t="s">
        <v>554</v>
      </c>
      <c r="HU159" s="75" t="s">
        <v>554</v>
      </c>
      <c r="HV159" s="75" t="s">
        <v>554</v>
      </c>
      <c r="HW159" s="75"/>
      <c r="HX159" s="75"/>
      <c r="HY159" s="75"/>
      <c r="HZ159" s="75"/>
      <c r="IA159" s="75"/>
      <c r="IB159" s="75"/>
      <c r="IC159" s="75" t="s">
        <v>554</v>
      </c>
      <c r="ID159" s="75" t="s">
        <v>554</v>
      </c>
      <c r="IE159" s="75" t="s">
        <v>554</v>
      </c>
      <c r="IF159" s="75" t="s">
        <v>554</v>
      </c>
      <c r="IG159" s="75" t="s">
        <v>554</v>
      </c>
      <c r="IH159" s="75" t="s">
        <v>554</v>
      </c>
      <c r="II159" s="75" t="s">
        <v>554</v>
      </c>
      <c r="IJ159" s="75" t="s">
        <v>554</v>
      </c>
      <c r="IK159" s="75" t="s">
        <v>554</v>
      </c>
      <c r="IL159" s="75" t="s">
        <v>554</v>
      </c>
      <c r="IM159" s="75" t="s">
        <v>554</v>
      </c>
      <c r="IN159" s="75" t="s">
        <v>554</v>
      </c>
      <c r="IO159" s="75" t="s">
        <v>554</v>
      </c>
      <c r="IP159" s="75" t="s">
        <v>554</v>
      </c>
      <c r="IQ159" s="75" t="s">
        <v>554</v>
      </c>
      <c r="IR159" s="75"/>
      <c r="IS159" s="77"/>
      <c r="IT159" s="77"/>
      <c r="IU159" s="77"/>
      <c r="IV159" s="77"/>
      <c r="IW159" s="75" t="s">
        <v>554</v>
      </c>
      <c r="IX159" s="75" t="s">
        <v>554</v>
      </c>
      <c r="IY159" s="75" t="s">
        <v>554</v>
      </c>
      <c r="IZ159" s="75" t="s">
        <v>554</v>
      </c>
      <c r="JA159" s="75" t="s">
        <v>554</v>
      </c>
      <c r="JB159" s="75" t="s">
        <v>554</v>
      </c>
      <c r="JC159" s="75" t="s">
        <v>554</v>
      </c>
      <c r="JD159" s="75" t="s">
        <v>554</v>
      </c>
      <c r="JE159" s="75" t="s">
        <v>554</v>
      </c>
      <c r="JF159" s="75" t="s">
        <v>554</v>
      </c>
      <c r="JG159" s="75" t="s">
        <v>554</v>
      </c>
      <c r="JH159" s="75" t="s">
        <v>554</v>
      </c>
      <c r="JI159" s="75" t="s">
        <v>554</v>
      </c>
      <c r="JJ159" s="75" t="s">
        <v>554</v>
      </c>
      <c r="JK159" s="75" t="s">
        <v>554</v>
      </c>
      <c r="JL159" s="75" t="s">
        <v>554</v>
      </c>
      <c r="JM159" s="75" t="s">
        <v>554</v>
      </c>
      <c r="JN159" s="75" t="s">
        <v>554</v>
      </c>
      <c r="JO159" s="75" t="s">
        <v>554</v>
      </c>
      <c r="JP159" s="75" t="s">
        <v>554</v>
      </c>
      <c r="JQ159" s="75"/>
      <c r="JR159" s="75"/>
      <c r="JS159" s="75"/>
      <c r="JT159" s="75"/>
      <c r="JU159" s="75"/>
      <c r="JV159" s="75" t="s">
        <v>554</v>
      </c>
      <c r="JW159" s="75" t="s">
        <v>554</v>
      </c>
      <c r="JX159" s="75" t="s">
        <v>554</v>
      </c>
      <c r="JY159" s="75" t="s">
        <v>554</v>
      </c>
      <c r="JZ159" s="75" t="s">
        <v>554</v>
      </c>
      <c r="KA159" s="75" t="s">
        <v>554</v>
      </c>
      <c r="KB159" s="75" t="s">
        <v>554</v>
      </c>
      <c r="KC159" s="75" t="s">
        <v>554</v>
      </c>
      <c r="KD159" s="75" t="s">
        <v>554</v>
      </c>
      <c r="KE159" s="75" t="s">
        <v>554</v>
      </c>
      <c r="KF159" s="75" t="s">
        <v>554</v>
      </c>
      <c r="KG159" s="75" t="s">
        <v>554</v>
      </c>
      <c r="KH159" s="75" t="s">
        <v>554</v>
      </c>
      <c r="KI159" s="75" t="s">
        <v>554</v>
      </c>
      <c r="KJ159" s="75" t="s">
        <v>554</v>
      </c>
      <c r="KK159" s="75"/>
      <c r="KL159" s="75"/>
      <c r="KM159" s="75"/>
      <c r="KN159" s="75" t="s">
        <v>554</v>
      </c>
      <c r="KO159" s="75" t="s">
        <v>554</v>
      </c>
      <c r="KP159" s="75" t="s">
        <v>554</v>
      </c>
      <c r="KQ159" s="75" t="s">
        <v>554</v>
      </c>
      <c r="KR159" s="75" t="s">
        <v>554</v>
      </c>
      <c r="KS159" s="75" t="s">
        <v>554</v>
      </c>
      <c r="KT159" s="75" t="s">
        <v>554</v>
      </c>
      <c r="KU159" s="75" t="s">
        <v>554</v>
      </c>
      <c r="KV159" s="75" t="s">
        <v>554</v>
      </c>
      <c r="KW159" s="75" t="s">
        <v>554</v>
      </c>
      <c r="KX159" s="75" t="s">
        <v>554</v>
      </c>
      <c r="KY159" s="75" t="s">
        <v>554</v>
      </c>
      <c r="KZ159" s="75" t="s">
        <v>554</v>
      </c>
      <c r="LA159" s="75" t="s">
        <v>554</v>
      </c>
      <c r="LB159" s="75" t="s">
        <v>554</v>
      </c>
      <c r="LC159" s="75" t="s">
        <v>554</v>
      </c>
      <c r="LD159" s="75" t="s">
        <v>554</v>
      </c>
      <c r="LE159" s="75" t="s">
        <v>554</v>
      </c>
      <c r="LF159" s="75" t="s">
        <v>554</v>
      </c>
      <c r="LG159" s="75" t="s">
        <v>554</v>
      </c>
      <c r="LH159" s="75" t="s">
        <v>554</v>
      </c>
      <c r="LI159" s="75" t="s">
        <v>554</v>
      </c>
      <c r="LJ159" s="75" t="s">
        <v>554</v>
      </c>
      <c r="LK159" s="75"/>
      <c r="LL159" s="75"/>
      <c r="LM159" s="75"/>
      <c r="LN159" s="75"/>
      <c r="LO159" s="75" t="s">
        <v>554</v>
      </c>
      <c r="LP159" s="75" t="s">
        <v>554</v>
      </c>
      <c r="LQ159" s="75" t="s">
        <v>554</v>
      </c>
      <c r="LR159" s="75" t="s">
        <v>554</v>
      </c>
      <c r="LS159" s="75" t="s">
        <v>554</v>
      </c>
      <c r="LT159" s="75" t="s">
        <v>554</v>
      </c>
      <c r="LU159" s="75" t="s">
        <v>554</v>
      </c>
      <c r="LV159" s="75" t="s">
        <v>554</v>
      </c>
      <c r="LW159" s="75" t="s">
        <v>554</v>
      </c>
      <c r="LX159" s="75" t="s">
        <v>554</v>
      </c>
      <c r="LY159" s="75" t="s">
        <v>554</v>
      </c>
      <c r="LZ159" s="75" t="s">
        <v>554</v>
      </c>
      <c r="MA159" s="75" t="s">
        <v>554</v>
      </c>
      <c r="MB159" s="75" t="s">
        <v>554</v>
      </c>
      <c r="MC159" s="75" t="s">
        <v>554</v>
      </c>
      <c r="MD159" s="75" t="s">
        <v>554</v>
      </c>
      <c r="ME159" s="75" t="s">
        <v>554</v>
      </c>
      <c r="MF159" s="75" t="s">
        <v>554</v>
      </c>
      <c r="MG159" s="75" t="s">
        <v>554</v>
      </c>
      <c r="MH159" s="75" t="s">
        <v>554</v>
      </c>
      <c r="MI159" s="75" t="s">
        <v>554</v>
      </c>
      <c r="MJ159" s="75" t="s">
        <v>554</v>
      </c>
      <c r="MK159" s="75" t="s">
        <v>554</v>
      </c>
      <c r="ML159" s="75" t="s">
        <v>554</v>
      </c>
      <c r="MM159" s="75" t="s">
        <v>554</v>
      </c>
      <c r="MN159" s="75" t="s">
        <v>554</v>
      </c>
      <c r="MO159" s="75" t="s">
        <v>554</v>
      </c>
      <c r="MP159" s="75" t="s">
        <v>554</v>
      </c>
      <c r="MQ159" s="75" t="s">
        <v>554</v>
      </c>
      <c r="MR159" s="75" t="s">
        <v>554</v>
      </c>
      <c r="MS159" s="75" t="s">
        <v>554</v>
      </c>
      <c r="MT159" s="75" t="s">
        <v>554</v>
      </c>
      <c r="MU159" s="75" t="s">
        <v>554</v>
      </c>
      <c r="MV159" s="75" t="s">
        <v>554</v>
      </c>
      <c r="MW159" s="75" t="s">
        <v>554</v>
      </c>
      <c r="MX159" s="75" t="s">
        <v>554</v>
      </c>
      <c r="MY159" s="75" t="s">
        <v>554</v>
      </c>
      <c r="MZ159" s="75" t="s">
        <v>554</v>
      </c>
      <c r="NA159" s="75" t="s">
        <v>554</v>
      </c>
      <c r="NB159" s="75" t="s">
        <v>554</v>
      </c>
      <c r="NC159" s="75" t="s">
        <v>554</v>
      </c>
      <c r="ND159" s="75" t="s">
        <v>554</v>
      </c>
      <c r="NE159" s="75" t="s">
        <v>554</v>
      </c>
      <c r="NF159" s="75" t="s">
        <v>554</v>
      </c>
      <c r="NG159" s="75" t="s">
        <v>554</v>
      </c>
      <c r="NH159" s="75" t="s">
        <v>554</v>
      </c>
      <c r="NI159" s="75" t="s">
        <v>554</v>
      </c>
      <c r="NJ159" s="75" t="s">
        <v>554</v>
      </c>
      <c r="NK159" s="75" t="s">
        <v>554</v>
      </c>
      <c r="NL159" s="75" t="s">
        <v>554</v>
      </c>
      <c r="NM159" s="75" t="s">
        <v>554</v>
      </c>
      <c r="NN159" s="75" t="s">
        <v>554</v>
      </c>
      <c r="NO159" s="75" t="s">
        <v>554</v>
      </c>
      <c r="NP159" s="75" t="s">
        <v>554</v>
      </c>
      <c r="NQ159" s="75" t="s">
        <v>554</v>
      </c>
      <c r="NR159" s="75" t="s">
        <v>554</v>
      </c>
      <c r="NS159" s="75" t="s">
        <v>554</v>
      </c>
      <c r="NT159" s="75" t="s">
        <v>554</v>
      </c>
      <c r="NU159" s="75" t="s">
        <v>554</v>
      </c>
      <c r="NV159" s="75" t="s">
        <v>554</v>
      </c>
      <c r="NW159" s="75" t="s">
        <v>554</v>
      </c>
      <c r="NX159" s="75" t="s">
        <v>554</v>
      </c>
      <c r="NY159" s="75" t="s">
        <v>554</v>
      </c>
      <c r="NZ159" s="75" t="s">
        <v>554</v>
      </c>
      <c r="OA159" s="75" t="s">
        <v>554</v>
      </c>
      <c r="OB159" s="75" t="s">
        <v>554</v>
      </c>
      <c r="OC159" s="75" t="s">
        <v>554</v>
      </c>
      <c r="OD159" s="75" t="s">
        <v>554</v>
      </c>
      <c r="OE159" s="75" t="s">
        <v>554</v>
      </c>
      <c r="OF159" s="75" t="s">
        <v>554</v>
      </c>
      <c r="OG159" s="75" t="s">
        <v>554</v>
      </c>
      <c r="OH159" s="75" t="s">
        <v>554</v>
      </c>
      <c r="OI159" s="75" t="s">
        <v>554</v>
      </c>
      <c r="OJ159" s="75" t="s">
        <v>554</v>
      </c>
      <c r="OK159" s="75" t="s">
        <v>554</v>
      </c>
      <c r="OL159" s="75" t="s">
        <v>554</v>
      </c>
      <c r="OM159" s="75" t="s">
        <v>554</v>
      </c>
      <c r="ON159" s="75" t="s">
        <v>554</v>
      </c>
      <c r="OO159" s="75" t="s">
        <v>554</v>
      </c>
      <c r="OP159" s="75" t="s">
        <v>554</v>
      </c>
      <c r="OQ159" s="75" t="s">
        <v>554</v>
      </c>
      <c r="OR159" s="75" t="s">
        <v>554</v>
      </c>
      <c r="OS159" s="75" t="s">
        <v>554</v>
      </c>
      <c r="OT159" s="75" t="s">
        <v>554</v>
      </c>
      <c r="OU159" s="75" t="s">
        <v>554</v>
      </c>
      <c r="OV159" s="75" t="s">
        <v>554</v>
      </c>
      <c r="OW159" s="75" t="s">
        <v>554</v>
      </c>
      <c r="OX159" s="75" t="s">
        <v>554</v>
      </c>
      <c r="OY159" s="75" t="s">
        <v>554</v>
      </c>
      <c r="OZ159" s="61"/>
    </row>
    <row r="160" spans="1:417" ht="39" hidden="1" customHeight="1">
      <c r="A160" s="61"/>
      <c r="B160" s="61">
        <v>60</v>
      </c>
      <c r="C160" s="137" t="s">
        <v>164</v>
      </c>
      <c r="D160" s="133" t="s">
        <v>4</v>
      </c>
      <c r="E160" s="137" t="s">
        <v>165</v>
      </c>
      <c r="F160" s="134" t="s">
        <v>6</v>
      </c>
      <c r="G160" s="133"/>
      <c r="H160" s="137" t="s">
        <v>165</v>
      </c>
      <c r="I160" s="137" t="s">
        <v>878</v>
      </c>
      <c r="J160" s="134"/>
      <c r="K160" s="206" t="s">
        <v>662</v>
      </c>
      <c r="L160" s="134" t="s">
        <v>500</v>
      </c>
      <c r="M160" s="55" t="s">
        <v>376</v>
      </c>
      <c r="N160" s="61" t="s">
        <v>349</v>
      </c>
      <c r="O160" s="61" t="s">
        <v>205</v>
      </c>
      <c r="P160" s="61">
        <v>1</v>
      </c>
      <c r="Q160" s="131"/>
      <c r="R160" s="131"/>
      <c r="S160" s="131"/>
      <c r="T160" s="131"/>
      <c r="U160" s="131"/>
      <c r="V160" s="131"/>
      <c r="W160" s="131"/>
      <c r="X160" s="131"/>
      <c r="Y160" s="131"/>
      <c r="Z160" s="131" t="s">
        <v>205</v>
      </c>
      <c r="AA160" s="131"/>
      <c r="AB160" s="130">
        <f t="shared" si="208"/>
        <v>1</v>
      </c>
      <c r="AC160" s="77"/>
      <c r="AD160" s="77"/>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251"/>
      <c r="BT160" s="251"/>
      <c r="BU160" s="76"/>
      <c r="BV160" s="205"/>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202"/>
      <c r="DC160" s="203"/>
      <c r="DD160" s="202"/>
      <c r="DE160" s="203"/>
      <c r="DF160" s="202"/>
      <c r="DG160" s="203"/>
      <c r="DH160" s="202"/>
      <c r="DI160" s="203" t="e">
        <f>DH160/(DB160+DD160+DF160+DH160)</f>
        <v>#DIV/0!</v>
      </c>
      <c r="DJ160" s="204" t="e">
        <f>(((DB160*2)+(DD160*1)+(DF160*0)))/(DB160+DD160+DF160)</f>
        <v>#DIV/0!</v>
      </c>
      <c r="DK160" s="207" t="e">
        <f>IF(DI160&gt;=50%,"KĐG",IF(DJ160&gt;=1.6,"Đạt mục tiêu",IF(DJ160&gt;=1,"Cần cố gắng","Chưa đạt")))</f>
        <v>#DIV/0!</v>
      </c>
      <c r="DL160" s="77"/>
      <c r="DM160" s="77"/>
      <c r="DN160" s="77"/>
      <c r="DO160" s="77"/>
      <c r="DP160" s="201">
        <v>2</v>
      </c>
      <c r="DQ160" s="201">
        <v>2</v>
      </c>
      <c r="DR160" s="201">
        <v>2</v>
      </c>
      <c r="DS160" s="201">
        <v>2</v>
      </c>
      <c r="DT160" s="201">
        <v>2</v>
      </c>
      <c r="DU160" s="201">
        <v>2</v>
      </c>
      <c r="DV160" s="201">
        <v>2</v>
      </c>
      <c r="DW160" s="201">
        <v>2</v>
      </c>
      <c r="DX160" s="201">
        <v>2</v>
      </c>
      <c r="DY160" s="201">
        <v>2</v>
      </c>
      <c r="DZ160" s="201">
        <v>2</v>
      </c>
      <c r="EA160" s="201">
        <v>2</v>
      </c>
      <c r="EB160" s="201">
        <v>2</v>
      </c>
      <c r="EC160" s="201">
        <v>2</v>
      </c>
      <c r="ED160" s="201">
        <v>2</v>
      </c>
      <c r="EE160" s="201">
        <v>2</v>
      </c>
      <c r="EF160" s="201">
        <v>2</v>
      </c>
      <c r="EG160" s="201">
        <v>2</v>
      </c>
      <c r="EH160" s="201">
        <v>2</v>
      </c>
      <c r="EI160" s="201">
        <v>2</v>
      </c>
      <c r="EJ160" s="201">
        <v>2</v>
      </c>
      <c r="EK160" s="201">
        <v>2</v>
      </c>
      <c r="EL160" s="201">
        <v>2</v>
      </c>
      <c r="EM160" s="201">
        <v>2</v>
      </c>
      <c r="EN160" s="201">
        <v>2</v>
      </c>
      <c r="EO160" s="201">
        <v>2</v>
      </c>
      <c r="EP160" s="201">
        <v>2</v>
      </c>
      <c r="EQ160" s="201">
        <v>2</v>
      </c>
      <c r="ER160" s="201">
        <v>2</v>
      </c>
      <c r="ES160" s="201">
        <v>2</v>
      </c>
      <c r="ET160" s="201">
        <v>2</v>
      </c>
      <c r="EU160" s="202">
        <f>COUNTIF(DL160:ET160,"2")</f>
        <v>31</v>
      </c>
      <c r="EV160" s="203">
        <f>EU160/(EU160+EW160+EY160+FA160)</f>
        <v>1</v>
      </c>
      <c r="EW160" s="202">
        <f>COUNTIF(DL160:ET160,"1")</f>
        <v>0</v>
      </c>
      <c r="EX160" s="203">
        <f>EW160/(EU160+EW160+EY160+FA160)</f>
        <v>0</v>
      </c>
      <c r="EY160" s="202">
        <f>COUNTIF(DL160:ET160,"0")</f>
        <v>0</v>
      </c>
      <c r="EZ160" s="203">
        <f>EY160/(EU160+EW160+EY160+FA160)</f>
        <v>0</v>
      </c>
      <c r="FA160" s="202">
        <f>COUNTIF(DL160:ET160,"KĐG")</f>
        <v>0</v>
      </c>
      <c r="FB160" s="203">
        <f>FA160/(EU160+EW160+EY160+FA160)</f>
        <v>0</v>
      </c>
      <c r="FC160" s="204">
        <f>(((EU160*2)+(EW160*1)+(EY160*0)))/(EU160+EW160+EY160)</f>
        <v>2</v>
      </c>
      <c r="FD160" s="207" t="str">
        <f>IF(FB160&gt;=50%,"KĐG",IF(FC160&gt;=1.6,"Đạt mục tiêu",IF(FC160&gt;=1,"Cần cố gắng","Chưa đạt")))</f>
        <v>Đạt mục tiêu</v>
      </c>
      <c r="FE160" s="77"/>
      <c r="FF160" s="77"/>
      <c r="FG160" s="77"/>
      <c r="FH160" s="77"/>
      <c r="FI160" s="77"/>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77"/>
      <c r="GZ160" s="77"/>
      <c r="HA160" s="77"/>
      <c r="HB160" s="77"/>
      <c r="HC160" s="77"/>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61"/>
      <c r="IF160" s="61"/>
      <c r="IG160" s="61"/>
      <c r="IH160" s="61"/>
      <c r="II160" s="61"/>
      <c r="IJ160" s="61"/>
      <c r="IK160" s="61"/>
      <c r="IL160" s="61"/>
      <c r="IM160" s="61"/>
      <c r="IN160" s="61"/>
      <c r="IO160" s="61"/>
      <c r="IP160" s="61"/>
      <c r="IQ160" s="61"/>
      <c r="IR160" s="61"/>
      <c r="IS160" s="77"/>
      <c r="IT160" s="77"/>
      <c r="IU160" s="77"/>
      <c r="IV160" s="77"/>
      <c r="IW160" s="61"/>
      <c r="IX160" s="61"/>
      <c r="IY160" s="61"/>
      <c r="IZ160" s="61"/>
      <c r="JA160" s="61"/>
      <c r="JB160" s="61"/>
      <c r="JC160" s="61"/>
      <c r="JD160" s="61"/>
      <c r="JE160" s="61"/>
      <c r="JF160" s="61"/>
      <c r="JG160" s="61"/>
      <c r="JH160" s="61"/>
      <c r="JI160" s="61"/>
      <c r="JJ160" s="61"/>
      <c r="JK160" s="61"/>
      <c r="JL160" s="61"/>
      <c r="JM160" s="61"/>
      <c r="JN160" s="61"/>
      <c r="JO160" s="61"/>
      <c r="JP160" s="61"/>
      <c r="JQ160" s="61"/>
      <c r="JR160" s="61"/>
      <c r="JS160" s="61"/>
      <c r="JT160" s="61"/>
      <c r="JU160" s="61"/>
      <c r="JV160" s="61"/>
      <c r="JW160" s="61"/>
      <c r="JX160" s="61"/>
      <c r="JY160" s="61"/>
      <c r="JZ160" s="61"/>
      <c r="KA160" s="61"/>
      <c r="KB160" s="61"/>
      <c r="KC160" s="61"/>
      <c r="KD160" s="61"/>
      <c r="KE160" s="61"/>
      <c r="KF160" s="61"/>
      <c r="KG160" s="61"/>
      <c r="KH160" s="61"/>
      <c r="KI160" s="61"/>
      <c r="KJ160" s="61"/>
      <c r="KK160" s="61"/>
      <c r="KL160" s="61"/>
      <c r="KM160" s="61"/>
      <c r="KN160" s="61"/>
      <c r="KO160" s="61"/>
      <c r="KP160" s="61"/>
      <c r="KQ160" s="61"/>
      <c r="KR160" s="61"/>
      <c r="KS160" s="61"/>
      <c r="KT160" s="61"/>
      <c r="KU160" s="61"/>
      <c r="KV160" s="61"/>
      <c r="KW160" s="61"/>
      <c r="KX160" s="61"/>
      <c r="KY160" s="61"/>
      <c r="KZ160" s="61"/>
      <c r="LA160" s="61"/>
      <c r="LB160" s="61"/>
      <c r="LC160" s="61"/>
      <c r="LD160" s="61"/>
      <c r="LE160" s="61"/>
      <c r="LF160" s="61"/>
      <c r="LG160" s="61"/>
      <c r="LH160" s="61"/>
      <c r="LI160" s="61"/>
      <c r="LJ160" s="61"/>
      <c r="LK160" s="61"/>
      <c r="LL160" s="61"/>
      <c r="LM160" s="61"/>
      <c r="LN160" s="61"/>
      <c r="LO160" s="61"/>
      <c r="LP160" s="61"/>
      <c r="LQ160" s="61"/>
      <c r="LR160" s="61"/>
      <c r="LS160" s="61"/>
      <c r="LT160" s="61"/>
      <c r="LU160" s="61"/>
      <c r="LV160" s="61"/>
      <c r="LW160" s="61"/>
      <c r="LX160" s="61"/>
      <c r="LY160" s="61"/>
      <c r="LZ160" s="61"/>
      <c r="MA160" s="61"/>
      <c r="MB160" s="61"/>
      <c r="MC160" s="61"/>
      <c r="MD160" s="61"/>
      <c r="ME160" s="61"/>
      <c r="MF160" s="61"/>
      <c r="MG160" s="61"/>
      <c r="MH160" s="61"/>
      <c r="MI160" s="61"/>
      <c r="MJ160" s="61"/>
      <c r="MK160" s="61"/>
      <c r="ML160" s="61"/>
      <c r="MM160" s="61"/>
      <c r="MN160" s="61"/>
      <c r="MO160" s="61"/>
      <c r="MP160" s="61"/>
      <c r="MQ160" s="61"/>
      <c r="MR160" s="61"/>
      <c r="MS160" s="61"/>
      <c r="MT160" s="61"/>
      <c r="MU160" s="61"/>
      <c r="MV160" s="61"/>
      <c r="MW160" s="61"/>
      <c r="MX160" s="61"/>
      <c r="MY160" s="61"/>
      <c r="MZ160" s="61"/>
      <c r="NA160" s="61"/>
      <c r="NB160" s="61"/>
      <c r="NC160" s="61"/>
      <c r="ND160" s="61"/>
      <c r="NE160" s="61"/>
      <c r="NF160" s="61"/>
      <c r="NG160" s="61"/>
      <c r="NH160" s="61"/>
      <c r="NI160" s="61"/>
      <c r="NJ160" s="61"/>
      <c r="NK160" s="61"/>
      <c r="NL160" s="61"/>
      <c r="NM160" s="61"/>
      <c r="NN160" s="61"/>
      <c r="NO160" s="61"/>
      <c r="NP160" s="61"/>
      <c r="NQ160" s="61"/>
      <c r="NR160" s="61"/>
      <c r="NS160" s="61"/>
      <c r="NT160" s="61"/>
      <c r="NU160" s="61"/>
      <c r="NV160" s="61"/>
      <c r="NW160" s="61"/>
      <c r="NX160" s="61"/>
      <c r="NY160" s="61"/>
      <c r="NZ160" s="61"/>
      <c r="OA160" s="61"/>
      <c r="OB160" s="61"/>
      <c r="OC160" s="61"/>
      <c r="OD160" s="61"/>
      <c r="OE160" s="61"/>
      <c r="OF160" s="61"/>
      <c r="OG160" s="61"/>
      <c r="OH160" s="61"/>
      <c r="OI160" s="61"/>
      <c r="OJ160" s="61"/>
      <c r="OK160" s="61"/>
      <c r="OL160" s="61"/>
      <c r="OM160" s="61"/>
      <c r="ON160" s="61"/>
      <c r="OO160" s="61"/>
      <c r="OP160" s="61"/>
      <c r="OQ160" s="61"/>
      <c r="OR160" s="61"/>
      <c r="OS160" s="61"/>
      <c r="OT160" s="61"/>
      <c r="OU160" s="61"/>
      <c r="OV160" s="61"/>
      <c r="OW160" s="61"/>
      <c r="OX160" s="61"/>
      <c r="OY160" s="61"/>
      <c r="OZ160" s="61"/>
    </row>
    <row r="161" spans="1:416" ht="55.5" hidden="1">
      <c r="A161" s="61"/>
      <c r="B161" s="61">
        <v>61</v>
      </c>
      <c r="C161" s="137" t="s">
        <v>162</v>
      </c>
      <c r="D161" s="133" t="s">
        <v>12</v>
      </c>
      <c r="E161" s="137" t="s">
        <v>163</v>
      </c>
      <c r="F161" s="134" t="s">
        <v>12</v>
      </c>
      <c r="G161" s="133"/>
      <c r="H161" s="137" t="s">
        <v>163</v>
      </c>
      <c r="I161" s="137" t="s">
        <v>1223</v>
      </c>
      <c r="J161" s="134"/>
      <c r="K161" s="206" t="s">
        <v>662</v>
      </c>
      <c r="L161" s="134" t="s">
        <v>500</v>
      </c>
      <c r="M161" s="55" t="s">
        <v>376</v>
      </c>
      <c r="N161" s="61" t="s">
        <v>349</v>
      </c>
      <c r="O161" s="282" t="s">
        <v>205</v>
      </c>
      <c r="P161" s="282"/>
      <c r="Q161" s="131"/>
      <c r="R161" s="131"/>
      <c r="S161" s="131"/>
      <c r="T161" s="131"/>
      <c r="U161" s="131"/>
      <c r="V161" s="131"/>
      <c r="W161" s="131"/>
      <c r="X161" s="131"/>
      <c r="Y161" s="131"/>
      <c r="Z161" s="131" t="s">
        <v>205</v>
      </c>
      <c r="AA161" s="131"/>
      <c r="AB161" s="130">
        <f t="shared" si="208"/>
        <v>1</v>
      </c>
      <c r="AC161" s="77"/>
      <c r="AD161" s="77"/>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251"/>
      <c r="BT161" s="251"/>
      <c r="BU161" s="79"/>
      <c r="BV161" s="79"/>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202"/>
      <c r="DC161" s="203"/>
      <c r="DD161" s="202"/>
      <c r="DE161" s="203"/>
      <c r="DF161" s="202"/>
      <c r="DG161" s="203"/>
      <c r="DH161" s="202"/>
      <c r="DI161" s="203" t="e">
        <f>DH161/(DB161+DD161+DF161+DH161)</f>
        <v>#DIV/0!</v>
      </c>
      <c r="DJ161" s="204" t="e">
        <f>(((DB161*2)+(DD161*1)+(DF161*0)))/(DB161+DD161+DF161)</f>
        <v>#DIV/0!</v>
      </c>
      <c r="DK161" s="207" t="e">
        <f>IF(DI161&gt;=50%,"KĐG",IF(DJ161&gt;=1.6,"Đạt mục tiêu",IF(DJ161&gt;=1,"Cần cố gắng","Chưa đạt")))</f>
        <v>#DIV/0!</v>
      </c>
      <c r="DL161" s="77"/>
      <c r="DM161" s="77"/>
      <c r="DN161" s="77"/>
      <c r="DO161" s="77"/>
      <c r="DP161" s="201">
        <v>2</v>
      </c>
      <c r="DQ161" s="201">
        <v>2</v>
      </c>
      <c r="DR161" s="201">
        <v>2</v>
      </c>
      <c r="DS161" s="201">
        <v>2</v>
      </c>
      <c r="DT161" s="201">
        <v>2</v>
      </c>
      <c r="DU161" s="201">
        <v>2</v>
      </c>
      <c r="DV161" s="201">
        <v>2</v>
      </c>
      <c r="DW161" s="201">
        <v>2</v>
      </c>
      <c r="DX161" s="201">
        <v>2</v>
      </c>
      <c r="DY161" s="201">
        <v>2</v>
      </c>
      <c r="DZ161" s="201">
        <v>2</v>
      </c>
      <c r="EA161" s="201">
        <v>2</v>
      </c>
      <c r="EB161" s="201">
        <v>2</v>
      </c>
      <c r="EC161" s="201">
        <v>2</v>
      </c>
      <c r="ED161" s="201">
        <v>2</v>
      </c>
      <c r="EE161" s="201">
        <v>2</v>
      </c>
      <c r="EF161" s="201">
        <v>2</v>
      </c>
      <c r="EG161" s="201">
        <v>2</v>
      </c>
      <c r="EH161" s="201">
        <v>2</v>
      </c>
      <c r="EI161" s="201">
        <v>2</v>
      </c>
      <c r="EJ161" s="201">
        <v>2</v>
      </c>
      <c r="EK161" s="201">
        <v>2</v>
      </c>
      <c r="EL161" s="201">
        <v>2</v>
      </c>
      <c r="EM161" s="201">
        <v>2</v>
      </c>
      <c r="EN161" s="201">
        <v>2</v>
      </c>
      <c r="EO161" s="201">
        <v>2</v>
      </c>
      <c r="EP161" s="201">
        <v>2</v>
      </c>
      <c r="EQ161" s="201">
        <v>2</v>
      </c>
      <c r="ER161" s="201">
        <v>2</v>
      </c>
      <c r="ES161" s="201">
        <v>2</v>
      </c>
      <c r="ET161" s="201">
        <v>2</v>
      </c>
      <c r="EU161" s="202">
        <v>23</v>
      </c>
      <c r="EV161" s="203">
        <v>0.85185185185185186</v>
      </c>
      <c r="EW161" s="202">
        <v>2</v>
      </c>
      <c r="EX161" s="203">
        <v>7.407407407407407E-2</v>
      </c>
      <c r="EY161" s="202">
        <v>2</v>
      </c>
      <c r="EZ161" s="203">
        <v>7.407407407407407E-2</v>
      </c>
      <c r="FA161" s="202">
        <v>0</v>
      </c>
      <c r="FB161" s="203">
        <v>0</v>
      </c>
      <c r="FC161" s="204">
        <v>1.7777777777777777</v>
      </c>
      <c r="FD161" s="207" t="s">
        <v>671</v>
      </c>
      <c r="FE161" s="77"/>
      <c r="FF161" s="77"/>
      <c r="FG161" s="77"/>
      <c r="FH161" s="77"/>
      <c r="FI161" s="77"/>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77"/>
      <c r="GZ161" s="77"/>
      <c r="HA161" s="77"/>
      <c r="HB161" s="77"/>
      <c r="HC161" s="77"/>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61"/>
      <c r="IH161" s="61"/>
      <c r="II161" s="61"/>
      <c r="IJ161" s="61"/>
      <c r="IK161" s="61"/>
      <c r="IL161" s="61"/>
      <c r="IM161" s="61"/>
      <c r="IN161" s="61"/>
      <c r="IO161" s="61"/>
      <c r="IP161" s="61"/>
      <c r="IQ161" s="61"/>
      <c r="IR161" s="61"/>
      <c r="IS161" s="77"/>
      <c r="IT161" s="77"/>
      <c r="IU161" s="77"/>
      <c r="IV161" s="77"/>
      <c r="IW161" s="61"/>
      <c r="IX161" s="61"/>
      <c r="IY161" s="61"/>
      <c r="IZ161" s="61"/>
      <c r="JA161" s="61"/>
      <c r="JB161" s="61"/>
      <c r="JC161" s="61"/>
      <c r="JD161" s="61"/>
      <c r="JE161" s="61"/>
      <c r="JF161" s="61"/>
      <c r="JG161" s="61"/>
      <c r="JH161" s="61"/>
      <c r="JI161" s="61"/>
      <c r="JJ161" s="61"/>
      <c r="JK161" s="61"/>
      <c r="JL161" s="61"/>
      <c r="JM161" s="61"/>
      <c r="JN161" s="61"/>
      <c r="JO161" s="61"/>
      <c r="JP161" s="61"/>
      <c r="JQ161" s="61"/>
      <c r="JR161" s="61"/>
      <c r="JS161" s="61"/>
      <c r="JT161" s="61"/>
      <c r="JU161" s="61"/>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61"/>
      <c r="LG161" s="61"/>
      <c r="LH161" s="61"/>
      <c r="LI161" s="61"/>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61"/>
      <c r="NE161" s="61"/>
      <c r="NF161" s="61"/>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61"/>
      <c r="OE161" s="61"/>
      <c r="OF161" s="61"/>
      <c r="OG161" s="61"/>
      <c r="OH161" s="61"/>
      <c r="OI161" s="61"/>
      <c r="OJ161" s="61"/>
      <c r="OK161" s="61"/>
      <c r="OL161" s="61"/>
      <c r="OM161" s="61"/>
      <c r="ON161" s="61"/>
      <c r="OO161" s="61"/>
      <c r="OP161" s="61"/>
      <c r="OQ161" s="61"/>
      <c r="OR161" s="61"/>
      <c r="OS161" s="61"/>
      <c r="OT161" s="61"/>
      <c r="OU161" s="61"/>
      <c r="OV161" s="61"/>
      <c r="OW161" s="61"/>
      <c r="OX161" s="61"/>
      <c r="OY161" s="61"/>
      <c r="OZ161" s="61"/>
    </row>
    <row r="162" spans="1:416" ht="40.5" hidden="1" customHeight="1">
      <c r="A162" s="61"/>
      <c r="B162" s="61">
        <v>62</v>
      </c>
      <c r="C162" s="137" t="s">
        <v>168</v>
      </c>
      <c r="D162" s="133" t="s">
        <v>4</v>
      </c>
      <c r="E162" s="137" t="s">
        <v>169</v>
      </c>
      <c r="F162" s="134" t="s">
        <v>6</v>
      </c>
      <c r="G162" s="133"/>
      <c r="H162" s="137" t="s">
        <v>169</v>
      </c>
      <c r="I162" s="137" t="s">
        <v>1222</v>
      </c>
      <c r="J162" s="134"/>
      <c r="K162" s="206" t="s">
        <v>662</v>
      </c>
      <c r="L162" s="134" t="s">
        <v>500</v>
      </c>
      <c r="M162" s="55" t="s">
        <v>376</v>
      </c>
      <c r="N162" s="61" t="s">
        <v>349</v>
      </c>
      <c r="O162" s="282" t="s">
        <v>205</v>
      </c>
      <c r="P162" s="282">
        <v>1</v>
      </c>
      <c r="Q162" s="131"/>
      <c r="R162" s="131"/>
      <c r="S162" s="131"/>
      <c r="T162" s="131"/>
      <c r="U162" s="131"/>
      <c r="V162" s="131" t="s">
        <v>205</v>
      </c>
      <c r="W162" s="131"/>
      <c r="X162" s="131"/>
      <c r="Y162" s="131"/>
      <c r="Z162" s="131"/>
      <c r="AA162" s="131"/>
      <c r="AB162" s="130">
        <f t="shared" si="208"/>
        <v>1</v>
      </c>
      <c r="AC162" s="75"/>
      <c r="AD162" s="75" t="s">
        <v>554</v>
      </c>
      <c r="AE162" s="201">
        <v>2</v>
      </c>
      <c r="AF162" s="201">
        <v>2</v>
      </c>
      <c r="AG162" s="201">
        <v>2</v>
      </c>
      <c r="AH162" s="201">
        <v>2</v>
      </c>
      <c r="AI162" s="201">
        <v>2</v>
      </c>
      <c r="AJ162" s="201">
        <v>1</v>
      </c>
      <c r="AK162" s="201">
        <v>2</v>
      </c>
      <c r="AL162" s="201">
        <v>2</v>
      </c>
      <c r="AM162" s="201">
        <v>2</v>
      </c>
      <c r="AN162" s="201">
        <v>2</v>
      </c>
      <c r="AO162" s="201">
        <v>2</v>
      </c>
      <c r="AP162" s="201">
        <v>2</v>
      </c>
      <c r="AQ162" s="201">
        <v>2</v>
      </c>
      <c r="AR162" s="201">
        <v>2</v>
      </c>
      <c r="AS162" s="201">
        <v>2</v>
      </c>
      <c r="AT162" s="201">
        <v>2</v>
      </c>
      <c r="AU162" s="201">
        <v>2</v>
      </c>
      <c r="AV162" s="201">
        <v>2</v>
      </c>
      <c r="AW162" s="201">
        <v>2</v>
      </c>
      <c r="AX162" s="201">
        <v>1</v>
      </c>
      <c r="AY162" s="201">
        <v>2</v>
      </c>
      <c r="AZ162" s="201">
        <v>2</v>
      </c>
      <c r="BA162" s="201">
        <v>2</v>
      </c>
      <c r="BB162" s="201">
        <v>2</v>
      </c>
      <c r="BC162" s="201">
        <v>2</v>
      </c>
      <c r="BD162" s="201">
        <v>2</v>
      </c>
      <c r="BE162" s="201">
        <v>2</v>
      </c>
      <c r="BF162" s="201">
        <v>1</v>
      </c>
      <c r="BG162" s="201">
        <v>2</v>
      </c>
      <c r="BH162" s="201">
        <v>2</v>
      </c>
      <c r="BI162" s="202">
        <f>COUNTIF(AE162:BH162,"2")</f>
        <v>27</v>
      </c>
      <c r="BJ162" s="203">
        <f>BI162/(BI162+BK162+BM162+BO162)</f>
        <v>0.9</v>
      </c>
      <c r="BK162" s="202">
        <f>COUNTIF(AE162:BH162,"1")</f>
        <v>3</v>
      </c>
      <c r="BL162" s="203">
        <f>BK162/(BI162+BK162+BM162+BO162)</f>
        <v>0.1</v>
      </c>
      <c r="BM162" s="202">
        <f>COUNTIF(AE162:BH162,"0")</f>
        <v>0</v>
      </c>
      <c r="BN162" s="203">
        <f>BM162/(BI162+BK162+BM162+BO162)</f>
        <v>0</v>
      </c>
      <c r="BO162" s="202">
        <f>COUNTIF(P162:BH162,"KĐG")</f>
        <v>0</v>
      </c>
      <c r="BP162" s="203">
        <f>BO162/(BI162+BK162+BM162+BO162)</f>
        <v>0</v>
      </c>
      <c r="BQ162" s="204">
        <f>(((BI162*2)+(BK162*1)+(BM162*0)))/(BI162+BK162+BM162)</f>
        <v>1.9</v>
      </c>
      <c r="BR162" s="205" t="str">
        <f>IF(BP162&gt;=50%,"KĐG",IF(BQ162&gt;=1.6,"Đạt mục tiêu",IF(BQ162&gt;=1,"Cần cố gắng","Chưa đạt")))</f>
        <v>Đạt mục tiêu</v>
      </c>
      <c r="BS162" s="251"/>
      <c r="BT162" s="251"/>
      <c r="BU162" s="77">
        <v>2</v>
      </c>
      <c r="BV162" s="77">
        <v>2</v>
      </c>
      <c r="BW162" s="61">
        <v>2</v>
      </c>
      <c r="BX162" s="61">
        <v>2</v>
      </c>
      <c r="BY162" s="61">
        <v>2</v>
      </c>
      <c r="BZ162" s="61">
        <v>1</v>
      </c>
      <c r="CA162" s="61">
        <v>2</v>
      </c>
      <c r="CB162" s="61">
        <v>2</v>
      </c>
      <c r="CC162" s="61">
        <v>2</v>
      </c>
      <c r="CD162" s="61">
        <v>2</v>
      </c>
      <c r="CE162" s="61">
        <v>2</v>
      </c>
      <c r="CF162" s="61">
        <v>2</v>
      </c>
      <c r="CG162" s="61">
        <v>2</v>
      </c>
      <c r="CH162" s="61">
        <v>2</v>
      </c>
      <c r="CI162" s="61">
        <v>2</v>
      </c>
      <c r="CJ162" s="61">
        <v>2</v>
      </c>
      <c r="CK162" s="61">
        <v>2</v>
      </c>
      <c r="CL162" s="61">
        <v>2</v>
      </c>
      <c r="CM162" s="61">
        <v>2</v>
      </c>
      <c r="CN162" s="61">
        <v>1</v>
      </c>
      <c r="CO162" s="61">
        <v>2</v>
      </c>
      <c r="CP162" s="61">
        <v>2</v>
      </c>
      <c r="CQ162" s="61">
        <v>2</v>
      </c>
      <c r="CR162" s="61">
        <v>2</v>
      </c>
      <c r="CS162" s="61">
        <v>2</v>
      </c>
      <c r="CT162" s="61">
        <v>2</v>
      </c>
      <c r="CU162" s="61">
        <v>2</v>
      </c>
      <c r="CV162" s="61">
        <v>1</v>
      </c>
      <c r="CW162" s="61">
        <v>2</v>
      </c>
      <c r="CX162" s="61">
        <v>2</v>
      </c>
      <c r="CY162" s="61">
        <f>COUNTIF(BU162:CX162,"2")</f>
        <v>27</v>
      </c>
      <c r="CZ162" s="61">
        <f>CY162/(CY162+DA162+DC162+DE162)</f>
        <v>0.9</v>
      </c>
      <c r="DA162" s="61">
        <f>COUNTIF(BU162:CX162,"1")</f>
        <v>3</v>
      </c>
      <c r="DB162" s="61">
        <f>DA162/(CY162+DA162+DC162+DE162)</f>
        <v>0.1</v>
      </c>
      <c r="DC162" s="61">
        <f>COUNTIF(BU162:CX162,"0")</f>
        <v>0</v>
      </c>
      <c r="DD162" s="61">
        <f>DC162/(CY162+DA162+DC162+DE162)</f>
        <v>0</v>
      </c>
      <c r="DE162" s="61">
        <f>COUNTIF(BG162:CX162,"KĐG")</f>
        <v>0</v>
      </c>
      <c r="DF162" s="61">
        <f>DE162/(CY162+DA162+DC162+DE162)</f>
        <v>0</v>
      </c>
      <c r="DG162" s="61">
        <f>(((CY162*2)+(DA162*1)+(DC162*0)))/(CY162+DA162+DC162)</f>
        <v>1.9</v>
      </c>
      <c r="DH162" s="61" t="str">
        <f>IF(DF162&gt;=50%,"KĐG",IF(DG162&gt;=1.6,"Đạt mục tiêu",IF(DG162&gt;=1,"Cần cố gắng","Chưa đạt")))</f>
        <v>Đạt mục tiêu</v>
      </c>
      <c r="DI162" s="61"/>
      <c r="DJ162" s="61"/>
      <c r="DK162" s="61"/>
      <c r="DL162" s="77"/>
      <c r="DM162" s="77"/>
      <c r="DN162" s="77"/>
      <c r="DO162" s="77"/>
      <c r="DP162" s="201">
        <v>2</v>
      </c>
      <c r="DQ162" s="201">
        <v>2</v>
      </c>
      <c r="DR162" s="201">
        <v>2</v>
      </c>
      <c r="DS162" s="201">
        <v>2</v>
      </c>
      <c r="DT162" s="201">
        <v>2</v>
      </c>
      <c r="DU162" s="201">
        <v>2</v>
      </c>
      <c r="DV162" s="201">
        <v>2</v>
      </c>
      <c r="DW162" s="201">
        <v>1</v>
      </c>
      <c r="DX162" s="201">
        <v>2</v>
      </c>
      <c r="DY162" s="201">
        <v>2</v>
      </c>
      <c r="DZ162" s="201">
        <v>2</v>
      </c>
      <c r="EA162" s="201">
        <v>2</v>
      </c>
      <c r="EB162" s="201">
        <v>1</v>
      </c>
      <c r="EC162" s="201">
        <v>2</v>
      </c>
      <c r="ED162" s="201">
        <v>2</v>
      </c>
      <c r="EE162" s="201">
        <v>2</v>
      </c>
      <c r="EF162" s="201">
        <v>2</v>
      </c>
      <c r="EG162" s="201">
        <v>2</v>
      </c>
      <c r="EH162" s="201">
        <v>2</v>
      </c>
      <c r="EI162" s="201">
        <v>2</v>
      </c>
      <c r="EJ162" s="201">
        <v>1</v>
      </c>
      <c r="EK162" s="201"/>
      <c r="EL162" s="201"/>
      <c r="EM162" s="201"/>
      <c r="EN162" s="201"/>
      <c r="EO162" s="201"/>
      <c r="EP162" s="201">
        <v>2</v>
      </c>
      <c r="EQ162" s="201">
        <v>2</v>
      </c>
      <c r="ER162" s="201">
        <v>2</v>
      </c>
      <c r="ES162" s="201"/>
      <c r="ET162" s="201">
        <v>2</v>
      </c>
      <c r="EU162" s="202">
        <f>COUNTIF(DL162:ET162,"2")</f>
        <v>22</v>
      </c>
      <c r="EV162" s="203">
        <f>EU162/(EU162+EW162+EY162+FA162)</f>
        <v>0.88</v>
      </c>
      <c r="EW162" s="202">
        <f>COUNTIF(DL162:ET162,"1")</f>
        <v>3</v>
      </c>
      <c r="EX162" s="203">
        <f>EW162/(EU162+EW162+EY162+FA162)</f>
        <v>0.12</v>
      </c>
      <c r="EY162" s="202">
        <f>COUNTIF(DL162:ET162,"0")</f>
        <v>0</v>
      </c>
      <c r="EZ162" s="203">
        <f>EY162/(EU162+EW162+EY162+FA162)</f>
        <v>0</v>
      </c>
      <c r="FA162" s="202">
        <f>COUNTIF(DL162:ET162,"KĐG")</f>
        <v>0</v>
      </c>
      <c r="FB162" s="203">
        <f>FA162/(EU162+EW162+EY162+FA162)</f>
        <v>0</v>
      </c>
      <c r="FC162" s="204">
        <f>(((EU162*2)+(EW162*1)+(EY162*0)))/(EU162+EW162+EY162)</f>
        <v>1.88</v>
      </c>
      <c r="FD162" s="207" t="str">
        <f>IF(FB162&gt;=50%,"KĐG",IF(FC162&gt;=1.6,"Đạt mục tiêu",IF(FC162&gt;=1,"Cần cố gắng","Chưa đạt")))</f>
        <v>Đạt mục tiêu</v>
      </c>
      <c r="FE162" s="77"/>
      <c r="FF162" s="77"/>
      <c r="FG162" s="77"/>
      <c r="FH162" s="77"/>
      <c r="FI162" s="77"/>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77"/>
      <c r="GZ162" s="77"/>
      <c r="HA162" s="77"/>
      <c r="HB162" s="77"/>
      <c r="HC162" s="77"/>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61"/>
      <c r="IH162" s="61"/>
      <c r="II162" s="61"/>
      <c r="IJ162" s="61"/>
      <c r="IK162" s="61"/>
      <c r="IL162" s="61"/>
      <c r="IM162" s="61"/>
      <c r="IN162" s="61"/>
      <c r="IO162" s="61"/>
      <c r="IP162" s="61"/>
      <c r="IQ162" s="61"/>
      <c r="IR162" s="61"/>
      <c r="IS162" s="77"/>
      <c r="IT162" s="77"/>
      <c r="IU162" s="77"/>
      <c r="IV162" s="77"/>
      <c r="IW162" s="61"/>
      <c r="IX162" s="61"/>
      <c r="IY162" s="61"/>
      <c r="IZ162" s="61"/>
      <c r="JA162" s="61"/>
      <c r="JB162" s="61"/>
      <c r="JC162" s="61"/>
      <c r="JD162" s="61"/>
      <c r="JE162" s="61"/>
      <c r="JF162" s="61"/>
      <c r="JG162" s="61"/>
      <c r="JH162" s="61"/>
      <c r="JI162" s="61"/>
      <c r="JJ162" s="61"/>
      <c r="JK162" s="61"/>
      <c r="JL162" s="61"/>
      <c r="JM162" s="61"/>
      <c r="JN162" s="61"/>
      <c r="JO162" s="61"/>
      <c r="JP162" s="61"/>
      <c r="JQ162" s="61"/>
      <c r="JR162" s="61"/>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61"/>
      <c r="LG162" s="61"/>
      <c r="LH162" s="61"/>
      <c r="LI162" s="61"/>
      <c r="LJ162" s="61"/>
      <c r="LK162" s="61"/>
      <c r="LL162" s="61"/>
      <c r="LM162" s="61"/>
      <c r="LN162" s="61"/>
      <c r="LO162" s="61"/>
      <c r="LP162" s="61"/>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61"/>
      <c r="NE162" s="61"/>
      <c r="NF162" s="61"/>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61"/>
      <c r="OE162" s="61"/>
      <c r="OF162" s="61"/>
      <c r="OG162" s="61"/>
      <c r="OH162" s="61"/>
      <c r="OI162" s="61"/>
      <c r="OJ162" s="61"/>
      <c r="OK162" s="61"/>
      <c r="OL162" s="61"/>
      <c r="OM162" s="61"/>
      <c r="ON162" s="61"/>
      <c r="OO162" s="61"/>
      <c r="OP162" s="61"/>
      <c r="OQ162" s="61"/>
      <c r="OR162" s="61"/>
      <c r="OS162" s="61"/>
      <c r="OT162" s="61"/>
      <c r="OU162" s="61"/>
      <c r="OV162" s="61"/>
      <c r="OW162" s="61"/>
      <c r="OX162" s="61"/>
      <c r="OY162" s="61"/>
      <c r="OZ162" s="61"/>
    </row>
    <row r="163" spans="1:416" ht="35.25" hidden="1" customHeight="1">
      <c r="A163" s="61"/>
      <c r="B163" s="61">
        <v>63</v>
      </c>
      <c r="C163" s="137" t="s">
        <v>166</v>
      </c>
      <c r="D163" s="133" t="s">
        <v>4</v>
      </c>
      <c r="E163" s="137" t="s">
        <v>167</v>
      </c>
      <c r="F163" s="134" t="s">
        <v>6</v>
      </c>
      <c r="G163" s="133"/>
      <c r="H163" s="137" t="s">
        <v>167</v>
      </c>
      <c r="I163" s="137" t="s">
        <v>879</v>
      </c>
      <c r="J163" s="134"/>
      <c r="K163" s="206" t="s">
        <v>662</v>
      </c>
      <c r="L163" s="134" t="s">
        <v>500</v>
      </c>
      <c r="M163" s="55" t="s">
        <v>376</v>
      </c>
      <c r="N163" s="61" t="s">
        <v>349</v>
      </c>
      <c r="O163" s="61" t="s">
        <v>205</v>
      </c>
      <c r="P163" s="61">
        <v>1</v>
      </c>
      <c r="Q163" s="131"/>
      <c r="R163" s="131"/>
      <c r="S163" s="131"/>
      <c r="T163" s="131"/>
      <c r="U163" s="131"/>
      <c r="V163" s="131"/>
      <c r="W163" s="131"/>
      <c r="X163" s="131"/>
      <c r="Y163" s="131"/>
      <c r="Z163" s="131"/>
      <c r="AA163" s="131" t="s">
        <v>205</v>
      </c>
      <c r="AB163" s="130">
        <f t="shared" si="208"/>
        <v>1</v>
      </c>
      <c r="AC163" s="75" t="s">
        <v>554</v>
      </c>
      <c r="AD163" s="75"/>
      <c r="AE163" s="201">
        <v>2</v>
      </c>
      <c r="AF163" s="201">
        <v>2</v>
      </c>
      <c r="AG163" s="201">
        <v>1</v>
      </c>
      <c r="AH163" s="201">
        <v>2</v>
      </c>
      <c r="AI163" s="201">
        <v>2</v>
      </c>
      <c r="AJ163" s="201">
        <v>2</v>
      </c>
      <c r="AK163" s="201">
        <v>2</v>
      </c>
      <c r="AL163" s="201">
        <v>2</v>
      </c>
      <c r="AM163" s="201">
        <v>2</v>
      </c>
      <c r="AN163" s="201">
        <v>2</v>
      </c>
      <c r="AO163" s="201">
        <v>2</v>
      </c>
      <c r="AP163" s="201">
        <v>2</v>
      </c>
      <c r="AQ163" s="201">
        <v>1</v>
      </c>
      <c r="AR163" s="201">
        <v>2</v>
      </c>
      <c r="AS163" s="201">
        <v>2</v>
      </c>
      <c r="AT163" s="201">
        <v>2</v>
      </c>
      <c r="AU163" s="201">
        <v>2</v>
      </c>
      <c r="AV163" s="201">
        <v>2</v>
      </c>
      <c r="AW163" s="201">
        <v>2</v>
      </c>
      <c r="AX163" s="201">
        <v>2</v>
      </c>
      <c r="AY163" s="201">
        <v>2</v>
      </c>
      <c r="AZ163" s="201">
        <v>2</v>
      </c>
      <c r="BA163" s="201">
        <v>2</v>
      </c>
      <c r="BB163" s="201">
        <v>2</v>
      </c>
      <c r="BC163" s="201">
        <v>2</v>
      </c>
      <c r="BD163" s="201">
        <v>2</v>
      </c>
      <c r="BE163" s="201">
        <v>2</v>
      </c>
      <c r="BF163" s="201">
        <v>2</v>
      </c>
      <c r="BG163" s="201">
        <v>1</v>
      </c>
      <c r="BH163" s="201">
        <v>2</v>
      </c>
      <c r="BI163" s="202">
        <f>COUNTIF(AE163:BH163,"2")</f>
        <v>27</v>
      </c>
      <c r="BJ163" s="203">
        <f>BI163/(BI163+BK163+BM163+BO163)</f>
        <v>0.9</v>
      </c>
      <c r="BK163" s="202">
        <f>COUNTIF(AE163:BH163,"1")</f>
        <v>3</v>
      </c>
      <c r="BL163" s="203">
        <f>BK163/(BI163+BK163+BM163+BO163)</f>
        <v>0.1</v>
      </c>
      <c r="BM163" s="202">
        <f>COUNTIF(AE163:BH163,"0")</f>
        <v>0</v>
      </c>
      <c r="BN163" s="203">
        <f>BM163/(BI163+BK163+BM163+BO163)</f>
        <v>0</v>
      </c>
      <c r="BO163" s="202">
        <f>COUNTIF(P163:BH163,"KĐG")</f>
        <v>0</v>
      </c>
      <c r="BP163" s="203">
        <f>BO163/(BI163+BK163+BM163+BO163)</f>
        <v>0</v>
      </c>
      <c r="BQ163" s="204">
        <f>(((BI163*2)+(BK163*1)+(BM163*0)))/(BI163+BK163+BM163)</f>
        <v>1.9</v>
      </c>
      <c r="BR163" s="205" t="str">
        <f>IF(BP163&gt;=50%,"KĐG",IF(BQ163&gt;=1.6,"Đạt mục tiêu",IF(BQ163&gt;=1,"Cần cố gắng","Chưa đạt")))</f>
        <v>Đạt mục tiêu</v>
      </c>
      <c r="BS163" s="251"/>
      <c r="BT163" s="251"/>
      <c r="BU163" s="77">
        <v>2</v>
      </c>
      <c r="BV163" s="77">
        <v>2</v>
      </c>
      <c r="BW163" s="61">
        <v>1</v>
      </c>
      <c r="BX163" s="61">
        <v>2</v>
      </c>
      <c r="BY163" s="61">
        <v>2</v>
      </c>
      <c r="BZ163" s="61">
        <v>2</v>
      </c>
      <c r="CA163" s="61">
        <v>2</v>
      </c>
      <c r="CB163" s="61">
        <v>2</v>
      </c>
      <c r="CC163" s="61">
        <v>2</v>
      </c>
      <c r="CD163" s="61">
        <v>2</v>
      </c>
      <c r="CE163" s="61">
        <v>2</v>
      </c>
      <c r="CF163" s="61">
        <v>2</v>
      </c>
      <c r="CG163" s="61">
        <v>1</v>
      </c>
      <c r="CH163" s="61">
        <v>2</v>
      </c>
      <c r="CI163" s="61">
        <v>2</v>
      </c>
      <c r="CJ163" s="61">
        <v>2</v>
      </c>
      <c r="CK163" s="61">
        <v>2</v>
      </c>
      <c r="CL163" s="61">
        <v>2</v>
      </c>
      <c r="CM163" s="61">
        <v>2</v>
      </c>
      <c r="CN163" s="61">
        <v>2</v>
      </c>
      <c r="CO163" s="61">
        <v>2</v>
      </c>
      <c r="CP163" s="61">
        <v>2</v>
      </c>
      <c r="CQ163" s="61">
        <v>2</v>
      </c>
      <c r="CR163" s="61">
        <v>2</v>
      </c>
      <c r="CS163" s="61">
        <v>2</v>
      </c>
      <c r="CT163" s="61">
        <v>2</v>
      </c>
      <c r="CU163" s="61">
        <v>2</v>
      </c>
      <c r="CV163" s="61">
        <v>2</v>
      </c>
      <c r="CW163" s="61">
        <v>1</v>
      </c>
      <c r="CX163" s="61">
        <v>2</v>
      </c>
      <c r="CY163" s="61">
        <f>COUNTIF(BU163:CX163,"2")</f>
        <v>27</v>
      </c>
      <c r="CZ163" s="61">
        <f>CY163/(CY163+DA163+DC163+DE163)</f>
        <v>0.9</v>
      </c>
      <c r="DA163" s="61">
        <f>COUNTIF(BU163:CX163,"1")</f>
        <v>3</v>
      </c>
      <c r="DB163" s="61">
        <f>DA163/(CY163+DA163+DC163+DE163)</f>
        <v>0.1</v>
      </c>
      <c r="DC163" s="61">
        <f>COUNTIF(BU163:CX163,"0")</f>
        <v>0</v>
      </c>
      <c r="DD163" s="61">
        <f>DC163/(CY163+DA163+DC163+DE163)</f>
        <v>0</v>
      </c>
      <c r="DE163" s="61">
        <f>COUNTIF(BG163:CX163,"KĐG")</f>
        <v>0</v>
      </c>
      <c r="DF163" s="61">
        <f>DE163/(CY163+DA163+DC163+DE163)</f>
        <v>0</v>
      </c>
      <c r="DG163" s="61">
        <f>(((CY163*2)+(DA163*1)+(DC163*0)))/(CY163+DA163+DC163)</f>
        <v>1.9</v>
      </c>
      <c r="DH163" s="61" t="str">
        <f>IF(DF163&gt;=50%,"KĐG",IF(DG163&gt;=1.6,"Đạt mục tiêu",IF(DG163&gt;=1,"Cần cố gắng","Chưa đạt")))</f>
        <v>Đạt mục tiêu</v>
      </c>
      <c r="DI163" s="61"/>
      <c r="DJ163" s="61"/>
      <c r="DK163" s="61"/>
      <c r="DL163" s="77"/>
      <c r="DM163" s="77"/>
      <c r="DN163" s="77"/>
      <c r="DO163" s="77"/>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c r="EK163" s="201"/>
      <c r="EL163" s="201"/>
      <c r="EM163" s="201"/>
      <c r="EN163" s="201"/>
      <c r="EO163" s="201"/>
      <c r="EP163" s="201"/>
      <c r="EQ163" s="201"/>
      <c r="ER163" s="201"/>
      <c r="ES163" s="201"/>
      <c r="ET163" s="201"/>
      <c r="EU163" s="202"/>
      <c r="EV163" s="203"/>
      <c r="EW163" s="202"/>
      <c r="EX163" s="203"/>
      <c r="EY163" s="202"/>
      <c r="EZ163" s="203"/>
      <c r="FA163" s="202"/>
      <c r="FB163" s="203"/>
      <c r="FC163" s="204"/>
      <c r="FD163" s="207"/>
      <c r="FE163" s="77"/>
      <c r="FF163" s="77"/>
      <c r="FG163" s="77"/>
      <c r="FH163" s="77"/>
      <c r="FI163" s="77"/>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77"/>
      <c r="GZ163" s="77"/>
      <c r="HA163" s="77"/>
      <c r="HB163" s="77"/>
      <c r="HC163" s="77"/>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61"/>
      <c r="IF163" s="61"/>
      <c r="IG163" s="61"/>
      <c r="IH163" s="61"/>
      <c r="II163" s="61"/>
      <c r="IJ163" s="61"/>
      <c r="IK163" s="61"/>
      <c r="IL163" s="61"/>
      <c r="IM163" s="61"/>
      <c r="IN163" s="61"/>
      <c r="IO163" s="61"/>
      <c r="IP163" s="61"/>
      <c r="IQ163" s="61"/>
      <c r="IR163" s="61"/>
      <c r="IS163" s="77"/>
      <c r="IT163" s="77"/>
      <c r="IU163" s="77"/>
      <c r="IV163" s="77"/>
      <c r="IW163" s="61"/>
      <c r="IX163" s="61"/>
      <c r="IY163" s="61"/>
      <c r="IZ163" s="61"/>
      <c r="JA163" s="61"/>
      <c r="JB163" s="61"/>
      <c r="JC163" s="61"/>
      <c r="JD163" s="61"/>
      <c r="JE163" s="61"/>
      <c r="JF163" s="61"/>
      <c r="JG163" s="61"/>
      <c r="JH163" s="61"/>
      <c r="JI163" s="61"/>
      <c r="JJ163" s="61"/>
      <c r="JK163" s="61"/>
      <c r="JL163" s="61"/>
      <c r="JM163" s="61"/>
      <c r="JN163" s="61"/>
      <c r="JO163" s="61"/>
      <c r="JP163" s="61"/>
      <c r="JQ163" s="61"/>
      <c r="JR163" s="61"/>
      <c r="JS163" s="61"/>
      <c r="JT163" s="61"/>
      <c r="JU163" s="61"/>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61"/>
      <c r="LG163" s="61"/>
      <c r="LH163" s="61"/>
      <c r="LI163" s="61"/>
      <c r="LJ163" s="61"/>
      <c r="LK163" s="61"/>
      <c r="LL163" s="61"/>
      <c r="LM163" s="61"/>
      <c r="LN163" s="61"/>
      <c r="LO163" s="61"/>
      <c r="LP163" s="61"/>
      <c r="LQ163" s="61"/>
      <c r="LR163" s="61"/>
      <c r="LS163" s="61"/>
      <c r="LT163" s="61"/>
      <c r="LU163" s="61"/>
      <c r="LV163" s="61"/>
      <c r="LW163" s="61"/>
      <c r="LX163" s="61"/>
      <c r="LY163" s="61"/>
      <c r="LZ163" s="61"/>
      <c r="MA163" s="61"/>
      <c r="MB163" s="61"/>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61"/>
      <c r="NE163" s="61"/>
      <c r="NF163" s="61"/>
      <c r="NG163" s="61"/>
      <c r="NH163" s="61"/>
      <c r="NI163" s="61"/>
      <c r="NJ163" s="61"/>
      <c r="NK163" s="61"/>
      <c r="NL163" s="61"/>
      <c r="NM163" s="61"/>
      <c r="NN163" s="61"/>
      <c r="NO163" s="61"/>
      <c r="NP163" s="61"/>
      <c r="NQ163" s="61"/>
      <c r="NR163" s="61"/>
      <c r="NS163" s="61"/>
      <c r="NT163" s="61"/>
      <c r="NU163" s="61"/>
      <c r="NV163" s="61"/>
      <c r="NW163" s="61"/>
      <c r="NX163" s="61"/>
      <c r="NY163" s="61"/>
      <c r="NZ163" s="61"/>
      <c r="OA163" s="61"/>
      <c r="OB163" s="61"/>
      <c r="OC163" s="61"/>
      <c r="OD163" s="61"/>
      <c r="OE163" s="61"/>
      <c r="OF163" s="61"/>
      <c r="OG163" s="61"/>
      <c r="OH163" s="61"/>
      <c r="OI163" s="61"/>
      <c r="OJ163" s="61"/>
      <c r="OK163" s="61"/>
      <c r="OL163" s="61"/>
      <c r="OM163" s="61"/>
      <c r="ON163" s="61"/>
      <c r="OO163" s="61"/>
      <c r="OP163" s="61"/>
      <c r="OQ163" s="61"/>
      <c r="OR163" s="61"/>
      <c r="OS163" s="61"/>
      <c r="OT163" s="61"/>
      <c r="OU163" s="61"/>
      <c r="OV163" s="61"/>
      <c r="OW163" s="61"/>
      <c r="OX163" s="61"/>
      <c r="OY163" s="61"/>
      <c r="OZ163" s="61"/>
    </row>
    <row r="164" spans="1:416" s="25" customFormat="1" ht="50.25" customHeight="1">
      <c r="A164" s="61"/>
      <c r="B164" s="61"/>
      <c r="C164" s="280" t="s">
        <v>319</v>
      </c>
      <c r="D164" s="280"/>
      <c r="E164" s="280"/>
      <c r="F164" s="198"/>
      <c r="G164" s="122">
        <f>COUNTIF(G165:G183,"x")</f>
        <v>2</v>
      </c>
      <c r="H164" s="198"/>
      <c r="I164" s="198"/>
      <c r="J164" s="148"/>
      <c r="K164" s="47"/>
      <c r="L164" s="148"/>
      <c r="M164" s="198"/>
      <c r="N164" s="198"/>
      <c r="O164" s="125">
        <f>COUNTIF(O165:O183,"x")</f>
        <v>14</v>
      </c>
      <c r="P164" s="61">
        <f>SUM(P165:P183)</f>
        <v>4</v>
      </c>
      <c r="Q164" s="125">
        <f>COUNTIF(Q165:Q183,"x")</f>
        <v>2</v>
      </c>
      <c r="R164" s="125">
        <f t="shared" ref="R164:S164" si="209">COUNTIF(R165:R183,"x")</f>
        <v>2</v>
      </c>
      <c r="S164" s="125">
        <f t="shared" si="209"/>
        <v>2</v>
      </c>
      <c r="T164" s="125">
        <f t="shared" ref="T164:AA164" si="210">COUNTIF(T165:T183,"x")</f>
        <v>1</v>
      </c>
      <c r="U164" s="125">
        <f t="shared" si="210"/>
        <v>3</v>
      </c>
      <c r="V164" s="125">
        <f t="shared" si="210"/>
        <v>1</v>
      </c>
      <c r="W164" s="125">
        <f t="shared" si="210"/>
        <v>2</v>
      </c>
      <c r="X164" s="125">
        <f t="shared" si="210"/>
        <v>1</v>
      </c>
      <c r="Y164" s="125">
        <f t="shared" si="210"/>
        <v>2</v>
      </c>
      <c r="Z164" s="125">
        <f t="shared" si="210"/>
        <v>0</v>
      </c>
      <c r="AA164" s="125">
        <f t="shared" si="210"/>
        <v>3</v>
      </c>
      <c r="AB164" s="244">
        <f>SUM(AB165:AB183)</f>
        <v>19</v>
      </c>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205"/>
      <c r="BJ164" s="205"/>
      <c r="BK164" s="205"/>
      <c r="BL164" s="205"/>
      <c r="BM164" s="205"/>
      <c r="BN164" s="205"/>
      <c r="BO164" s="205"/>
      <c r="BP164" s="205"/>
      <c r="BQ164" s="205"/>
      <c r="BR164" s="208"/>
      <c r="BS164" s="77"/>
      <c r="BT164" s="77"/>
      <c r="BU164" s="77"/>
      <c r="BV164" s="77"/>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202"/>
      <c r="GP164" s="203"/>
      <c r="GQ164" s="202"/>
      <c r="GR164" s="203"/>
      <c r="GS164" s="202"/>
      <c r="GT164" s="203"/>
      <c r="GU164" s="202"/>
      <c r="GV164" s="203"/>
      <c r="GW164" s="204"/>
      <c r="GX164" s="207"/>
      <c r="GY164" s="77"/>
      <c r="GZ164" s="77"/>
      <c r="HA164" s="77"/>
      <c r="HB164" s="77"/>
      <c r="HC164" s="77"/>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61"/>
      <c r="IF164" s="61"/>
      <c r="IG164" s="61"/>
      <c r="IH164" s="202"/>
      <c r="II164" s="203"/>
      <c r="IJ164" s="202"/>
      <c r="IK164" s="203"/>
      <c r="IL164" s="202"/>
      <c r="IM164" s="203"/>
      <c r="IN164" s="202"/>
      <c r="IO164" s="203"/>
      <c r="IP164" s="204"/>
      <c r="IQ164" s="208"/>
      <c r="IR164" s="61"/>
      <c r="IS164" s="61"/>
      <c r="IT164" s="61"/>
      <c r="IU164" s="61"/>
      <c r="IV164" s="61"/>
      <c r="IW164" s="61"/>
      <c r="IX164" s="61"/>
      <c r="IY164" s="61"/>
      <c r="IZ164" s="61"/>
      <c r="JA164" s="61"/>
      <c r="JB164" s="61"/>
      <c r="JC164" s="61"/>
      <c r="JD164" s="61"/>
      <c r="JE164" s="61"/>
      <c r="JF164" s="61"/>
      <c r="JG164" s="61"/>
      <c r="JH164" s="61"/>
      <c r="JI164" s="61"/>
      <c r="JJ164" s="61"/>
      <c r="JK164" s="61"/>
      <c r="JL164" s="61"/>
      <c r="JM164" s="61"/>
      <c r="JN164" s="61"/>
      <c r="JO164" s="61"/>
      <c r="JP164" s="61"/>
      <c r="JQ164" s="61"/>
      <c r="JR164" s="61"/>
      <c r="JS164" s="61"/>
      <c r="JT164" s="61"/>
      <c r="JU164" s="61"/>
      <c r="JV164" s="61"/>
      <c r="JW164" s="61"/>
      <c r="JX164" s="61"/>
      <c r="JY164" s="61"/>
      <c r="JZ164" s="61"/>
      <c r="KA164" s="202"/>
      <c r="KB164" s="203"/>
      <c r="KC164" s="202"/>
      <c r="KD164" s="203"/>
      <c r="KE164" s="202"/>
      <c r="KF164" s="203"/>
      <c r="KG164" s="202"/>
      <c r="KH164" s="203"/>
      <c r="KI164" s="204"/>
      <c r="KJ164" s="208"/>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61"/>
      <c r="LG164" s="61"/>
      <c r="LH164" s="61"/>
      <c r="LI164" s="61"/>
      <c r="LJ164" s="61"/>
      <c r="LK164" s="61"/>
      <c r="LL164" s="61"/>
      <c r="LM164" s="61"/>
      <c r="LN164" s="61"/>
      <c r="LO164" s="61"/>
      <c r="LP164" s="61"/>
      <c r="LQ164" s="61"/>
      <c r="LR164" s="202">
        <f>COUNTIF(KN164:LQ164,"2")</f>
        <v>0</v>
      </c>
      <c r="LS164" s="203" t="e">
        <f>LR164/(LR164+LT164+LV164+LX164)</f>
        <v>#DIV/0!</v>
      </c>
      <c r="LT164" s="202">
        <f>COUNTIF(KN164:LQ164,"1")</f>
        <v>0</v>
      </c>
      <c r="LU164" s="203" t="e">
        <f>LT164/(LR164+LT164+LV164+LX164)</f>
        <v>#DIV/0!</v>
      </c>
      <c r="LV164" s="202">
        <f>COUNTIF(KN164:LQ164,"0")</f>
        <v>0</v>
      </c>
      <c r="LW164" s="203" t="e">
        <f>LV164/(LR164+LT164+LV164+LX164)</f>
        <v>#DIV/0!</v>
      </c>
      <c r="LX164" s="202">
        <f>COUNTIF(KA164:LQ164,"KĐG")</f>
        <v>0</v>
      </c>
      <c r="LY164" s="203" t="e">
        <f>LX164/(LR164+LT164+LV164+LX164)</f>
        <v>#DIV/0!</v>
      </c>
      <c r="LZ164" s="204" t="e">
        <f>(((LR164*2)+(LT164*1)+(LV164*0)))/(LR164+LT164+LV164)</f>
        <v>#DIV/0!</v>
      </c>
      <c r="MA164" s="208" t="e">
        <f>IF(LY164&gt;=50%,"KĐG",IF(LZ164&gt;=1.6,"Đạt mục tiêu",IF(LZ164&gt;=1,"Cần cố gắng","Chưa đạt")))</f>
        <v>#DIV/0!</v>
      </c>
      <c r="MB164" s="61"/>
      <c r="MC164" s="61"/>
      <c r="MD164" s="61"/>
      <c r="ME164" s="61"/>
      <c r="MF164" s="61"/>
      <c r="MG164" s="61"/>
      <c r="MH164" s="61"/>
      <c r="MI164" s="61"/>
      <c r="MJ164" s="61"/>
      <c r="MK164" s="61"/>
      <c r="ML164" s="61"/>
      <c r="MM164" s="61"/>
      <c r="MN164" s="61"/>
      <c r="MO164" s="61"/>
      <c r="MP164" s="61"/>
      <c r="MQ164" s="61"/>
      <c r="MR164" s="61"/>
      <c r="MS164" s="61"/>
      <c r="MT164" s="61"/>
      <c r="MU164" s="61"/>
      <c r="MV164" s="61"/>
      <c r="MW164" s="61"/>
      <c r="MX164" s="61"/>
      <c r="MY164" s="61"/>
      <c r="MZ164" s="61"/>
      <c r="NA164" s="61"/>
      <c r="NB164" s="61"/>
      <c r="NC164" s="61"/>
      <c r="ND164" s="202"/>
      <c r="NE164" s="203"/>
      <c r="NF164" s="202"/>
      <c r="NG164" s="203"/>
      <c r="NH164" s="202"/>
      <c r="NI164" s="203"/>
      <c r="NJ164" s="202"/>
      <c r="NK164" s="203"/>
      <c r="NL164" s="204"/>
      <c r="NM164" s="207"/>
      <c r="NN164" s="77"/>
      <c r="NO164" s="77"/>
      <c r="NP164" s="61"/>
      <c r="NQ164" s="61"/>
      <c r="NR164" s="61"/>
      <c r="NS164" s="61"/>
      <c r="NT164" s="61"/>
      <c r="NU164" s="61"/>
      <c r="NV164" s="61"/>
      <c r="NW164" s="61"/>
      <c r="NX164" s="61"/>
      <c r="NY164" s="61"/>
      <c r="NZ164" s="61"/>
      <c r="OA164" s="61"/>
      <c r="OB164" s="61"/>
      <c r="OC164" s="61"/>
      <c r="OD164" s="61"/>
      <c r="OE164" s="61"/>
      <c r="OF164" s="61"/>
      <c r="OG164" s="61"/>
      <c r="OH164" s="61"/>
      <c r="OI164" s="61"/>
      <c r="OJ164" s="61"/>
      <c r="OK164" s="61"/>
      <c r="OL164" s="61"/>
      <c r="OM164" s="61"/>
      <c r="ON164" s="61"/>
      <c r="OO164" s="61"/>
      <c r="OP164" s="202"/>
      <c r="OQ164" s="203"/>
      <c r="OR164" s="202"/>
      <c r="OS164" s="203"/>
      <c r="OT164" s="202"/>
      <c r="OU164" s="203"/>
      <c r="OV164" s="202"/>
      <c r="OW164" s="203"/>
      <c r="OX164" s="204"/>
      <c r="OY164" s="207"/>
      <c r="OZ164" s="61"/>
    </row>
    <row r="165" spans="1:416" ht="60.75" customHeight="1">
      <c r="A165" s="61"/>
      <c r="B165" s="61">
        <v>64</v>
      </c>
      <c r="C165" s="137" t="s">
        <v>171</v>
      </c>
      <c r="D165" s="133" t="s">
        <v>4</v>
      </c>
      <c r="E165" s="137" t="s">
        <v>170</v>
      </c>
      <c r="F165" s="134" t="s">
        <v>4</v>
      </c>
      <c r="G165" s="133"/>
      <c r="H165" s="137" t="s">
        <v>558</v>
      </c>
      <c r="I165" s="137" t="s">
        <v>1075</v>
      </c>
      <c r="J165" s="134"/>
      <c r="K165" s="206" t="s">
        <v>662</v>
      </c>
      <c r="L165" s="134" t="s">
        <v>500</v>
      </c>
      <c r="M165" s="55" t="s">
        <v>376</v>
      </c>
      <c r="N165" s="61" t="s">
        <v>349</v>
      </c>
      <c r="O165" s="282" t="s">
        <v>205</v>
      </c>
      <c r="P165" s="282"/>
      <c r="Q165" s="131"/>
      <c r="R165" s="131" t="s">
        <v>205</v>
      </c>
      <c r="S165" s="131"/>
      <c r="T165" s="131"/>
      <c r="U165" s="131"/>
      <c r="V165" s="131"/>
      <c r="W165" s="131"/>
      <c r="X165" s="131"/>
      <c r="Y165" s="146"/>
      <c r="Z165" s="146"/>
      <c r="AA165" s="146"/>
      <c r="AB165" s="130">
        <f t="shared" ref="AB165:AB183" si="211">COUNTIF($Q165:$AA165,"x")</f>
        <v>1</v>
      </c>
      <c r="AC165" s="75"/>
      <c r="AD165" s="75" t="s">
        <v>554</v>
      </c>
      <c r="AE165" s="201">
        <v>2</v>
      </c>
      <c r="AF165" s="201">
        <v>2</v>
      </c>
      <c r="AG165" s="201">
        <v>2</v>
      </c>
      <c r="AH165" s="201">
        <v>2</v>
      </c>
      <c r="AI165" s="201">
        <v>2</v>
      </c>
      <c r="AJ165" s="201">
        <v>2</v>
      </c>
      <c r="AK165" s="201">
        <v>2</v>
      </c>
      <c r="AL165" s="201">
        <v>2</v>
      </c>
      <c r="AM165" s="201">
        <v>2</v>
      </c>
      <c r="AN165" s="201">
        <v>2</v>
      </c>
      <c r="AO165" s="201">
        <v>2</v>
      </c>
      <c r="AP165" s="201">
        <v>2</v>
      </c>
      <c r="AQ165" s="201">
        <v>2</v>
      </c>
      <c r="AR165" s="201">
        <v>2</v>
      </c>
      <c r="AS165" s="201">
        <v>2</v>
      </c>
      <c r="AT165" s="201">
        <v>2</v>
      </c>
      <c r="AU165" s="201">
        <v>2</v>
      </c>
      <c r="AV165" s="201">
        <v>2</v>
      </c>
      <c r="AW165" s="201">
        <v>2</v>
      </c>
      <c r="AX165" s="201">
        <v>2</v>
      </c>
      <c r="AY165" s="201">
        <v>2</v>
      </c>
      <c r="AZ165" s="201">
        <v>2</v>
      </c>
      <c r="BA165" s="201">
        <v>2</v>
      </c>
      <c r="BB165" s="201">
        <v>2</v>
      </c>
      <c r="BC165" s="201">
        <v>2</v>
      </c>
      <c r="BD165" s="201">
        <v>2</v>
      </c>
      <c r="BE165" s="201">
        <v>2</v>
      </c>
      <c r="BF165" s="201">
        <v>2</v>
      </c>
      <c r="BG165" s="201">
        <v>2</v>
      </c>
      <c r="BH165" s="201">
        <v>2</v>
      </c>
      <c r="BI165" s="202">
        <f>COUNTIF(AE165:BH165,"2")</f>
        <v>30</v>
      </c>
      <c r="BJ165" s="203">
        <f>BI165/(BI165+BK165+BM165+BO165)</f>
        <v>1</v>
      </c>
      <c r="BK165" s="202">
        <f>COUNTIF(AE165:BH165,"1")</f>
        <v>0</v>
      </c>
      <c r="BL165" s="203">
        <f>BK165/(BI165+BK165+BM165+BO165)</f>
        <v>0</v>
      </c>
      <c r="BM165" s="202">
        <f>COUNTIF(AE165:BH165,"0")</f>
        <v>0</v>
      </c>
      <c r="BN165" s="203">
        <f>BM165/(BI165+BK165+BM165+BO165)</f>
        <v>0</v>
      </c>
      <c r="BO165" s="202">
        <f>COUNTIF(P165:BH165,"KĐG")</f>
        <v>0</v>
      </c>
      <c r="BP165" s="203">
        <f>BO165/(BI165+BK165+BM165+BO165)</f>
        <v>0</v>
      </c>
      <c r="BQ165" s="204">
        <f>(((BI165*2)+(BK165*1)+(BM165*0)))/(BI165+BK165+BM165)</f>
        <v>2</v>
      </c>
      <c r="BR165" s="205" t="str">
        <f>IF(BP165&gt;=50%,"KĐG",IF(BQ165&gt;=1.6,"Đạt mục tiêu",IF(BQ165&gt;=1,"Cần cố gắng","Chưa đạt")))</f>
        <v>Đạt mục tiêu</v>
      </c>
      <c r="BS165" s="79" t="s">
        <v>554</v>
      </c>
      <c r="BT165" s="79" t="s">
        <v>554</v>
      </c>
      <c r="BU165" s="77"/>
      <c r="BV165" s="77">
        <v>2</v>
      </c>
      <c r="BW165" s="61">
        <v>2</v>
      </c>
      <c r="BX165" s="61">
        <v>2</v>
      </c>
      <c r="BY165" s="61">
        <v>2</v>
      </c>
      <c r="BZ165" s="61">
        <v>2</v>
      </c>
      <c r="CA165" s="61">
        <v>2</v>
      </c>
      <c r="CB165" s="61">
        <v>2</v>
      </c>
      <c r="CC165" s="61">
        <v>2</v>
      </c>
      <c r="CD165" s="61">
        <v>2</v>
      </c>
      <c r="CE165" s="61">
        <v>2</v>
      </c>
      <c r="CF165" s="61">
        <v>2</v>
      </c>
      <c r="CG165" s="61">
        <v>2</v>
      </c>
      <c r="CH165" s="61">
        <v>2</v>
      </c>
      <c r="CI165" s="61">
        <v>2</v>
      </c>
      <c r="CJ165" s="61">
        <v>2</v>
      </c>
      <c r="CK165" s="61">
        <v>2</v>
      </c>
      <c r="CL165" s="61">
        <v>2</v>
      </c>
      <c r="CM165" s="61">
        <v>2</v>
      </c>
      <c r="CN165" s="61">
        <v>2</v>
      </c>
      <c r="CO165" s="61">
        <v>2</v>
      </c>
      <c r="CP165" s="61">
        <v>2</v>
      </c>
      <c r="CQ165" s="61">
        <v>2</v>
      </c>
      <c r="CR165" s="61">
        <v>2</v>
      </c>
      <c r="CS165" s="61">
        <v>2</v>
      </c>
      <c r="CT165" s="61">
        <v>2</v>
      </c>
      <c r="CU165" s="61">
        <v>2</v>
      </c>
      <c r="CV165" s="61">
        <v>2</v>
      </c>
      <c r="CW165" s="61">
        <v>2</v>
      </c>
      <c r="CX165" s="61">
        <v>2</v>
      </c>
      <c r="CY165" s="61">
        <f>COUNTIF(BU165:CX165,"2")</f>
        <v>29</v>
      </c>
      <c r="CZ165" s="61">
        <f>CY165/(CY165+DA165+DC165+DE165)</f>
        <v>1</v>
      </c>
      <c r="DA165" s="61">
        <f>COUNTIF(BU165:CX165,"1")</f>
        <v>0</v>
      </c>
      <c r="DB165" s="61">
        <f>DA165/(CY165+DA165+DC165+DE165)</f>
        <v>0</v>
      </c>
      <c r="DC165" s="61">
        <f>COUNTIF(BU165:CX165,"0")</f>
        <v>0</v>
      </c>
      <c r="DD165" s="61">
        <f>DC165/(CY165+DA165+DC165+DE165)</f>
        <v>0</v>
      </c>
      <c r="DE165" s="61">
        <f>COUNTIF(BG165:CX165,"KĐG")</f>
        <v>0</v>
      </c>
      <c r="DF165" s="61">
        <f>DE165/(CY165+DA165+DC165+DE165)</f>
        <v>0</v>
      </c>
      <c r="DG165" s="61">
        <f>(((CY165*2)+(DA165*1)+(DC165*0)))/(CY165+DA165+DC165)</f>
        <v>2</v>
      </c>
      <c r="DH165" s="61" t="str">
        <f>IF(DF165&gt;=50%,"KĐG",IF(DG165&gt;=1.6,"Đạt mục tiêu",IF(DG165&gt;=1,"Cần cố gắng","Chưa đạt")))</f>
        <v>Đạt mục tiêu</v>
      </c>
      <c r="DI165" s="61"/>
      <c r="DJ165" s="61"/>
      <c r="DK165" s="61"/>
      <c r="DL165" s="77"/>
      <c r="DM165" s="77"/>
      <c r="DN165" s="77"/>
      <c r="DO165" s="77"/>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77"/>
      <c r="FF165" s="77"/>
      <c r="FG165" s="77"/>
      <c r="FH165" s="77"/>
      <c r="FI165" s="77"/>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77"/>
      <c r="GZ165" s="77"/>
      <c r="HA165" s="77"/>
      <c r="HB165" s="77"/>
      <c r="HC165" s="77"/>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61"/>
      <c r="IF165" s="61"/>
      <c r="IG165" s="61"/>
      <c r="IH165" s="61"/>
      <c r="II165" s="61"/>
      <c r="IJ165" s="61"/>
      <c r="IK165" s="61"/>
      <c r="IL165" s="61"/>
      <c r="IM165" s="61"/>
      <c r="IN165" s="61"/>
      <c r="IO165" s="61"/>
      <c r="IP165" s="61"/>
      <c r="IQ165" s="61"/>
      <c r="IR165" s="61"/>
      <c r="IS165" s="77"/>
      <c r="IT165" s="77"/>
      <c r="IU165" s="77"/>
      <c r="IV165" s="77"/>
      <c r="IW165" s="61"/>
      <c r="IX165" s="61"/>
      <c r="IY165" s="61"/>
      <c r="IZ165" s="61"/>
      <c r="JA165" s="61"/>
      <c r="JB165" s="61"/>
      <c r="JC165" s="61"/>
      <c r="JD165" s="61"/>
      <c r="JE165" s="61"/>
      <c r="JF165" s="61"/>
      <c r="JG165" s="61"/>
      <c r="JH165" s="61"/>
      <c r="JI165" s="61"/>
      <c r="JJ165" s="61"/>
      <c r="JK165" s="61"/>
      <c r="JL165" s="61"/>
      <c r="JM165" s="61"/>
      <c r="JN165" s="61"/>
      <c r="JO165" s="61"/>
      <c r="JP165" s="61"/>
      <c r="JQ165" s="61"/>
      <c r="JR165" s="61"/>
      <c r="JS165" s="61"/>
      <c r="JT165" s="61"/>
      <c r="JU165" s="61"/>
      <c r="JV165" s="61"/>
      <c r="JW165" s="61"/>
      <c r="JX165" s="61"/>
      <c r="JY165" s="61"/>
      <c r="JZ165" s="61"/>
      <c r="KA165" s="61"/>
      <c r="KB165" s="61"/>
      <c r="KC165" s="61"/>
      <c r="KD165" s="61"/>
      <c r="KE165" s="61"/>
      <c r="KF165" s="61"/>
      <c r="KG165" s="61"/>
      <c r="KH165" s="61"/>
      <c r="KI165" s="61"/>
      <c r="KJ165" s="61"/>
      <c r="KK165" s="61"/>
      <c r="KL165" s="61"/>
      <c r="KM165" s="61"/>
      <c r="KN165" s="61"/>
      <c r="KO165" s="61"/>
      <c r="KP165" s="61"/>
      <c r="KQ165" s="61"/>
      <c r="KR165" s="61"/>
      <c r="KS165" s="61"/>
      <c r="KT165" s="61"/>
      <c r="KU165" s="61"/>
      <c r="KV165" s="61"/>
      <c r="KW165" s="61"/>
      <c r="KX165" s="61"/>
      <c r="KY165" s="61"/>
      <c r="KZ165" s="61"/>
      <c r="LA165" s="61"/>
      <c r="LB165" s="61"/>
      <c r="LC165" s="61"/>
      <c r="LD165" s="61"/>
      <c r="LE165" s="61"/>
      <c r="LF165" s="61"/>
      <c r="LG165" s="61"/>
      <c r="LH165" s="61"/>
      <c r="LI165" s="61"/>
      <c r="LJ165" s="61"/>
      <c r="LK165" s="61"/>
      <c r="LL165" s="61"/>
      <c r="LM165" s="61"/>
      <c r="LN165" s="61"/>
      <c r="LO165" s="61"/>
      <c r="LP165" s="61"/>
      <c r="LQ165" s="61"/>
      <c r="LR165" s="61"/>
      <c r="LS165" s="61"/>
      <c r="LT165" s="61"/>
      <c r="LU165" s="61"/>
      <c r="LV165" s="61"/>
      <c r="LW165" s="61"/>
      <c r="LX165" s="61"/>
      <c r="LY165" s="61"/>
      <c r="LZ165" s="61"/>
      <c r="MA165" s="61"/>
      <c r="MB165" s="61"/>
      <c r="MC165" s="61"/>
      <c r="MD165" s="61"/>
      <c r="ME165" s="61"/>
      <c r="MF165" s="61"/>
      <c r="MG165" s="61"/>
      <c r="MH165" s="61"/>
      <c r="MI165" s="61"/>
      <c r="MJ165" s="61"/>
      <c r="MK165" s="61"/>
      <c r="ML165" s="61"/>
      <c r="MM165" s="61"/>
      <c r="MN165" s="61"/>
      <c r="MO165" s="61"/>
      <c r="MP165" s="61"/>
      <c r="MQ165" s="61"/>
      <c r="MR165" s="61"/>
      <c r="MS165" s="61"/>
      <c r="MT165" s="61"/>
      <c r="MU165" s="61"/>
      <c r="MV165" s="61"/>
      <c r="MW165" s="61"/>
      <c r="MX165" s="61"/>
      <c r="MY165" s="61"/>
      <c r="MZ165" s="61"/>
      <c r="NA165" s="61"/>
      <c r="NB165" s="61"/>
      <c r="NC165" s="61"/>
      <c r="ND165" s="61"/>
      <c r="NE165" s="61"/>
      <c r="NF165" s="61"/>
      <c r="NG165" s="61"/>
      <c r="NH165" s="61"/>
      <c r="NI165" s="61"/>
      <c r="NJ165" s="61"/>
      <c r="NK165" s="61"/>
      <c r="NL165" s="61"/>
      <c r="NM165" s="61"/>
      <c r="NN165" s="61"/>
      <c r="NO165" s="61"/>
      <c r="NP165" s="61"/>
      <c r="NQ165" s="61"/>
      <c r="NR165" s="61"/>
      <c r="NS165" s="61"/>
      <c r="NT165" s="61"/>
      <c r="NU165" s="61"/>
      <c r="NV165" s="61"/>
      <c r="NW165" s="61"/>
      <c r="NX165" s="61"/>
      <c r="NY165" s="61"/>
      <c r="NZ165" s="61"/>
      <c r="OA165" s="61"/>
      <c r="OB165" s="61"/>
      <c r="OC165" s="61"/>
      <c r="OD165" s="61"/>
      <c r="OE165" s="61"/>
      <c r="OF165" s="61"/>
      <c r="OG165" s="61"/>
      <c r="OH165" s="61"/>
      <c r="OI165" s="61"/>
      <c r="OJ165" s="61"/>
      <c r="OK165" s="61"/>
      <c r="OL165" s="61"/>
      <c r="OM165" s="61"/>
      <c r="ON165" s="61"/>
      <c r="OO165" s="61"/>
      <c r="OP165" s="61"/>
      <c r="OQ165" s="61"/>
      <c r="OR165" s="61"/>
      <c r="OS165" s="61"/>
      <c r="OT165" s="61"/>
      <c r="OU165" s="61"/>
      <c r="OV165" s="61"/>
      <c r="OW165" s="61"/>
      <c r="OX165" s="61"/>
      <c r="OY165" s="61"/>
      <c r="OZ165" s="61"/>
    </row>
    <row r="166" spans="1:416" ht="34.5" hidden="1" customHeight="1">
      <c r="A166" s="61"/>
      <c r="B166" s="282">
        <v>65</v>
      </c>
      <c r="C166" s="278" t="s">
        <v>171</v>
      </c>
      <c r="D166" s="281" t="s">
        <v>4</v>
      </c>
      <c r="E166" s="278" t="s">
        <v>172</v>
      </c>
      <c r="F166" s="292" t="s">
        <v>4</v>
      </c>
      <c r="G166" s="281"/>
      <c r="H166" s="275" t="s">
        <v>172</v>
      </c>
      <c r="I166" s="137" t="s">
        <v>1076</v>
      </c>
      <c r="J166" s="134"/>
      <c r="K166" s="206" t="s">
        <v>662</v>
      </c>
      <c r="L166" s="134" t="s">
        <v>500</v>
      </c>
      <c r="M166" s="55" t="s">
        <v>376</v>
      </c>
      <c r="N166" s="61" t="s">
        <v>349</v>
      </c>
      <c r="O166" s="282" t="s">
        <v>205</v>
      </c>
      <c r="P166" s="282"/>
      <c r="Q166" s="131"/>
      <c r="R166" s="131"/>
      <c r="S166" s="131" t="s">
        <v>205</v>
      </c>
      <c r="T166" s="131"/>
      <c r="U166" s="146"/>
      <c r="V166" s="131"/>
      <c r="W166" s="131"/>
      <c r="X166" s="131"/>
      <c r="Y166" s="131"/>
      <c r="Z166" s="131"/>
      <c r="AA166" s="131"/>
      <c r="AB166" s="130">
        <f t="shared" si="211"/>
        <v>1</v>
      </c>
      <c r="AC166" s="75" t="s">
        <v>554</v>
      </c>
      <c r="AD166" s="61"/>
      <c r="AE166" s="201">
        <v>2</v>
      </c>
      <c r="AF166" s="201">
        <v>2</v>
      </c>
      <c r="AG166" s="201">
        <v>2</v>
      </c>
      <c r="AH166" s="201">
        <v>2</v>
      </c>
      <c r="AI166" s="201">
        <v>2</v>
      </c>
      <c r="AJ166" s="201">
        <v>2</v>
      </c>
      <c r="AK166" s="201">
        <v>2</v>
      </c>
      <c r="AL166" s="201">
        <v>2</v>
      </c>
      <c r="AM166" s="201">
        <v>1</v>
      </c>
      <c r="AN166" s="201">
        <v>2</v>
      </c>
      <c r="AO166" s="201">
        <v>2</v>
      </c>
      <c r="AP166" s="201">
        <v>2</v>
      </c>
      <c r="AQ166" s="201">
        <v>2</v>
      </c>
      <c r="AR166" s="201">
        <v>2</v>
      </c>
      <c r="AS166" s="201">
        <v>2</v>
      </c>
      <c r="AT166" s="201">
        <v>2</v>
      </c>
      <c r="AU166" s="201">
        <v>2</v>
      </c>
      <c r="AV166" s="201">
        <v>2</v>
      </c>
      <c r="AW166" s="201">
        <v>2</v>
      </c>
      <c r="AX166" s="201">
        <v>2</v>
      </c>
      <c r="AY166" s="201">
        <v>1</v>
      </c>
      <c r="AZ166" s="201">
        <v>2</v>
      </c>
      <c r="BA166" s="201">
        <v>2</v>
      </c>
      <c r="BB166" s="201">
        <v>2</v>
      </c>
      <c r="BC166" s="201">
        <v>2</v>
      </c>
      <c r="BD166" s="201">
        <v>2</v>
      </c>
      <c r="BE166" s="201">
        <v>2</v>
      </c>
      <c r="BF166" s="201">
        <v>2</v>
      </c>
      <c r="BG166" s="201">
        <v>2</v>
      </c>
      <c r="BH166" s="201">
        <v>1</v>
      </c>
      <c r="BI166" s="202">
        <f>COUNTIF(AE166:BH166,"2")</f>
        <v>27</v>
      </c>
      <c r="BJ166" s="203">
        <f>BI166/(BI166+BK166+BM166+BO166)</f>
        <v>0.9</v>
      </c>
      <c r="BK166" s="202">
        <f>COUNTIF(AE166:BH166,"1")</f>
        <v>3</v>
      </c>
      <c r="BL166" s="203">
        <f>BK166/(BI166+BK166+BM166+BO166)</f>
        <v>0.1</v>
      </c>
      <c r="BM166" s="202">
        <f>COUNTIF(AE166:BH166,"0")</f>
        <v>0</v>
      </c>
      <c r="BN166" s="203">
        <f>BM166/(BI166+BK166+BM166+BO166)</f>
        <v>0</v>
      </c>
      <c r="BO166" s="202">
        <f>COUNTIF(P166:BH166,"KĐG")</f>
        <v>0</v>
      </c>
      <c r="BP166" s="203">
        <f>BO166/(BI166+BK166+BM166+BO166)</f>
        <v>0</v>
      </c>
      <c r="BQ166" s="204">
        <f>(((BI166*2)+(BK166*1)+(BM166*0)))/(BI166+BK166+BM166)</f>
        <v>1.9</v>
      </c>
      <c r="BR166" s="205" t="str">
        <f>IF(BP166&gt;=50%,"KĐG",IF(BQ166&gt;=1.6,"Đạt mục tiêu",IF(BQ166&gt;=1,"Cần cố gắng","Chưa đạt")))</f>
        <v>Đạt mục tiêu</v>
      </c>
      <c r="BS166" s="251"/>
      <c r="BT166" s="251"/>
      <c r="BU166" s="77">
        <v>2</v>
      </c>
      <c r="BV166" s="77">
        <v>2</v>
      </c>
      <c r="BW166" s="61">
        <v>2</v>
      </c>
      <c r="BX166" s="61">
        <v>2</v>
      </c>
      <c r="BY166" s="61">
        <v>2</v>
      </c>
      <c r="BZ166" s="61">
        <v>2</v>
      </c>
      <c r="CA166" s="61">
        <v>2</v>
      </c>
      <c r="CB166" s="61">
        <v>2</v>
      </c>
      <c r="CC166" s="61">
        <v>1</v>
      </c>
      <c r="CD166" s="61">
        <v>2</v>
      </c>
      <c r="CE166" s="61">
        <v>2</v>
      </c>
      <c r="CF166" s="61">
        <v>2</v>
      </c>
      <c r="CG166" s="61">
        <v>2</v>
      </c>
      <c r="CH166" s="61">
        <v>2</v>
      </c>
      <c r="CI166" s="61">
        <v>2</v>
      </c>
      <c r="CJ166" s="61">
        <v>2</v>
      </c>
      <c r="CK166" s="61">
        <v>2</v>
      </c>
      <c r="CL166" s="61">
        <v>2</v>
      </c>
      <c r="CM166" s="61">
        <v>2</v>
      </c>
      <c r="CN166" s="61">
        <v>2</v>
      </c>
      <c r="CO166" s="61">
        <v>1</v>
      </c>
      <c r="CP166" s="61">
        <v>2</v>
      </c>
      <c r="CQ166" s="61">
        <v>2</v>
      </c>
      <c r="CR166" s="61">
        <v>2</v>
      </c>
      <c r="CS166" s="61">
        <v>2</v>
      </c>
      <c r="CT166" s="61">
        <v>2</v>
      </c>
      <c r="CU166" s="61">
        <v>2</v>
      </c>
      <c r="CV166" s="61">
        <v>2</v>
      </c>
      <c r="CW166" s="61">
        <v>2</v>
      </c>
      <c r="CX166" s="61">
        <v>1</v>
      </c>
      <c r="CY166" s="61">
        <f>COUNTIF(BU166:CX166,"2")</f>
        <v>27</v>
      </c>
      <c r="CZ166" s="61">
        <f>CY166/(CY166+DA166+DC166+DE166)</f>
        <v>0.9</v>
      </c>
      <c r="DA166" s="61">
        <f>COUNTIF(BU166:CX166,"1")</f>
        <v>3</v>
      </c>
      <c r="DB166" s="61">
        <f>DA166/(CY166+DA166+DC166+DE166)</f>
        <v>0.1</v>
      </c>
      <c r="DC166" s="61">
        <f>COUNTIF(BU166:CX166,"0")</f>
        <v>0</v>
      </c>
      <c r="DD166" s="61">
        <f>DC166/(CY166+DA166+DC166+DE166)</f>
        <v>0</v>
      </c>
      <c r="DE166" s="61">
        <f>COUNTIF(BG166:CX166,"KĐG")</f>
        <v>0</v>
      </c>
      <c r="DF166" s="61">
        <f>DE166/(CY166+DA166+DC166+DE166)</f>
        <v>0</v>
      </c>
      <c r="DG166" s="61">
        <f>(((CY166*2)+(DA166*1)+(DC166*0)))/(CY166+DA166+DC166)</f>
        <v>1.9</v>
      </c>
      <c r="DH166" s="61" t="str">
        <f>IF(DF166&gt;=50%,"KĐG",IF(DG166&gt;=1.6,"Đạt mục tiêu",IF(DG166&gt;=1,"Cần cố gắng","Chưa đạt")))</f>
        <v>Đạt mục tiêu</v>
      </c>
      <c r="DI166" s="61"/>
      <c r="DJ166" s="61"/>
      <c r="DK166" s="61"/>
      <c r="DL166" s="77"/>
      <c r="DM166" s="77"/>
      <c r="DN166" s="77"/>
      <c r="DO166" s="77"/>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77"/>
      <c r="FF166" s="77"/>
      <c r="FG166" s="77"/>
      <c r="FH166" s="77"/>
      <c r="FI166" s="77"/>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77"/>
      <c r="GZ166" s="77"/>
      <c r="HA166" s="77"/>
      <c r="HB166" s="77"/>
      <c r="HC166" s="77"/>
      <c r="HD166" s="61">
        <v>2</v>
      </c>
      <c r="HE166" s="61">
        <v>2</v>
      </c>
      <c r="HF166" s="61">
        <v>2</v>
      </c>
      <c r="HG166" s="61">
        <v>2</v>
      </c>
      <c r="HH166" s="61">
        <v>2</v>
      </c>
      <c r="HI166" s="61">
        <v>2</v>
      </c>
      <c r="HJ166" s="61">
        <v>2</v>
      </c>
      <c r="HK166" s="61">
        <v>1</v>
      </c>
      <c r="HL166" s="61">
        <v>2</v>
      </c>
      <c r="HM166" s="61">
        <v>2</v>
      </c>
      <c r="HN166" s="61">
        <v>2</v>
      </c>
      <c r="HO166" s="61">
        <v>2</v>
      </c>
      <c r="HP166" s="61">
        <v>2</v>
      </c>
      <c r="HQ166" s="61">
        <v>2</v>
      </c>
      <c r="HR166" s="61">
        <v>2</v>
      </c>
      <c r="HS166" s="61">
        <v>2</v>
      </c>
      <c r="HT166" s="61">
        <v>2</v>
      </c>
      <c r="HU166" s="61">
        <v>2</v>
      </c>
      <c r="HV166" s="61">
        <v>1</v>
      </c>
      <c r="HW166" s="61"/>
      <c r="HX166" s="61"/>
      <c r="HY166" s="61"/>
      <c r="HZ166" s="61"/>
      <c r="IA166" s="61"/>
      <c r="IB166" s="61"/>
      <c r="IC166" s="61">
        <v>2</v>
      </c>
      <c r="ID166" s="61">
        <v>2</v>
      </c>
      <c r="IE166" s="61">
        <v>2</v>
      </c>
      <c r="IF166" s="61">
        <v>1</v>
      </c>
      <c r="IG166" s="61">
        <v>2</v>
      </c>
      <c r="IH166" s="202">
        <f>COUNTIF(HD166:IG166,"2")</f>
        <v>21</v>
      </c>
      <c r="II166" s="203">
        <f>IH166/(IH166+IJ166+IL166+IN166)</f>
        <v>0.875</v>
      </c>
      <c r="IJ166" s="202">
        <f>COUNTIF(HD166:IG166,"1")</f>
        <v>3</v>
      </c>
      <c r="IK166" s="203">
        <f>IJ166/(IH166+IJ166+IL166+IN166)</f>
        <v>0.125</v>
      </c>
      <c r="IL166" s="202">
        <f>COUNTIF(HD166:IG166,"0")</f>
        <v>0</v>
      </c>
      <c r="IM166" s="203">
        <f>IL166/(IH166+IJ166+IL166+IN166)</f>
        <v>0</v>
      </c>
      <c r="IN166" s="202">
        <f>COUNTIF(GO166:IG166,"KĐG")</f>
        <v>0</v>
      </c>
      <c r="IO166" s="203">
        <f>IN166/(IH166+IJ166+IL166+IN166)</f>
        <v>0</v>
      </c>
      <c r="IP166" s="204">
        <f>(((IH166*2)+(IJ166*1)+(IL166*0)))/(IH166+IJ166+IL166)</f>
        <v>1.875</v>
      </c>
      <c r="IQ166" s="208" t="str">
        <f>IF(IO166&gt;=50%,"KĐG",IF(IP166&gt;=1.6,"Đạt mục tiêu",IF(IP166&gt;=1,"Cần cố gắng","Chưa đạt")))</f>
        <v>Đạt mục tiêu</v>
      </c>
      <c r="IR166" s="208"/>
      <c r="IS166" s="77"/>
      <c r="IT166" s="77"/>
      <c r="IU166" s="77"/>
      <c r="IV166" s="77"/>
      <c r="IW166" s="61"/>
      <c r="IX166" s="61"/>
      <c r="IY166" s="61"/>
      <c r="IZ166" s="61"/>
      <c r="JA166" s="61"/>
      <c r="JB166" s="61"/>
      <c r="JC166" s="61"/>
      <c r="JD166" s="61"/>
      <c r="JE166" s="61"/>
      <c r="JF166" s="61"/>
      <c r="JG166" s="61"/>
      <c r="JH166" s="61"/>
      <c r="JI166" s="61"/>
      <c r="JJ166" s="61"/>
      <c r="JK166" s="61"/>
      <c r="JL166" s="61"/>
      <c r="JM166" s="61"/>
      <c r="JN166" s="61"/>
      <c r="JO166" s="61"/>
      <c r="JP166" s="61"/>
      <c r="JQ166" s="61"/>
      <c r="JR166" s="61"/>
      <c r="JS166" s="61"/>
      <c r="JT166" s="61"/>
      <c r="JU166" s="61"/>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61"/>
      <c r="LG166" s="61"/>
      <c r="LH166" s="61"/>
      <c r="LI166" s="61"/>
      <c r="LJ166" s="61"/>
      <c r="LK166" s="61"/>
      <c r="LL166" s="61"/>
      <c r="LM166" s="61"/>
      <c r="LN166" s="61"/>
      <c r="LO166" s="61"/>
      <c r="LP166" s="61"/>
      <c r="LQ166" s="61"/>
      <c r="LR166" s="61"/>
      <c r="LS166" s="61"/>
      <c r="LT166" s="61"/>
      <c r="LU166" s="61"/>
      <c r="LV166" s="61"/>
      <c r="LW166" s="61"/>
      <c r="LX166" s="61"/>
      <c r="LY166" s="61"/>
      <c r="LZ166" s="61"/>
      <c r="MA166" s="61"/>
      <c r="MB166" s="61"/>
      <c r="MC166" s="61"/>
      <c r="MD166" s="61"/>
      <c r="ME166" s="61"/>
      <c r="MF166" s="61"/>
      <c r="MG166" s="61"/>
      <c r="MH166" s="61"/>
      <c r="MI166" s="61"/>
      <c r="MJ166" s="61"/>
      <c r="MK166" s="61"/>
      <c r="ML166" s="61"/>
      <c r="MM166" s="61"/>
      <c r="MN166" s="61"/>
      <c r="MO166" s="61"/>
      <c r="MP166" s="61"/>
      <c r="MQ166" s="61"/>
      <c r="MR166" s="61"/>
      <c r="MS166" s="61"/>
      <c r="MT166" s="61"/>
      <c r="MU166" s="61"/>
      <c r="MV166" s="61"/>
      <c r="MW166" s="61"/>
      <c r="MX166" s="61"/>
      <c r="MY166" s="61"/>
      <c r="MZ166" s="61"/>
      <c r="NA166" s="61"/>
      <c r="NB166" s="61"/>
      <c r="NC166" s="61"/>
      <c r="ND166" s="61"/>
      <c r="NE166" s="61"/>
      <c r="NF166" s="61"/>
      <c r="NG166" s="61"/>
      <c r="NH166" s="61"/>
      <c r="NI166" s="61"/>
      <c r="NJ166" s="61"/>
      <c r="NK166" s="61"/>
      <c r="NL166" s="61"/>
      <c r="NM166" s="61"/>
      <c r="NN166" s="61"/>
      <c r="NO166" s="61"/>
      <c r="NP166" s="61"/>
      <c r="NQ166" s="61"/>
      <c r="NR166" s="61"/>
      <c r="NS166" s="61"/>
      <c r="NT166" s="61"/>
      <c r="NU166" s="61"/>
      <c r="NV166" s="61"/>
      <c r="NW166" s="61"/>
      <c r="NX166" s="61"/>
      <c r="NY166" s="61"/>
      <c r="NZ166" s="61"/>
      <c r="OA166" s="61"/>
      <c r="OB166" s="61"/>
      <c r="OC166" s="61"/>
      <c r="OD166" s="61"/>
      <c r="OE166" s="61"/>
      <c r="OF166" s="61"/>
      <c r="OG166" s="61"/>
      <c r="OH166" s="61"/>
      <c r="OI166" s="61"/>
      <c r="OJ166" s="61"/>
      <c r="OK166" s="61"/>
      <c r="OL166" s="61"/>
      <c r="OM166" s="61"/>
      <c r="ON166" s="61"/>
      <c r="OO166" s="61"/>
      <c r="OP166" s="61"/>
      <c r="OQ166" s="61"/>
      <c r="OR166" s="61"/>
      <c r="OS166" s="61"/>
      <c r="OT166" s="61"/>
      <c r="OU166" s="61"/>
      <c r="OV166" s="61"/>
      <c r="OW166" s="61"/>
      <c r="OX166" s="61"/>
      <c r="OY166" s="61"/>
      <c r="OZ166" s="61"/>
    </row>
    <row r="167" spans="1:416" ht="34.5" hidden="1" customHeight="1">
      <c r="A167" s="61"/>
      <c r="B167" s="282"/>
      <c r="C167" s="278"/>
      <c r="D167" s="281"/>
      <c r="E167" s="278"/>
      <c r="F167" s="292"/>
      <c r="G167" s="281"/>
      <c r="H167" s="276"/>
      <c r="I167" s="137" t="s">
        <v>1076</v>
      </c>
      <c r="J167" s="134"/>
      <c r="K167" s="206" t="s">
        <v>662</v>
      </c>
      <c r="L167" s="134" t="s">
        <v>500</v>
      </c>
      <c r="M167" s="55" t="s">
        <v>376</v>
      </c>
      <c r="N167" s="61" t="s">
        <v>349</v>
      </c>
      <c r="O167" s="282"/>
      <c r="P167" s="282"/>
      <c r="Q167" s="146"/>
      <c r="R167" s="146"/>
      <c r="S167" s="146"/>
      <c r="T167" s="131"/>
      <c r="U167" s="131" t="s">
        <v>205</v>
      </c>
      <c r="V167" s="131"/>
      <c r="W167" s="131"/>
      <c r="X167" s="131"/>
      <c r="Y167" s="131"/>
      <c r="Z167" s="131"/>
      <c r="AA167" s="131"/>
      <c r="AB167" s="130">
        <f t="shared" si="211"/>
        <v>1</v>
      </c>
      <c r="AC167" s="77"/>
      <c r="AD167" s="77"/>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251"/>
      <c r="BT167" s="251"/>
      <c r="BU167" s="76"/>
      <c r="BV167" s="79"/>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202"/>
      <c r="DC167" s="203"/>
      <c r="DD167" s="202"/>
      <c r="DE167" s="203"/>
      <c r="DF167" s="202"/>
      <c r="DG167" s="203"/>
      <c r="DH167" s="202"/>
      <c r="DI167" s="203" t="e">
        <f>DH167/(DB167+DD167+DF167+DH167)</f>
        <v>#DIV/0!</v>
      </c>
      <c r="DJ167" s="204" t="e">
        <f>(((DB167*2)+(DD167*1)+(DF167*0)))/(DB167+DD167+DF167)</f>
        <v>#DIV/0!</v>
      </c>
      <c r="DK167" s="207" t="e">
        <f>IF(DI167&gt;=50%,"KĐG",IF(DJ167&gt;=1.6,"Đạt mục tiêu",IF(DJ167&gt;=1,"Cần cố gắng","Chưa đạt")))</f>
        <v>#DIV/0!</v>
      </c>
      <c r="DL167" s="77"/>
      <c r="DM167" s="77"/>
      <c r="DN167" s="77"/>
      <c r="DO167" s="77"/>
      <c r="DP167" s="201">
        <v>2</v>
      </c>
      <c r="DQ167" s="201">
        <v>2</v>
      </c>
      <c r="DR167" s="201">
        <v>2</v>
      </c>
      <c r="DS167" s="201">
        <v>2</v>
      </c>
      <c r="DT167" s="201">
        <v>2</v>
      </c>
      <c r="DU167" s="201">
        <v>2</v>
      </c>
      <c r="DV167" s="201">
        <v>2</v>
      </c>
      <c r="DW167" s="201">
        <v>2</v>
      </c>
      <c r="DX167" s="201">
        <v>2</v>
      </c>
      <c r="DY167" s="201">
        <v>2</v>
      </c>
      <c r="DZ167" s="201">
        <v>2</v>
      </c>
      <c r="EA167" s="201">
        <v>2</v>
      </c>
      <c r="EB167" s="201">
        <v>2</v>
      </c>
      <c r="EC167" s="201">
        <v>2</v>
      </c>
      <c r="ED167" s="201">
        <v>2</v>
      </c>
      <c r="EE167" s="201">
        <v>2</v>
      </c>
      <c r="EF167" s="201">
        <v>2</v>
      </c>
      <c r="EG167" s="201">
        <v>2</v>
      </c>
      <c r="EH167" s="201">
        <v>2</v>
      </c>
      <c r="EI167" s="201">
        <v>2</v>
      </c>
      <c r="EJ167" s="201">
        <v>2</v>
      </c>
      <c r="EK167" s="201">
        <v>2</v>
      </c>
      <c r="EL167" s="201">
        <v>2</v>
      </c>
      <c r="EM167" s="201">
        <v>2</v>
      </c>
      <c r="EN167" s="201">
        <v>2</v>
      </c>
      <c r="EO167" s="201">
        <v>2</v>
      </c>
      <c r="EP167" s="201">
        <v>2</v>
      </c>
      <c r="EQ167" s="201">
        <v>2</v>
      </c>
      <c r="ER167" s="201">
        <v>2</v>
      </c>
      <c r="ES167" s="201">
        <v>2</v>
      </c>
      <c r="ET167" s="201">
        <v>2</v>
      </c>
      <c r="EU167" s="61"/>
      <c r="EV167" s="61"/>
      <c r="EW167" s="61"/>
      <c r="EX167" s="61"/>
      <c r="EY167" s="61"/>
      <c r="EZ167" s="61"/>
      <c r="FA167" s="61"/>
      <c r="FB167" s="61"/>
      <c r="FC167" s="61"/>
      <c r="FD167" s="61"/>
      <c r="FE167" s="77"/>
      <c r="FF167" s="77"/>
      <c r="FG167" s="77"/>
      <c r="FH167" s="77"/>
      <c r="FI167" s="77"/>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77"/>
      <c r="GZ167" s="77"/>
      <c r="HA167" s="77"/>
      <c r="HB167" s="77"/>
      <c r="HC167" s="77"/>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61"/>
      <c r="IF167" s="61"/>
      <c r="IG167" s="61"/>
      <c r="IH167" s="202"/>
      <c r="II167" s="203"/>
      <c r="IJ167" s="202"/>
      <c r="IK167" s="203"/>
      <c r="IL167" s="202"/>
      <c r="IM167" s="203"/>
      <c r="IN167" s="202"/>
      <c r="IO167" s="203"/>
      <c r="IP167" s="204"/>
      <c r="IQ167" s="208"/>
      <c r="IR167" s="208"/>
      <c r="IS167" s="77"/>
      <c r="IT167" s="77"/>
      <c r="IU167" s="77"/>
      <c r="IV167" s="77"/>
      <c r="IW167" s="61"/>
      <c r="IX167" s="61"/>
      <c r="IY167" s="61"/>
      <c r="IZ167" s="61"/>
      <c r="JA167" s="61"/>
      <c r="JB167" s="61"/>
      <c r="JC167" s="61"/>
      <c r="JD167" s="61"/>
      <c r="JE167" s="61"/>
      <c r="JF167" s="61"/>
      <c r="JG167" s="61"/>
      <c r="JH167" s="61"/>
      <c r="JI167" s="61"/>
      <c r="JJ167" s="61"/>
      <c r="JK167" s="61"/>
      <c r="JL167" s="61"/>
      <c r="JM167" s="61"/>
      <c r="JN167" s="61"/>
      <c r="JO167" s="61"/>
      <c r="JP167" s="61"/>
      <c r="JQ167" s="61"/>
      <c r="JR167" s="61"/>
      <c r="JS167" s="61"/>
      <c r="JT167" s="61"/>
      <c r="JU167" s="61"/>
      <c r="JV167" s="61"/>
      <c r="JW167" s="61"/>
      <c r="JX167" s="61"/>
      <c r="JY167" s="61"/>
      <c r="JZ167" s="61"/>
      <c r="KA167" s="61"/>
      <c r="KB167" s="61"/>
      <c r="KC167" s="61"/>
      <c r="KD167" s="61"/>
      <c r="KE167" s="61"/>
      <c r="KF167" s="61"/>
      <c r="KG167" s="61"/>
      <c r="KH167" s="61"/>
      <c r="KI167" s="61"/>
      <c r="KJ167" s="61"/>
      <c r="KK167" s="61"/>
      <c r="KL167" s="61"/>
      <c r="KM167" s="61"/>
      <c r="KN167" s="61"/>
      <c r="KO167" s="61"/>
      <c r="KP167" s="61"/>
      <c r="KQ167" s="61"/>
      <c r="KR167" s="61"/>
      <c r="KS167" s="61"/>
      <c r="KT167" s="61"/>
      <c r="KU167" s="61"/>
      <c r="KV167" s="61"/>
      <c r="KW167" s="61"/>
      <c r="KX167" s="61"/>
      <c r="KY167" s="61"/>
      <c r="KZ167" s="61"/>
      <c r="LA167" s="61"/>
      <c r="LB167" s="61"/>
      <c r="LC167" s="61"/>
      <c r="LD167" s="61"/>
      <c r="LE167" s="61"/>
      <c r="LF167" s="61"/>
      <c r="LG167" s="61"/>
      <c r="LH167" s="61"/>
      <c r="LI167" s="61"/>
      <c r="LJ167" s="61"/>
      <c r="LK167" s="61"/>
      <c r="LL167" s="61"/>
      <c r="LM167" s="61"/>
      <c r="LN167" s="61"/>
      <c r="LO167" s="61"/>
      <c r="LP167" s="61"/>
      <c r="LQ167" s="61"/>
      <c r="LR167" s="61"/>
      <c r="LS167" s="61"/>
      <c r="LT167" s="61"/>
      <c r="LU167" s="61"/>
      <c r="LV167" s="61"/>
      <c r="LW167" s="61"/>
      <c r="LX167" s="61"/>
      <c r="LY167" s="61"/>
      <c r="LZ167" s="61"/>
      <c r="MA167" s="61"/>
      <c r="MB167" s="61"/>
      <c r="MC167" s="61"/>
      <c r="MD167" s="61"/>
      <c r="ME167" s="61"/>
      <c r="MF167" s="61"/>
      <c r="MG167" s="61"/>
      <c r="MH167" s="61"/>
      <c r="MI167" s="61"/>
      <c r="MJ167" s="61"/>
      <c r="MK167" s="61"/>
      <c r="ML167" s="61"/>
      <c r="MM167" s="61"/>
      <c r="MN167" s="61"/>
      <c r="MO167" s="61"/>
      <c r="MP167" s="61"/>
      <c r="MQ167" s="61"/>
      <c r="MR167" s="61"/>
      <c r="MS167" s="61"/>
      <c r="MT167" s="61"/>
      <c r="MU167" s="61"/>
      <c r="MV167" s="61"/>
      <c r="MW167" s="61"/>
      <c r="MX167" s="61"/>
      <c r="MY167" s="61"/>
      <c r="MZ167" s="61"/>
      <c r="NA167" s="61"/>
      <c r="NB167" s="61"/>
      <c r="NC167" s="61"/>
      <c r="ND167" s="61"/>
      <c r="NE167" s="61"/>
      <c r="NF167" s="61"/>
      <c r="NG167" s="61"/>
      <c r="NH167" s="61"/>
      <c r="NI167" s="61"/>
      <c r="NJ167" s="61"/>
      <c r="NK167" s="61"/>
      <c r="NL167" s="61"/>
      <c r="NM167" s="61"/>
      <c r="NN167" s="61"/>
      <c r="NO167" s="61"/>
      <c r="NP167" s="61"/>
      <c r="NQ167" s="61"/>
      <c r="NR167" s="61"/>
      <c r="NS167" s="61"/>
      <c r="NT167" s="61"/>
      <c r="NU167" s="61"/>
      <c r="NV167" s="61"/>
      <c r="NW167" s="61"/>
      <c r="NX167" s="61"/>
      <c r="NY167" s="61"/>
      <c r="NZ167" s="61"/>
      <c r="OA167" s="61"/>
      <c r="OB167" s="61"/>
      <c r="OC167" s="61"/>
      <c r="OD167" s="61"/>
      <c r="OE167" s="61"/>
      <c r="OF167" s="61"/>
      <c r="OG167" s="61"/>
      <c r="OH167" s="61"/>
      <c r="OI167" s="61"/>
      <c r="OJ167" s="61"/>
      <c r="OK167" s="61"/>
      <c r="OL167" s="61"/>
      <c r="OM167" s="61"/>
      <c r="ON167" s="61"/>
      <c r="OO167" s="61"/>
      <c r="OP167" s="61"/>
      <c r="OQ167" s="61"/>
      <c r="OR167" s="61"/>
      <c r="OS167" s="61"/>
      <c r="OT167" s="61"/>
      <c r="OU167" s="61"/>
      <c r="OV167" s="61"/>
      <c r="OW167" s="61"/>
      <c r="OX167" s="61"/>
      <c r="OY167" s="61"/>
      <c r="OZ167" s="61"/>
    </row>
    <row r="168" spans="1:416" ht="34.5" hidden="1" customHeight="1">
      <c r="A168" s="61"/>
      <c r="B168" s="282">
        <v>66</v>
      </c>
      <c r="C168" s="308" t="s">
        <v>171</v>
      </c>
      <c r="D168" s="281" t="s">
        <v>7</v>
      </c>
      <c r="E168" s="278" t="s">
        <v>1181</v>
      </c>
      <c r="F168" s="292" t="s">
        <v>7</v>
      </c>
      <c r="G168" s="281" t="s">
        <v>205</v>
      </c>
      <c r="H168" s="275" t="s">
        <v>1225</v>
      </c>
      <c r="I168" s="137" t="s">
        <v>1224</v>
      </c>
      <c r="J168" s="134"/>
      <c r="K168" s="206" t="s">
        <v>662</v>
      </c>
      <c r="L168" s="134" t="s">
        <v>500</v>
      </c>
      <c r="M168" s="55" t="s">
        <v>376</v>
      </c>
      <c r="N168" s="61" t="s">
        <v>349</v>
      </c>
      <c r="O168" s="282" t="s">
        <v>205</v>
      </c>
      <c r="P168" s="282"/>
      <c r="Q168" s="146"/>
      <c r="R168" s="146"/>
      <c r="S168" s="146"/>
      <c r="T168" s="146"/>
      <c r="U168" s="131" t="s">
        <v>205</v>
      </c>
      <c r="V168" s="146"/>
      <c r="W168" s="146"/>
      <c r="X168" s="146"/>
      <c r="Y168" s="131"/>
      <c r="Z168" s="146"/>
      <c r="AA168" s="146"/>
      <c r="AB168" s="130">
        <f t="shared" si="211"/>
        <v>1</v>
      </c>
      <c r="AC168" s="77"/>
      <c r="AD168" s="77"/>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251"/>
      <c r="BT168" s="251"/>
      <c r="BU168" s="76"/>
      <c r="BV168" s="79"/>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202"/>
      <c r="DC168" s="203"/>
      <c r="DD168" s="202"/>
      <c r="DE168" s="203"/>
      <c r="DF168" s="202"/>
      <c r="DG168" s="203"/>
      <c r="DH168" s="202"/>
      <c r="DI168" s="203" t="e">
        <f>DH168/(DB168+DD168+DF168+DH168)</f>
        <v>#DIV/0!</v>
      </c>
      <c r="DJ168" s="204" t="e">
        <f>(((DB168*2)+(DD168*1)+(DF168*0)))/(DB168+DD168+DF168)</f>
        <v>#DIV/0!</v>
      </c>
      <c r="DK168" s="207" t="e">
        <f>IF(DI168&gt;=50%,"KĐG",IF(DJ168&gt;=1.6,"Đạt mục tiêu",IF(DJ168&gt;=1,"Cần cố gắng","Chưa đạt")))</f>
        <v>#DIV/0!</v>
      </c>
      <c r="DL168" s="77"/>
      <c r="DM168" s="77"/>
      <c r="DN168" s="77"/>
      <c r="DO168" s="77"/>
      <c r="DP168" s="201">
        <v>2</v>
      </c>
      <c r="DQ168" s="201">
        <v>2</v>
      </c>
      <c r="DR168" s="201">
        <v>2</v>
      </c>
      <c r="DS168" s="201">
        <v>2</v>
      </c>
      <c r="DT168" s="201">
        <v>2</v>
      </c>
      <c r="DU168" s="201">
        <v>2</v>
      </c>
      <c r="DV168" s="201">
        <v>2</v>
      </c>
      <c r="DW168" s="201">
        <v>2</v>
      </c>
      <c r="DX168" s="201">
        <v>2</v>
      </c>
      <c r="DY168" s="201">
        <v>2</v>
      </c>
      <c r="DZ168" s="201">
        <v>2</v>
      </c>
      <c r="EA168" s="201">
        <v>2</v>
      </c>
      <c r="EB168" s="201">
        <v>2</v>
      </c>
      <c r="EC168" s="201">
        <v>2</v>
      </c>
      <c r="ED168" s="201">
        <v>2</v>
      </c>
      <c r="EE168" s="201">
        <v>2</v>
      </c>
      <c r="EF168" s="201">
        <v>2</v>
      </c>
      <c r="EG168" s="201">
        <v>2</v>
      </c>
      <c r="EH168" s="201">
        <v>2</v>
      </c>
      <c r="EI168" s="201">
        <v>2</v>
      </c>
      <c r="EJ168" s="201">
        <v>2</v>
      </c>
      <c r="EK168" s="201">
        <v>2</v>
      </c>
      <c r="EL168" s="201">
        <v>2</v>
      </c>
      <c r="EM168" s="201">
        <v>2</v>
      </c>
      <c r="EN168" s="201">
        <v>2</v>
      </c>
      <c r="EO168" s="201">
        <v>2</v>
      </c>
      <c r="EP168" s="201">
        <v>2</v>
      </c>
      <c r="EQ168" s="201">
        <v>2</v>
      </c>
      <c r="ER168" s="201">
        <v>2</v>
      </c>
      <c r="ES168" s="201">
        <v>2</v>
      </c>
      <c r="ET168" s="201">
        <v>2</v>
      </c>
      <c r="EU168" s="61"/>
      <c r="EV168" s="61"/>
      <c r="EW168" s="61"/>
      <c r="EX168" s="61"/>
      <c r="EY168" s="61"/>
      <c r="EZ168" s="61"/>
      <c r="FA168" s="61"/>
      <c r="FB168" s="61"/>
      <c r="FC168" s="61"/>
      <c r="FD168" s="61"/>
      <c r="FE168" s="77"/>
      <c r="FF168" s="77"/>
      <c r="FG168" s="77"/>
      <c r="FH168" s="77"/>
      <c r="FI168" s="77"/>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77"/>
      <c r="GZ168" s="77"/>
      <c r="HA168" s="77"/>
      <c r="HB168" s="77"/>
      <c r="HC168" s="77"/>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61"/>
      <c r="IF168" s="61"/>
      <c r="IG168" s="61"/>
      <c r="IH168" s="61"/>
      <c r="II168" s="61"/>
      <c r="IJ168" s="61"/>
      <c r="IK168" s="61"/>
      <c r="IL168" s="61"/>
      <c r="IM168" s="61"/>
      <c r="IN168" s="61"/>
      <c r="IO168" s="61"/>
      <c r="IP168" s="61"/>
      <c r="IQ168" s="61"/>
      <c r="IR168" s="61"/>
      <c r="IS168" s="77"/>
      <c r="IT168" s="77"/>
      <c r="IU168" s="77"/>
      <c r="IV168" s="77"/>
      <c r="IW168" s="61">
        <v>2</v>
      </c>
      <c r="IX168" s="61">
        <v>2</v>
      </c>
      <c r="IY168" s="61">
        <v>2</v>
      </c>
      <c r="IZ168" s="61">
        <v>2</v>
      </c>
      <c r="JA168" s="61">
        <v>2</v>
      </c>
      <c r="JB168" s="61">
        <v>2</v>
      </c>
      <c r="JC168" s="61">
        <v>2</v>
      </c>
      <c r="JD168" s="61">
        <v>1</v>
      </c>
      <c r="JE168" s="61">
        <v>2</v>
      </c>
      <c r="JF168" s="61">
        <v>2</v>
      </c>
      <c r="JG168" s="61">
        <v>2</v>
      </c>
      <c r="JH168" s="61">
        <v>2</v>
      </c>
      <c r="JI168" s="61">
        <v>1</v>
      </c>
      <c r="JJ168" s="61">
        <v>2</v>
      </c>
      <c r="JK168" s="61">
        <v>2</v>
      </c>
      <c r="JL168" s="61">
        <v>2</v>
      </c>
      <c r="JM168" s="61">
        <v>2</v>
      </c>
      <c r="JN168" s="61">
        <v>2</v>
      </c>
      <c r="JO168" s="61">
        <v>1</v>
      </c>
      <c r="JP168" s="61">
        <v>2</v>
      </c>
      <c r="JQ168" s="61"/>
      <c r="JR168" s="61"/>
      <c r="JS168" s="61"/>
      <c r="JT168" s="61"/>
      <c r="JU168" s="61"/>
      <c r="JV168" s="61">
        <v>2</v>
      </c>
      <c r="JW168" s="61">
        <v>2</v>
      </c>
      <c r="JX168" s="61">
        <v>2</v>
      </c>
      <c r="JY168" s="61">
        <v>2</v>
      </c>
      <c r="JZ168" s="61">
        <v>2</v>
      </c>
      <c r="KA168" s="202">
        <f>COUNTIF(IW168:JZ168,"2")</f>
        <v>22</v>
      </c>
      <c r="KB168" s="203">
        <f>KA168/(KA168+KC168+KE168+KG168)</f>
        <v>0.88</v>
      </c>
      <c r="KC168" s="202">
        <f>COUNTIF(IW168:JZ168,"1")</f>
        <v>3</v>
      </c>
      <c r="KD168" s="203">
        <f>KC168/(KA168+KC168+KE168+KG168)</f>
        <v>0.12</v>
      </c>
      <c r="KE168" s="202">
        <f>COUNTIF(IW168:JZ168,"0")</f>
        <v>0</v>
      </c>
      <c r="KF168" s="203">
        <f>KE168/(KA168+KC168+KE168+KG168)</f>
        <v>0</v>
      </c>
      <c r="KG168" s="202">
        <f>COUNTIF(II168:JZ168,"KĐG")</f>
        <v>0</v>
      </c>
      <c r="KH168" s="203">
        <f>KG168/(KA168+KC168+KE168+KG168)</f>
        <v>0</v>
      </c>
      <c r="KI168" s="204">
        <f>(((KA168*2)+(KC168*1)+(KE168*0)))/(KA168+KC168+KE168)</f>
        <v>1.88</v>
      </c>
      <c r="KJ168" s="208" t="str">
        <f>IF(KH168&gt;=50%,"KĐG",IF(KI168&gt;=1.6,"Đạt mục tiêu",IF(KI168&gt;=1,"Cần cố gắng","Chưa đạt")))</f>
        <v>Đạt mục tiêu</v>
      </c>
      <c r="KK168" s="78"/>
      <c r="KL168" s="78"/>
      <c r="KM168" s="78"/>
      <c r="KN168" s="78" t="s">
        <v>554</v>
      </c>
      <c r="KO168" s="78" t="s">
        <v>554</v>
      </c>
      <c r="KP168" s="78" t="s">
        <v>554</v>
      </c>
      <c r="KQ168" s="78" t="s">
        <v>554</v>
      </c>
      <c r="KR168" s="78" t="s">
        <v>554</v>
      </c>
      <c r="KS168" s="78" t="s">
        <v>554</v>
      </c>
      <c r="KT168" s="78" t="s">
        <v>554</v>
      </c>
      <c r="KU168" s="78" t="s">
        <v>554</v>
      </c>
      <c r="KV168" s="78" t="s">
        <v>554</v>
      </c>
      <c r="KW168" s="78" t="s">
        <v>554</v>
      </c>
      <c r="KX168" s="78" t="s">
        <v>554</v>
      </c>
      <c r="KY168" s="78" t="s">
        <v>554</v>
      </c>
      <c r="KZ168" s="78" t="s">
        <v>554</v>
      </c>
      <c r="LA168" s="78" t="s">
        <v>554</v>
      </c>
      <c r="LB168" s="78" t="s">
        <v>554</v>
      </c>
      <c r="LC168" s="78" t="s">
        <v>554</v>
      </c>
      <c r="LD168" s="78" t="s">
        <v>554</v>
      </c>
      <c r="LE168" s="78" t="s">
        <v>554</v>
      </c>
      <c r="LF168" s="78" t="s">
        <v>554</v>
      </c>
      <c r="LG168" s="78" t="s">
        <v>554</v>
      </c>
      <c r="LH168" s="78" t="s">
        <v>554</v>
      </c>
      <c r="LI168" s="78" t="s">
        <v>554</v>
      </c>
      <c r="LJ168" s="78" t="s">
        <v>554</v>
      </c>
      <c r="LK168" s="78"/>
      <c r="LL168" s="78"/>
      <c r="LM168" s="78"/>
      <c r="LN168" s="78"/>
      <c r="LO168" s="78" t="s">
        <v>554</v>
      </c>
      <c r="LP168" s="78"/>
      <c r="LQ168" s="78" t="s">
        <v>554</v>
      </c>
      <c r="LR168" s="78" t="s">
        <v>554</v>
      </c>
      <c r="LS168" s="78" t="s">
        <v>554</v>
      </c>
      <c r="LT168" s="78" t="s">
        <v>554</v>
      </c>
      <c r="LU168" s="78" t="s">
        <v>554</v>
      </c>
      <c r="LV168" s="78" t="s">
        <v>554</v>
      </c>
      <c r="LW168" s="78" t="s">
        <v>554</v>
      </c>
      <c r="LX168" s="78" t="s">
        <v>554</v>
      </c>
      <c r="LY168" s="78" t="s">
        <v>554</v>
      </c>
      <c r="LZ168" s="78" t="s">
        <v>554</v>
      </c>
      <c r="MA168" s="78" t="s">
        <v>554</v>
      </c>
      <c r="MB168" s="78"/>
      <c r="MC168" s="78"/>
      <c r="MD168" s="78" t="s">
        <v>554</v>
      </c>
      <c r="ME168" s="78" t="s">
        <v>554</v>
      </c>
      <c r="MF168" s="78" t="s">
        <v>554</v>
      </c>
      <c r="MG168" s="78" t="s">
        <v>554</v>
      </c>
      <c r="MH168" s="78" t="s">
        <v>554</v>
      </c>
      <c r="MI168" s="78" t="s">
        <v>554</v>
      </c>
      <c r="MJ168" s="78" t="s">
        <v>554</v>
      </c>
      <c r="MK168" s="78" t="s">
        <v>554</v>
      </c>
      <c r="ML168" s="78" t="s">
        <v>554</v>
      </c>
      <c r="MM168" s="78" t="s">
        <v>554</v>
      </c>
      <c r="MN168" s="78" t="s">
        <v>554</v>
      </c>
      <c r="MO168" s="78" t="s">
        <v>554</v>
      </c>
      <c r="MP168" s="78" t="s">
        <v>554</v>
      </c>
      <c r="MQ168" s="78" t="s">
        <v>554</v>
      </c>
      <c r="MR168" s="78" t="s">
        <v>554</v>
      </c>
      <c r="MS168" s="78" t="s">
        <v>554</v>
      </c>
      <c r="MT168" s="78" t="s">
        <v>554</v>
      </c>
      <c r="MU168" s="78" t="s">
        <v>554</v>
      </c>
      <c r="MV168" s="78" t="s">
        <v>554</v>
      </c>
      <c r="MW168" s="78" t="s">
        <v>554</v>
      </c>
      <c r="MX168" s="78" t="s">
        <v>554</v>
      </c>
      <c r="MY168" s="78" t="s">
        <v>554</v>
      </c>
      <c r="MZ168" s="78" t="s">
        <v>554</v>
      </c>
      <c r="NA168" s="78" t="s">
        <v>554</v>
      </c>
      <c r="NB168" s="78"/>
      <c r="NC168" s="78" t="s">
        <v>554</v>
      </c>
      <c r="ND168" s="78" t="s">
        <v>554</v>
      </c>
      <c r="NE168" s="78" t="s">
        <v>554</v>
      </c>
      <c r="NF168" s="78" t="s">
        <v>554</v>
      </c>
      <c r="NG168" s="78" t="s">
        <v>554</v>
      </c>
      <c r="NH168" s="78" t="s">
        <v>554</v>
      </c>
      <c r="NI168" s="78" t="s">
        <v>554</v>
      </c>
      <c r="NJ168" s="78" t="s">
        <v>554</v>
      </c>
      <c r="NK168" s="78" t="s">
        <v>554</v>
      </c>
      <c r="NL168" s="78" t="s">
        <v>554</v>
      </c>
      <c r="NM168" s="78" t="s">
        <v>554</v>
      </c>
      <c r="NN168" s="78"/>
      <c r="NO168" s="78"/>
      <c r="NP168" s="78" t="s">
        <v>554</v>
      </c>
      <c r="NQ168" s="78" t="s">
        <v>554</v>
      </c>
      <c r="NR168" s="78" t="s">
        <v>554</v>
      </c>
      <c r="NS168" s="78" t="s">
        <v>554</v>
      </c>
      <c r="NT168" s="78" t="s">
        <v>554</v>
      </c>
      <c r="NU168" s="78" t="s">
        <v>554</v>
      </c>
      <c r="NV168" s="78" t="s">
        <v>554</v>
      </c>
      <c r="NW168" s="78" t="s">
        <v>554</v>
      </c>
      <c r="NX168" s="78" t="s">
        <v>554</v>
      </c>
      <c r="NY168" s="78" t="s">
        <v>554</v>
      </c>
      <c r="NZ168" s="78" t="s">
        <v>554</v>
      </c>
      <c r="OA168" s="78" t="s">
        <v>554</v>
      </c>
      <c r="OB168" s="78" t="s">
        <v>554</v>
      </c>
      <c r="OC168" s="78" t="s">
        <v>554</v>
      </c>
      <c r="OD168" s="78" t="s">
        <v>554</v>
      </c>
      <c r="OE168" s="78" t="s">
        <v>554</v>
      </c>
      <c r="OF168" s="78" t="s">
        <v>554</v>
      </c>
      <c r="OG168" s="78" t="s">
        <v>554</v>
      </c>
      <c r="OH168" s="78" t="s">
        <v>554</v>
      </c>
      <c r="OI168" s="78" t="s">
        <v>554</v>
      </c>
      <c r="OJ168" s="78" t="s">
        <v>554</v>
      </c>
      <c r="OK168" s="78" t="s">
        <v>554</v>
      </c>
      <c r="OL168" s="78" t="s">
        <v>554</v>
      </c>
      <c r="OM168" s="78" t="s">
        <v>554</v>
      </c>
      <c r="ON168" s="78"/>
      <c r="OO168" s="78" t="s">
        <v>554</v>
      </c>
      <c r="OP168" s="78" t="s">
        <v>554</v>
      </c>
      <c r="OQ168" s="78" t="s">
        <v>554</v>
      </c>
      <c r="OR168" s="78" t="s">
        <v>554</v>
      </c>
      <c r="OS168" s="78" t="s">
        <v>554</v>
      </c>
      <c r="OT168" s="78" t="s">
        <v>554</v>
      </c>
      <c r="OU168" s="78" t="s">
        <v>554</v>
      </c>
      <c r="OV168" s="78" t="s">
        <v>554</v>
      </c>
      <c r="OW168" s="78" t="s">
        <v>554</v>
      </c>
      <c r="OX168" s="78" t="s">
        <v>554</v>
      </c>
      <c r="OY168" s="78" t="s">
        <v>554</v>
      </c>
      <c r="OZ168" s="61"/>
    </row>
    <row r="169" spans="1:416" ht="34.5" hidden="1" customHeight="1">
      <c r="A169" s="61"/>
      <c r="B169" s="282"/>
      <c r="C169" s="308"/>
      <c r="D169" s="281"/>
      <c r="E169" s="278"/>
      <c r="F169" s="292"/>
      <c r="G169" s="281"/>
      <c r="H169" s="276"/>
      <c r="I169" s="137" t="s">
        <v>1224</v>
      </c>
      <c r="J169" s="134"/>
      <c r="K169" s="206" t="s">
        <v>662</v>
      </c>
      <c r="L169" s="134" t="s">
        <v>500</v>
      </c>
      <c r="M169" s="55" t="s">
        <v>376</v>
      </c>
      <c r="N169" s="61" t="s">
        <v>349</v>
      </c>
      <c r="O169" s="282"/>
      <c r="P169" s="282"/>
      <c r="Q169" s="146"/>
      <c r="R169" s="146"/>
      <c r="S169" s="146"/>
      <c r="T169" s="146"/>
      <c r="U169" s="146"/>
      <c r="V169" s="146"/>
      <c r="W169" s="146"/>
      <c r="X169" s="146"/>
      <c r="Y169" s="131" t="s">
        <v>205</v>
      </c>
      <c r="Z169" s="146"/>
      <c r="AA169" s="146"/>
      <c r="AB169" s="130">
        <f t="shared" si="211"/>
        <v>1</v>
      </c>
      <c r="AC169" s="77"/>
      <c r="AD169" s="77"/>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251"/>
      <c r="BT169" s="251"/>
      <c r="BU169" s="77"/>
      <c r="BV169" s="77"/>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77"/>
      <c r="DM169" s="77"/>
      <c r="DN169" s="77"/>
      <c r="DO169" s="77"/>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77"/>
      <c r="FF169" s="77"/>
      <c r="FG169" s="77"/>
      <c r="FH169" s="77"/>
      <c r="FI169" s="77"/>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77"/>
      <c r="GZ169" s="77"/>
      <c r="HA169" s="77"/>
      <c r="HB169" s="77"/>
      <c r="HC169" s="77"/>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61"/>
      <c r="IH169" s="61"/>
      <c r="II169" s="61"/>
      <c r="IJ169" s="61"/>
      <c r="IK169" s="61"/>
      <c r="IL169" s="61"/>
      <c r="IM169" s="61"/>
      <c r="IN169" s="61"/>
      <c r="IO169" s="61"/>
      <c r="IP169" s="61"/>
      <c r="IQ169" s="61"/>
      <c r="IR169" s="78"/>
      <c r="IS169" s="79" t="s">
        <v>554</v>
      </c>
      <c r="IT169" s="78"/>
      <c r="IU169" s="79" t="s">
        <v>554</v>
      </c>
      <c r="IV169" s="78"/>
      <c r="IW169" s="61">
        <v>2</v>
      </c>
      <c r="IX169" s="61">
        <v>2</v>
      </c>
      <c r="IY169" s="61">
        <v>1</v>
      </c>
      <c r="IZ169" s="61">
        <v>2</v>
      </c>
      <c r="JA169" s="61">
        <v>2</v>
      </c>
      <c r="JB169" s="61">
        <v>2</v>
      </c>
      <c r="JC169" s="61">
        <v>2</v>
      </c>
      <c r="JD169" s="61">
        <v>2</v>
      </c>
      <c r="JE169" s="61">
        <v>2</v>
      </c>
      <c r="JF169" s="61">
        <v>2</v>
      </c>
      <c r="JG169" s="61">
        <v>2</v>
      </c>
      <c r="JH169" s="61">
        <v>2</v>
      </c>
      <c r="JI169" s="61">
        <v>2</v>
      </c>
      <c r="JJ169" s="61">
        <v>2</v>
      </c>
      <c r="JK169" s="61">
        <v>2</v>
      </c>
      <c r="JL169" s="61">
        <v>2</v>
      </c>
      <c r="JM169" s="61">
        <v>2</v>
      </c>
      <c r="JN169" s="61">
        <v>2</v>
      </c>
      <c r="JO169" s="61">
        <v>2</v>
      </c>
      <c r="JP169" s="61">
        <v>1</v>
      </c>
      <c r="JQ169" s="61">
        <v>2</v>
      </c>
      <c r="JR169" s="61">
        <v>2</v>
      </c>
      <c r="JS169" s="61">
        <v>2</v>
      </c>
      <c r="JT169" s="61">
        <v>2</v>
      </c>
      <c r="JU169" s="61">
        <v>2</v>
      </c>
      <c r="JV169" s="61">
        <v>2</v>
      </c>
      <c r="JW169" s="61">
        <v>2</v>
      </c>
      <c r="JX169" s="61">
        <v>2</v>
      </c>
      <c r="JY169" s="61">
        <v>2</v>
      </c>
      <c r="JZ169" s="61">
        <v>2</v>
      </c>
      <c r="KA169" s="202">
        <f t="shared" ref="KA169" si="212">COUNTIF(IW169:JZ169,"2")</f>
        <v>28</v>
      </c>
      <c r="KB169" s="203">
        <f t="shared" ref="KB169" si="213">KA169/(KA169+KC169+KE169+KG169)</f>
        <v>0.93333333333333335</v>
      </c>
      <c r="KC169" s="202">
        <f t="shared" ref="KC169" si="214">COUNTIF(IW169:JZ169,"1")</f>
        <v>2</v>
      </c>
      <c r="KD169" s="203">
        <f t="shared" ref="KD169" si="215">KC169/(KA169+KC169+KE169+KG169)</f>
        <v>6.6666666666666666E-2</v>
      </c>
      <c r="KE169" s="202">
        <f t="shared" ref="KE169" si="216">COUNTIF(IW169:JZ169,"0")</f>
        <v>0</v>
      </c>
      <c r="KF169" s="203">
        <f t="shared" ref="KF169" si="217">KE169/(KA169+KC169+KE169+KG169)</f>
        <v>0</v>
      </c>
      <c r="KG169" s="202">
        <f>COUNTIF(II169:JZ169,"KĐG")</f>
        <v>0</v>
      </c>
      <c r="KH169" s="203">
        <f t="shared" ref="KH169" si="218">KG169/(KA169+KC169+KE169+KG169)</f>
        <v>0</v>
      </c>
      <c r="KI169" s="204">
        <f t="shared" ref="KI169" si="219">(((KA169*2)+(KC169*1)+(KE169*0)))/(KA169+KC169+KE169)</f>
        <v>1.9333333333333333</v>
      </c>
      <c r="KJ169" s="205" t="str">
        <f t="shared" ref="KJ169" si="220">IF(KH169&gt;=50%,"KĐG",IF(KI169&gt;=1.6,"Đạt mục tiêu",IF(KI169&gt;=1,"Cần cố gắng","Chưa đạt")))</f>
        <v>Đạt mục tiêu</v>
      </c>
      <c r="KK169" s="78"/>
      <c r="KL169" s="78"/>
      <c r="KM169" s="78"/>
      <c r="KN169" s="78"/>
      <c r="KO169" s="78"/>
      <c r="KP169" s="78"/>
      <c r="KQ169" s="78"/>
      <c r="KR169" s="78"/>
      <c r="KS169" s="78"/>
      <c r="KT169" s="78"/>
      <c r="KU169" s="78"/>
      <c r="KV169" s="78"/>
      <c r="KW169" s="78"/>
      <c r="KX169" s="78"/>
      <c r="KY169" s="78"/>
      <c r="KZ169" s="78"/>
      <c r="LA169" s="78"/>
      <c r="LB169" s="78"/>
      <c r="LC169" s="78"/>
      <c r="LD169" s="78"/>
      <c r="LE169" s="78"/>
      <c r="LF169" s="78"/>
      <c r="LG169" s="78"/>
      <c r="LH169" s="78"/>
      <c r="LI169" s="78"/>
      <c r="LJ169" s="78"/>
      <c r="LK169" s="78"/>
      <c r="LL169" s="78"/>
      <c r="LM169" s="78"/>
      <c r="LN169" s="78"/>
      <c r="LO169" s="78"/>
      <c r="LP169" s="78"/>
      <c r="LQ169" s="78"/>
      <c r="LR169" s="78"/>
      <c r="LS169" s="78"/>
      <c r="LT169" s="78"/>
      <c r="LU169" s="78"/>
      <c r="LV169" s="78"/>
      <c r="LW169" s="78"/>
      <c r="LX169" s="78"/>
      <c r="LY169" s="78"/>
      <c r="LZ169" s="78"/>
      <c r="MA169" s="78"/>
      <c r="MB169" s="78"/>
      <c r="MC169" s="78"/>
      <c r="MD169" s="78"/>
      <c r="ME169" s="78"/>
      <c r="MF169" s="78"/>
      <c r="MG169" s="78"/>
      <c r="MH169" s="78"/>
      <c r="MI169" s="78"/>
      <c r="MJ169" s="78"/>
      <c r="MK169" s="78"/>
      <c r="ML169" s="78"/>
      <c r="MM169" s="78"/>
      <c r="MN169" s="78"/>
      <c r="MO169" s="78"/>
      <c r="MP169" s="78"/>
      <c r="MQ169" s="78"/>
      <c r="MR169" s="78"/>
      <c r="MS169" s="78"/>
      <c r="MT169" s="78"/>
      <c r="MU169" s="78"/>
      <c r="MV169" s="78"/>
      <c r="MW169" s="78"/>
      <c r="MX169" s="78"/>
      <c r="MY169" s="78"/>
      <c r="MZ169" s="78"/>
      <c r="NA169" s="78"/>
      <c r="NB169" s="78"/>
      <c r="NC169" s="78"/>
      <c r="ND169" s="78"/>
      <c r="NE169" s="78"/>
      <c r="NF169" s="78"/>
      <c r="NG169" s="78"/>
      <c r="NH169" s="78"/>
      <c r="NI169" s="78"/>
      <c r="NJ169" s="78"/>
      <c r="NK169" s="78"/>
      <c r="NL169" s="78"/>
      <c r="NM169" s="78"/>
      <c r="NN169" s="78"/>
      <c r="NO169" s="78"/>
      <c r="NP169" s="78"/>
      <c r="NQ169" s="78"/>
      <c r="NR169" s="78"/>
      <c r="NS169" s="78"/>
      <c r="NT169" s="78"/>
      <c r="NU169" s="78"/>
      <c r="NV169" s="78"/>
      <c r="NW169" s="78"/>
      <c r="NX169" s="78"/>
      <c r="NY169" s="78"/>
      <c r="NZ169" s="78"/>
      <c r="OA169" s="78"/>
      <c r="OB169" s="78"/>
      <c r="OC169" s="78"/>
      <c r="OD169" s="78"/>
      <c r="OE169" s="78"/>
      <c r="OF169" s="78"/>
      <c r="OG169" s="78"/>
      <c r="OH169" s="78"/>
      <c r="OI169" s="78"/>
      <c r="OJ169" s="78"/>
      <c r="OK169" s="78"/>
      <c r="OL169" s="78"/>
      <c r="OM169" s="78"/>
      <c r="ON169" s="78"/>
      <c r="OO169" s="78"/>
      <c r="OP169" s="78"/>
      <c r="OQ169" s="78"/>
      <c r="OR169" s="78"/>
      <c r="OS169" s="78"/>
      <c r="OT169" s="78"/>
      <c r="OU169" s="78"/>
      <c r="OV169" s="78"/>
      <c r="OW169" s="78"/>
      <c r="OX169" s="78"/>
      <c r="OY169" s="78"/>
      <c r="OZ169" s="61"/>
    </row>
    <row r="170" spans="1:416" ht="55.5" hidden="1" customHeight="1">
      <c r="A170" s="61"/>
      <c r="B170" s="61">
        <v>67</v>
      </c>
      <c r="C170" s="137" t="s">
        <v>171</v>
      </c>
      <c r="D170" s="133" t="s">
        <v>4</v>
      </c>
      <c r="E170" s="137" t="s">
        <v>173</v>
      </c>
      <c r="F170" s="134" t="s">
        <v>4</v>
      </c>
      <c r="G170" s="133"/>
      <c r="H170" s="226" t="s">
        <v>173</v>
      </c>
      <c r="I170" s="137" t="s">
        <v>1077</v>
      </c>
      <c r="J170" s="134"/>
      <c r="K170" s="206" t="s">
        <v>662</v>
      </c>
      <c r="L170" s="134" t="s">
        <v>500</v>
      </c>
      <c r="M170" s="55" t="s">
        <v>376</v>
      </c>
      <c r="N170" s="61" t="s">
        <v>349</v>
      </c>
      <c r="O170" s="61" t="s">
        <v>205</v>
      </c>
      <c r="P170" s="61"/>
      <c r="Q170" s="131"/>
      <c r="R170" s="131"/>
      <c r="S170" s="131"/>
      <c r="T170" s="131"/>
      <c r="U170" s="131"/>
      <c r="V170" s="131"/>
      <c r="W170" s="131"/>
      <c r="X170" s="131"/>
      <c r="Y170" s="131"/>
      <c r="Z170" s="131"/>
      <c r="AA170" s="131" t="s">
        <v>205</v>
      </c>
      <c r="AB170" s="130">
        <f t="shared" si="211"/>
        <v>1</v>
      </c>
      <c r="AC170" s="77"/>
      <c r="AD170" s="77"/>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251"/>
      <c r="BT170" s="251"/>
      <c r="BU170" s="79"/>
      <c r="BV170" s="205"/>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202"/>
      <c r="DC170" s="203"/>
      <c r="DD170" s="202"/>
      <c r="DE170" s="203"/>
      <c r="DF170" s="202"/>
      <c r="DG170" s="203"/>
      <c r="DH170" s="202"/>
      <c r="DI170" s="203" t="e">
        <f>DH170/(DB170+DD170+DF170+DH170)</f>
        <v>#DIV/0!</v>
      </c>
      <c r="DJ170" s="204" t="e">
        <f>(((DB170*2)+(DD170*1)+(DF170*0)))/(DB170+DD170+DF170)</f>
        <v>#DIV/0!</v>
      </c>
      <c r="DK170" s="207" t="e">
        <f>IF(DI170&gt;=50%,"KĐG",IF(DJ170&gt;=1.6,"Đạt mục tiêu",IF(DJ170&gt;=1,"Cần cố gắng","Chưa đạt")))</f>
        <v>#DIV/0!</v>
      </c>
      <c r="DL170" s="77"/>
      <c r="DM170" s="77"/>
      <c r="DN170" s="77"/>
      <c r="DO170" s="77"/>
      <c r="DP170" s="201">
        <v>2</v>
      </c>
      <c r="DQ170" s="201">
        <v>2</v>
      </c>
      <c r="DR170" s="201">
        <v>2</v>
      </c>
      <c r="DS170" s="201">
        <v>2</v>
      </c>
      <c r="DT170" s="201">
        <v>2</v>
      </c>
      <c r="DU170" s="201">
        <v>2</v>
      </c>
      <c r="DV170" s="201">
        <v>2</v>
      </c>
      <c r="DW170" s="201">
        <v>2</v>
      </c>
      <c r="DX170" s="201">
        <v>2</v>
      </c>
      <c r="DY170" s="201">
        <v>2</v>
      </c>
      <c r="DZ170" s="201">
        <v>2</v>
      </c>
      <c r="EA170" s="201">
        <v>2</v>
      </c>
      <c r="EB170" s="201">
        <v>2</v>
      </c>
      <c r="EC170" s="201">
        <v>2</v>
      </c>
      <c r="ED170" s="201">
        <v>2</v>
      </c>
      <c r="EE170" s="201">
        <v>2</v>
      </c>
      <c r="EF170" s="201">
        <v>2</v>
      </c>
      <c r="EG170" s="201">
        <v>2</v>
      </c>
      <c r="EH170" s="201">
        <v>2</v>
      </c>
      <c r="EI170" s="201">
        <v>2</v>
      </c>
      <c r="EJ170" s="201">
        <v>2</v>
      </c>
      <c r="EK170" s="201">
        <v>2</v>
      </c>
      <c r="EL170" s="201">
        <v>2</v>
      </c>
      <c r="EM170" s="201">
        <v>2</v>
      </c>
      <c r="EN170" s="201">
        <v>2</v>
      </c>
      <c r="EO170" s="201">
        <v>2</v>
      </c>
      <c r="EP170" s="201">
        <v>2</v>
      </c>
      <c r="EQ170" s="201">
        <v>2</v>
      </c>
      <c r="ER170" s="201">
        <v>2</v>
      </c>
      <c r="ES170" s="201">
        <v>2</v>
      </c>
      <c r="ET170" s="201">
        <v>2</v>
      </c>
      <c r="EU170" s="61"/>
      <c r="EV170" s="61"/>
      <c r="EW170" s="61"/>
      <c r="EX170" s="61"/>
      <c r="EY170" s="61"/>
      <c r="EZ170" s="61"/>
      <c r="FA170" s="61"/>
      <c r="FB170" s="61"/>
      <c r="FC170" s="61"/>
      <c r="FD170" s="61"/>
      <c r="FE170" s="77"/>
      <c r="FF170" s="77"/>
      <c r="FG170" s="77"/>
      <c r="FH170" s="77"/>
      <c r="FI170" s="77"/>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77"/>
      <c r="GZ170" s="77"/>
      <c r="HA170" s="77"/>
      <c r="HB170" s="77"/>
      <c r="HC170" s="77"/>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61"/>
      <c r="II170" s="61"/>
      <c r="IJ170" s="61"/>
      <c r="IK170" s="61"/>
      <c r="IL170" s="61"/>
      <c r="IM170" s="61"/>
      <c r="IN170" s="61"/>
      <c r="IO170" s="61"/>
      <c r="IP170" s="61"/>
      <c r="IQ170" s="61"/>
      <c r="IR170" s="61"/>
      <c r="IS170" s="77"/>
      <c r="IT170" s="77"/>
      <c r="IU170" s="77"/>
      <c r="IV170" s="77"/>
      <c r="IW170" s="61"/>
      <c r="IX170" s="61"/>
      <c r="IY170" s="61"/>
      <c r="IZ170" s="61"/>
      <c r="JA170" s="61"/>
      <c r="JB170" s="61"/>
      <c r="JC170" s="61"/>
      <c r="JD170" s="61"/>
      <c r="JE170" s="61"/>
      <c r="JF170" s="61"/>
      <c r="JG170" s="61"/>
      <c r="JH170" s="61"/>
      <c r="JI170" s="61"/>
      <c r="JJ170" s="61"/>
      <c r="JK170" s="61"/>
      <c r="JL170" s="61"/>
      <c r="JM170" s="61"/>
      <c r="JN170" s="61"/>
      <c r="JO170" s="61"/>
      <c r="JP170" s="61"/>
      <c r="JQ170" s="61"/>
      <c r="JR170" s="61"/>
      <c r="JS170" s="61"/>
      <c r="JT170" s="61"/>
      <c r="JU170" s="61"/>
      <c r="JV170" s="61"/>
      <c r="JW170" s="61"/>
      <c r="JX170" s="61"/>
      <c r="JY170" s="61"/>
      <c r="JZ170" s="61"/>
      <c r="KA170" s="61"/>
      <c r="KB170" s="61"/>
      <c r="KC170" s="61"/>
      <c r="KD170" s="61"/>
      <c r="KE170" s="61"/>
      <c r="KF170" s="61"/>
      <c r="KG170" s="61"/>
      <c r="KH170" s="61"/>
      <c r="KI170" s="61"/>
      <c r="KJ170" s="61"/>
      <c r="KK170" s="78"/>
      <c r="KL170" s="78"/>
      <c r="KM170" s="78"/>
      <c r="KN170" s="61">
        <v>2</v>
      </c>
      <c r="KO170" s="61">
        <v>2</v>
      </c>
      <c r="KP170" s="61">
        <v>1</v>
      </c>
      <c r="KQ170" s="61">
        <v>2</v>
      </c>
      <c r="KR170" s="61">
        <v>2</v>
      </c>
      <c r="KS170" s="61">
        <v>2</v>
      </c>
      <c r="KT170" s="61">
        <v>2</v>
      </c>
      <c r="KU170" s="61">
        <v>2</v>
      </c>
      <c r="KV170" s="61">
        <v>2</v>
      </c>
      <c r="KW170" s="61">
        <v>2</v>
      </c>
      <c r="KX170" s="61">
        <v>1</v>
      </c>
      <c r="KY170" s="61">
        <v>2</v>
      </c>
      <c r="KZ170" s="61">
        <v>2</v>
      </c>
      <c r="LA170" s="61">
        <v>2</v>
      </c>
      <c r="LB170" s="61">
        <v>2</v>
      </c>
      <c r="LC170" s="61">
        <v>2</v>
      </c>
      <c r="LD170" s="61">
        <v>1</v>
      </c>
      <c r="LE170" s="61">
        <v>2</v>
      </c>
      <c r="LF170" s="61">
        <v>2</v>
      </c>
      <c r="LG170" s="61">
        <v>2</v>
      </c>
      <c r="LH170" s="61">
        <v>2</v>
      </c>
      <c r="LI170" s="61">
        <v>2</v>
      </c>
      <c r="LJ170" s="61">
        <v>2</v>
      </c>
      <c r="LK170" s="61"/>
      <c r="LL170" s="61"/>
      <c r="LM170" s="61"/>
      <c r="LN170" s="61"/>
      <c r="LO170" s="61">
        <v>2</v>
      </c>
      <c r="LP170" s="61">
        <v>2</v>
      </c>
      <c r="LQ170" s="61">
        <v>2</v>
      </c>
      <c r="LR170" s="202">
        <f>COUNTIF(KN170:LQ170,"2")</f>
        <v>23</v>
      </c>
      <c r="LS170" s="203">
        <f>LR170/(LR170+LT170+LV170+LX170)</f>
        <v>0.88461538461538458</v>
      </c>
      <c r="LT170" s="202">
        <f>COUNTIF(KN170:LQ170,"1")</f>
        <v>3</v>
      </c>
      <c r="LU170" s="203">
        <f>LT170/(LR170+LT170+LV170+LX170)</f>
        <v>0.11538461538461539</v>
      </c>
      <c r="LV170" s="202">
        <f>COUNTIF(KN170:LQ170,"0")</f>
        <v>0</v>
      </c>
      <c r="LW170" s="203">
        <f>LV170/(LR170+LT170+LV170+LX170)</f>
        <v>0</v>
      </c>
      <c r="LX170" s="202">
        <f>COUNTIF(KA170:LQ170,"KĐG")</f>
        <v>0</v>
      </c>
      <c r="LY170" s="203">
        <f>LX170/(LR170+LT170+LV170+LX170)</f>
        <v>0</v>
      </c>
      <c r="LZ170" s="204">
        <f>(((LR170*2)+(LT170*1)+(LV170*0)))/(LR170+LT170+LV170)</f>
        <v>1.8846153846153846</v>
      </c>
      <c r="MA170" s="208" t="str">
        <f>IF(LY170&gt;=50%,"KĐG",IF(LZ170&gt;=1.6,"Đạt mục tiêu",IF(LZ170&gt;=1,"Cần cố gắng","Chưa đạt")))</f>
        <v>Đạt mục tiêu</v>
      </c>
      <c r="MB170" s="78"/>
      <c r="MC170" s="78"/>
      <c r="MD170" s="78" t="s">
        <v>554</v>
      </c>
      <c r="ME170" s="78" t="s">
        <v>554</v>
      </c>
      <c r="MF170" s="78" t="s">
        <v>554</v>
      </c>
      <c r="MG170" s="78" t="s">
        <v>554</v>
      </c>
      <c r="MH170" s="78" t="s">
        <v>554</v>
      </c>
      <c r="MI170" s="78" t="s">
        <v>554</v>
      </c>
      <c r="MJ170" s="78" t="s">
        <v>554</v>
      </c>
      <c r="MK170" s="78" t="s">
        <v>554</v>
      </c>
      <c r="ML170" s="78" t="s">
        <v>554</v>
      </c>
      <c r="MM170" s="78" t="s">
        <v>554</v>
      </c>
      <c r="MN170" s="78" t="s">
        <v>554</v>
      </c>
      <c r="MO170" s="78" t="s">
        <v>554</v>
      </c>
      <c r="MP170" s="78" t="s">
        <v>554</v>
      </c>
      <c r="MQ170" s="78" t="s">
        <v>554</v>
      </c>
      <c r="MR170" s="78" t="s">
        <v>554</v>
      </c>
      <c r="MS170" s="78" t="s">
        <v>554</v>
      </c>
      <c r="MT170" s="78" t="s">
        <v>554</v>
      </c>
      <c r="MU170" s="78" t="s">
        <v>554</v>
      </c>
      <c r="MV170" s="78" t="s">
        <v>554</v>
      </c>
      <c r="MW170" s="78" t="s">
        <v>554</v>
      </c>
      <c r="MX170" s="78" t="s">
        <v>554</v>
      </c>
      <c r="MY170" s="78" t="s">
        <v>554</v>
      </c>
      <c r="MZ170" s="78" t="s">
        <v>554</v>
      </c>
      <c r="NA170" s="78" t="s">
        <v>554</v>
      </c>
      <c r="NB170" s="78"/>
      <c r="NC170" s="78" t="s">
        <v>554</v>
      </c>
      <c r="ND170" s="78" t="s">
        <v>554</v>
      </c>
      <c r="NE170" s="78" t="s">
        <v>554</v>
      </c>
      <c r="NF170" s="78" t="s">
        <v>554</v>
      </c>
      <c r="NG170" s="78" t="s">
        <v>554</v>
      </c>
      <c r="NH170" s="78" t="s">
        <v>554</v>
      </c>
      <c r="NI170" s="78" t="s">
        <v>554</v>
      </c>
      <c r="NJ170" s="78" t="s">
        <v>554</v>
      </c>
      <c r="NK170" s="78" t="s">
        <v>554</v>
      </c>
      <c r="NL170" s="78" t="s">
        <v>554</v>
      </c>
      <c r="NM170" s="78" t="s">
        <v>554</v>
      </c>
      <c r="NN170" s="78"/>
      <c r="NO170" s="78"/>
      <c r="NP170" s="78" t="s">
        <v>554</v>
      </c>
      <c r="NQ170" s="78" t="s">
        <v>554</v>
      </c>
      <c r="NR170" s="78" t="s">
        <v>554</v>
      </c>
      <c r="NS170" s="78" t="s">
        <v>554</v>
      </c>
      <c r="NT170" s="78" t="s">
        <v>554</v>
      </c>
      <c r="NU170" s="78" t="s">
        <v>554</v>
      </c>
      <c r="NV170" s="78" t="s">
        <v>554</v>
      </c>
      <c r="NW170" s="78" t="s">
        <v>554</v>
      </c>
      <c r="NX170" s="78" t="s">
        <v>554</v>
      </c>
      <c r="NY170" s="78" t="s">
        <v>554</v>
      </c>
      <c r="NZ170" s="78" t="s">
        <v>554</v>
      </c>
      <c r="OA170" s="78" t="s">
        <v>554</v>
      </c>
      <c r="OB170" s="78" t="s">
        <v>554</v>
      </c>
      <c r="OC170" s="78" t="s">
        <v>554</v>
      </c>
      <c r="OD170" s="78" t="s">
        <v>554</v>
      </c>
      <c r="OE170" s="78" t="s">
        <v>554</v>
      </c>
      <c r="OF170" s="78" t="s">
        <v>554</v>
      </c>
      <c r="OG170" s="78" t="s">
        <v>554</v>
      </c>
      <c r="OH170" s="78" t="s">
        <v>554</v>
      </c>
      <c r="OI170" s="78" t="s">
        <v>554</v>
      </c>
      <c r="OJ170" s="78" t="s">
        <v>554</v>
      </c>
      <c r="OK170" s="78" t="s">
        <v>554</v>
      </c>
      <c r="OL170" s="78" t="s">
        <v>554</v>
      </c>
      <c r="OM170" s="78" t="s">
        <v>554</v>
      </c>
      <c r="ON170" s="78"/>
      <c r="OO170" s="78" t="s">
        <v>554</v>
      </c>
      <c r="OP170" s="78" t="s">
        <v>554</v>
      </c>
      <c r="OQ170" s="78" t="s">
        <v>554</v>
      </c>
      <c r="OR170" s="78" t="s">
        <v>554</v>
      </c>
      <c r="OS170" s="78" t="s">
        <v>554</v>
      </c>
      <c r="OT170" s="78" t="s">
        <v>554</v>
      </c>
      <c r="OU170" s="78" t="s">
        <v>554</v>
      </c>
      <c r="OV170" s="78" t="s">
        <v>554</v>
      </c>
      <c r="OW170" s="78" t="s">
        <v>554</v>
      </c>
      <c r="OX170" s="78" t="s">
        <v>554</v>
      </c>
      <c r="OY170" s="78" t="s">
        <v>554</v>
      </c>
      <c r="OZ170" s="61"/>
    </row>
    <row r="171" spans="1:416" ht="34.5" hidden="1" customHeight="1">
      <c r="A171" s="61"/>
      <c r="B171" s="282">
        <v>68</v>
      </c>
      <c r="C171" s="278" t="s">
        <v>150</v>
      </c>
      <c r="D171" s="281" t="s">
        <v>12</v>
      </c>
      <c r="E171" s="278" t="s">
        <v>174</v>
      </c>
      <c r="F171" s="292" t="s">
        <v>12</v>
      </c>
      <c r="G171" s="281"/>
      <c r="H171" s="275" t="s">
        <v>174</v>
      </c>
      <c r="I171" s="137" t="s">
        <v>1078</v>
      </c>
      <c r="J171" s="134"/>
      <c r="K171" s="206" t="s">
        <v>662</v>
      </c>
      <c r="L171" s="134" t="s">
        <v>500</v>
      </c>
      <c r="M171" s="55" t="s">
        <v>376</v>
      </c>
      <c r="N171" s="61" t="s">
        <v>349</v>
      </c>
      <c r="O171" s="282" t="s">
        <v>205</v>
      </c>
      <c r="P171" s="282">
        <v>1</v>
      </c>
      <c r="Q171" s="131"/>
      <c r="R171" s="131"/>
      <c r="S171" s="131"/>
      <c r="T171" s="131"/>
      <c r="U171" s="131"/>
      <c r="V171" s="131"/>
      <c r="W171" s="131"/>
      <c r="X171" s="131"/>
      <c r="Y171" s="131" t="s">
        <v>205</v>
      </c>
      <c r="Z171" s="131"/>
      <c r="AA171" s="131"/>
      <c r="AB171" s="130">
        <f t="shared" si="211"/>
        <v>1</v>
      </c>
      <c r="AC171" s="77"/>
      <c r="AD171" s="77"/>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251"/>
      <c r="BT171" s="251"/>
      <c r="BU171" s="77"/>
      <c r="BV171" s="77"/>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77"/>
      <c r="DM171" s="77"/>
      <c r="DN171" s="77"/>
      <c r="DO171" s="77"/>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77"/>
      <c r="FF171" s="77"/>
      <c r="FG171" s="77"/>
      <c r="FH171" s="77"/>
      <c r="FI171" s="77"/>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77"/>
      <c r="GZ171" s="77"/>
      <c r="HA171" s="77"/>
      <c r="HB171" s="77"/>
      <c r="HC171" s="77"/>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61"/>
      <c r="IF171" s="61"/>
      <c r="IG171" s="61"/>
      <c r="IH171" s="61"/>
      <c r="II171" s="61"/>
      <c r="IJ171" s="61"/>
      <c r="IK171" s="61"/>
      <c r="IL171" s="61"/>
      <c r="IM171" s="61"/>
      <c r="IN171" s="61"/>
      <c r="IO171" s="61"/>
      <c r="IP171" s="61"/>
      <c r="IQ171" s="61"/>
      <c r="IR171" s="79" t="s">
        <v>554</v>
      </c>
      <c r="IS171" s="79" t="s">
        <v>554</v>
      </c>
      <c r="IT171" s="79" t="s">
        <v>554</v>
      </c>
      <c r="IU171" s="61"/>
      <c r="IV171" s="79" t="s">
        <v>554</v>
      </c>
      <c r="IW171" s="61">
        <v>2</v>
      </c>
      <c r="IX171" s="61">
        <v>2</v>
      </c>
      <c r="IY171" s="61">
        <v>2</v>
      </c>
      <c r="IZ171" s="61">
        <v>2</v>
      </c>
      <c r="JA171" s="61">
        <v>2</v>
      </c>
      <c r="JB171" s="61">
        <v>2</v>
      </c>
      <c r="JC171" s="61">
        <v>2</v>
      </c>
      <c r="JD171" s="61">
        <v>2</v>
      </c>
      <c r="JE171" s="61">
        <v>2</v>
      </c>
      <c r="JF171" s="61">
        <v>2</v>
      </c>
      <c r="JG171" s="61">
        <v>2</v>
      </c>
      <c r="JH171" s="61">
        <v>2</v>
      </c>
      <c r="JI171" s="61">
        <v>2</v>
      </c>
      <c r="JJ171" s="61">
        <v>2</v>
      </c>
      <c r="JK171" s="61">
        <v>2</v>
      </c>
      <c r="JL171" s="61">
        <v>2</v>
      </c>
      <c r="JM171" s="61">
        <v>2</v>
      </c>
      <c r="JN171" s="61">
        <v>2</v>
      </c>
      <c r="JO171" s="61">
        <v>2</v>
      </c>
      <c r="JP171" s="61">
        <v>2</v>
      </c>
      <c r="JQ171" s="61">
        <v>2</v>
      </c>
      <c r="JR171" s="61">
        <v>2</v>
      </c>
      <c r="JS171" s="61">
        <v>2</v>
      </c>
      <c r="JT171" s="61">
        <v>2</v>
      </c>
      <c r="JU171" s="61">
        <v>2</v>
      </c>
      <c r="JV171" s="61">
        <v>2</v>
      </c>
      <c r="JW171" s="61">
        <v>2</v>
      </c>
      <c r="JX171" s="61">
        <v>2</v>
      </c>
      <c r="JY171" s="61">
        <v>2</v>
      </c>
      <c r="JZ171" s="61">
        <v>2</v>
      </c>
      <c r="KA171" s="202">
        <f t="shared" ref="KA171" si="221">COUNTIF(IW171:JZ171,"2")</f>
        <v>30</v>
      </c>
      <c r="KB171" s="203">
        <f t="shared" ref="KB171" si="222">KA171/(KA171+KC171+KE171+KG171)</f>
        <v>1</v>
      </c>
      <c r="KC171" s="202">
        <f t="shared" ref="KC171" si="223">COUNTIF(IW171:JZ171,"1")</f>
        <v>0</v>
      </c>
      <c r="KD171" s="203">
        <f t="shared" ref="KD171" si="224">KC171/(KA171+KC171+KE171+KG171)</f>
        <v>0</v>
      </c>
      <c r="KE171" s="202">
        <f t="shared" ref="KE171" si="225">COUNTIF(IW171:JZ171,"0")</f>
        <v>0</v>
      </c>
      <c r="KF171" s="203">
        <f t="shared" ref="KF171" si="226">KE171/(KA171+KC171+KE171+KG171)</f>
        <v>0</v>
      </c>
      <c r="KG171" s="202">
        <f>COUNTIF(II171:JZ171,"KĐG")</f>
        <v>0</v>
      </c>
      <c r="KH171" s="203">
        <f t="shared" ref="KH171" si="227">KG171/(KA171+KC171+KE171+KG171)</f>
        <v>0</v>
      </c>
      <c r="KI171" s="204">
        <f t="shared" ref="KI171" si="228">(((KA171*2)+(KC171*1)+(KE171*0)))/(KA171+KC171+KE171)</f>
        <v>2</v>
      </c>
      <c r="KJ171" s="205" t="str">
        <f t="shared" ref="KJ171" si="229">IF(KH171&gt;=50%,"KĐG",IF(KI171&gt;=1.6,"Đạt mục tiêu",IF(KI171&gt;=1,"Cần cố gắng","Chưa đạt")))</f>
        <v>Đạt mục tiêu</v>
      </c>
      <c r="KK171" s="61"/>
      <c r="KL171" s="61"/>
      <c r="KM171" s="61"/>
      <c r="KN171" s="61"/>
      <c r="KO171" s="61"/>
      <c r="KP171" s="61"/>
      <c r="KQ171" s="61"/>
      <c r="KR171" s="61"/>
      <c r="KS171" s="61"/>
      <c r="KT171" s="61"/>
      <c r="KU171" s="61"/>
      <c r="KV171" s="61"/>
      <c r="KW171" s="61"/>
      <c r="KX171" s="61"/>
      <c r="KY171" s="61"/>
      <c r="KZ171" s="61"/>
      <c r="LA171" s="61"/>
      <c r="LB171" s="61"/>
      <c r="LC171" s="61"/>
      <c r="LD171" s="61"/>
      <c r="LE171" s="61"/>
      <c r="LF171" s="61"/>
      <c r="LG171" s="61"/>
      <c r="LH171" s="61"/>
      <c r="LI171" s="61"/>
      <c r="LJ171" s="61"/>
      <c r="LK171" s="61"/>
      <c r="LL171" s="61"/>
      <c r="LM171" s="61"/>
      <c r="LN171" s="61"/>
      <c r="LO171" s="61"/>
      <c r="LP171" s="61"/>
      <c r="LQ171" s="61"/>
      <c r="LR171" s="61"/>
      <c r="LS171" s="61"/>
      <c r="LT171" s="61"/>
      <c r="LU171" s="61"/>
      <c r="LV171" s="61"/>
      <c r="LW171" s="61"/>
      <c r="LX171" s="61"/>
      <c r="LY171" s="61"/>
      <c r="LZ171" s="61"/>
      <c r="MA171" s="61"/>
      <c r="MB171" s="78" t="s">
        <v>554</v>
      </c>
      <c r="MC171" s="78" t="s">
        <v>554</v>
      </c>
      <c r="MD171" s="61">
        <v>2</v>
      </c>
      <c r="ME171" s="61">
        <v>2</v>
      </c>
      <c r="MF171" s="61">
        <v>2</v>
      </c>
      <c r="MG171" s="61">
        <v>2</v>
      </c>
      <c r="MH171" s="61">
        <v>2</v>
      </c>
      <c r="MI171" s="61">
        <v>2</v>
      </c>
      <c r="MJ171" s="61">
        <v>2</v>
      </c>
      <c r="MK171" s="61">
        <v>2</v>
      </c>
      <c r="ML171" s="61">
        <v>2</v>
      </c>
      <c r="MM171" s="61">
        <v>2</v>
      </c>
      <c r="MN171" s="61">
        <v>2</v>
      </c>
      <c r="MO171" s="61">
        <v>2</v>
      </c>
      <c r="MP171" s="61">
        <v>2</v>
      </c>
      <c r="MQ171" s="61">
        <v>2</v>
      </c>
      <c r="MR171" s="61">
        <v>2</v>
      </c>
      <c r="MS171" s="61">
        <v>2</v>
      </c>
      <c r="MT171" s="61">
        <v>2</v>
      </c>
      <c r="MU171" s="61">
        <v>2</v>
      </c>
      <c r="MV171" s="61">
        <v>2</v>
      </c>
      <c r="MW171" s="61">
        <v>2</v>
      </c>
      <c r="MX171" s="61">
        <v>2</v>
      </c>
      <c r="MY171" s="61">
        <v>2</v>
      </c>
      <c r="MZ171" s="61">
        <v>2</v>
      </c>
      <c r="NA171" s="61">
        <v>2</v>
      </c>
      <c r="NB171" s="61">
        <v>2</v>
      </c>
      <c r="NC171" s="61">
        <v>2</v>
      </c>
      <c r="ND171" s="202">
        <f>COUNTIF(MD171:NC171,"2")</f>
        <v>26</v>
      </c>
      <c r="NE171" s="203">
        <f>ND171/(ND171+NF171+NH171+NJ171)</f>
        <v>1</v>
      </c>
      <c r="NF171" s="202">
        <f>COUNTIF(MD171:NC171,"1")</f>
        <v>0</v>
      </c>
      <c r="NG171" s="203">
        <f>NF171/(ND171+NF171+NH171+NJ171)</f>
        <v>0</v>
      </c>
      <c r="NH171" s="202">
        <f>COUNTIF(MD171:NC171,"0")</f>
        <v>0</v>
      </c>
      <c r="NI171" s="203">
        <f>NH171/(ND171+NF171+NH171+NJ171)</f>
        <v>0</v>
      </c>
      <c r="NJ171" s="202">
        <f>COUNTIF(LQ171:NC171,"KĐG")</f>
        <v>0</v>
      </c>
      <c r="NK171" s="203">
        <f>NJ171/(ND171+NF171+NH171+NJ171)</f>
        <v>0</v>
      </c>
      <c r="NL171" s="204">
        <f>(((ND171*2)+(NF171*1)+(NH171*0)))/(ND171+NF171+NH171)</f>
        <v>2</v>
      </c>
      <c r="NM171" s="207" t="str">
        <f>IF(NK171&gt;=50%,"KĐG",IF(NL171&gt;=1.6,"Đạt mục tiêu",IF(NL171&gt;=1,"Cần cố gắng","Chưa đạt")))</f>
        <v>Đạt mục tiêu</v>
      </c>
      <c r="NN171" s="61"/>
      <c r="NO171" s="61"/>
      <c r="NP171" s="61"/>
      <c r="NQ171" s="61"/>
      <c r="NR171" s="61"/>
      <c r="NS171" s="61"/>
      <c r="NT171" s="61"/>
      <c r="NU171" s="61"/>
      <c r="NV171" s="61"/>
      <c r="NW171" s="61"/>
      <c r="NX171" s="61"/>
      <c r="NY171" s="61"/>
      <c r="NZ171" s="61"/>
      <c r="OA171" s="61"/>
      <c r="OB171" s="61"/>
      <c r="OC171" s="61"/>
      <c r="OD171" s="61"/>
      <c r="OE171" s="61"/>
      <c r="OF171" s="61"/>
      <c r="OG171" s="61"/>
      <c r="OH171" s="61"/>
      <c r="OI171" s="61"/>
      <c r="OJ171" s="61"/>
      <c r="OK171" s="61"/>
      <c r="OL171" s="61"/>
      <c r="OM171" s="61"/>
      <c r="ON171" s="61"/>
      <c r="OO171" s="61"/>
      <c r="OP171" s="61"/>
      <c r="OQ171" s="61"/>
      <c r="OR171" s="61"/>
      <c r="OS171" s="61"/>
      <c r="OT171" s="61"/>
      <c r="OU171" s="61"/>
      <c r="OV171" s="61"/>
      <c r="OW171" s="61"/>
      <c r="OX171" s="61"/>
      <c r="OY171" s="61"/>
      <c r="OZ171" s="61"/>
    </row>
    <row r="172" spans="1:416" ht="34.5" hidden="1" customHeight="1">
      <c r="A172" s="61"/>
      <c r="B172" s="282"/>
      <c r="C172" s="278"/>
      <c r="D172" s="281"/>
      <c r="E172" s="278"/>
      <c r="F172" s="292"/>
      <c r="G172" s="281"/>
      <c r="H172" s="276"/>
      <c r="I172" s="137" t="s">
        <v>1078</v>
      </c>
      <c r="J172" s="134"/>
      <c r="K172" s="206" t="s">
        <v>662</v>
      </c>
      <c r="L172" s="134" t="s">
        <v>500</v>
      </c>
      <c r="M172" s="55" t="s">
        <v>376</v>
      </c>
      <c r="N172" s="61" t="s">
        <v>349</v>
      </c>
      <c r="O172" s="282"/>
      <c r="P172" s="282"/>
      <c r="Q172" s="131"/>
      <c r="R172" s="131"/>
      <c r="S172" s="131"/>
      <c r="T172" s="131"/>
      <c r="U172" s="131"/>
      <c r="V172" s="131"/>
      <c r="W172" s="131"/>
      <c r="X172" s="131"/>
      <c r="Y172" s="131"/>
      <c r="Z172" s="131"/>
      <c r="AA172" s="131" t="s">
        <v>205</v>
      </c>
      <c r="AB172" s="130">
        <f t="shared" si="211"/>
        <v>1</v>
      </c>
      <c r="AC172" s="77"/>
      <c r="AD172" s="77"/>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251"/>
      <c r="BT172" s="251"/>
      <c r="BU172" s="77"/>
      <c r="BV172" s="77"/>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77"/>
      <c r="DM172" s="77"/>
      <c r="DN172" s="77"/>
      <c r="DO172" s="77"/>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77"/>
      <c r="FF172" s="77"/>
      <c r="FG172" s="77"/>
      <c r="FH172" s="77"/>
      <c r="FI172" s="77"/>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77"/>
      <c r="GZ172" s="77"/>
      <c r="HA172" s="77"/>
      <c r="HB172" s="77"/>
      <c r="HC172" s="77"/>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61"/>
      <c r="IH172" s="61"/>
      <c r="II172" s="61"/>
      <c r="IJ172" s="61"/>
      <c r="IK172" s="61"/>
      <c r="IL172" s="61"/>
      <c r="IM172" s="61"/>
      <c r="IN172" s="61"/>
      <c r="IO172" s="61"/>
      <c r="IP172" s="61"/>
      <c r="IQ172" s="61"/>
      <c r="IR172" s="61"/>
      <c r="IS172" s="77"/>
      <c r="IT172" s="77"/>
      <c r="IU172" s="77"/>
      <c r="IV172" s="77"/>
      <c r="IW172" s="61"/>
      <c r="IX172" s="61"/>
      <c r="IY172" s="61"/>
      <c r="IZ172" s="61"/>
      <c r="JA172" s="61"/>
      <c r="JB172" s="61"/>
      <c r="JC172" s="61"/>
      <c r="JD172" s="61"/>
      <c r="JE172" s="61"/>
      <c r="JF172" s="61"/>
      <c r="JG172" s="61"/>
      <c r="JH172" s="61"/>
      <c r="JI172" s="61"/>
      <c r="JJ172" s="61"/>
      <c r="JK172" s="61"/>
      <c r="JL172" s="61"/>
      <c r="JM172" s="61"/>
      <c r="JN172" s="61"/>
      <c r="JO172" s="61"/>
      <c r="JP172" s="61"/>
      <c r="JQ172" s="61"/>
      <c r="JR172" s="61"/>
      <c r="JS172" s="61"/>
      <c r="JT172" s="61"/>
      <c r="JU172" s="61"/>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61"/>
      <c r="LG172" s="61"/>
      <c r="LH172" s="61"/>
      <c r="LI172" s="61"/>
      <c r="LJ172" s="61"/>
      <c r="LK172" s="61"/>
      <c r="LL172" s="61"/>
      <c r="LM172" s="61"/>
      <c r="LN172" s="61"/>
      <c r="LO172" s="61"/>
      <c r="LP172" s="61"/>
      <c r="LQ172" s="61"/>
      <c r="LR172" s="61"/>
      <c r="LS172" s="61"/>
      <c r="LT172" s="61"/>
      <c r="LU172" s="61"/>
      <c r="LV172" s="61"/>
      <c r="LW172" s="61"/>
      <c r="LX172" s="61"/>
      <c r="LY172" s="61"/>
      <c r="LZ172" s="61"/>
      <c r="MA172" s="61"/>
      <c r="MB172" s="78"/>
      <c r="MC172" s="78"/>
      <c r="MD172" s="61"/>
      <c r="ME172" s="61"/>
      <c r="MF172" s="61"/>
      <c r="MG172" s="61"/>
      <c r="MH172" s="61"/>
      <c r="MI172" s="61"/>
      <c r="MJ172" s="61"/>
      <c r="MK172" s="61"/>
      <c r="ML172" s="61"/>
      <c r="MM172" s="61"/>
      <c r="MN172" s="61"/>
      <c r="MO172" s="61"/>
      <c r="MP172" s="61"/>
      <c r="MQ172" s="61"/>
      <c r="MR172" s="61"/>
      <c r="MS172" s="61"/>
      <c r="MT172" s="61"/>
      <c r="MU172" s="61"/>
      <c r="MV172" s="61"/>
      <c r="MW172" s="61"/>
      <c r="MX172" s="61"/>
      <c r="MY172" s="61"/>
      <c r="MZ172" s="61"/>
      <c r="NA172" s="61"/>
      <c r="NB172" s="61"/>
      <c r="NC172" s="61"/>
      <c r="ND172" s="202"/>
      <c r="NE172" s="203"/>
      <c r="NF172" s="202"/>
      <c r="NG172" s="203"/>
      <c r="NH172" s="202"/>
      <c r="NI172" s="203"/>
      <c r="NJ172" s="202"/>
      <c r="NK172" s="203"/>
      <c r="NL172" s="204"/>
      <c r="NM172" s="207"/>
      <c r="NN172" s="61"/>
      <c r="NO172" s="61"/>
      <c r="NP172" s="61"/>
      <c r="NQ172" s="61"/>
      <c r="NR172" s="61"/>
      <c r="NS172" s="61"/>
      <c r="NT172" s="61"/>
      <c r="NU172" s="61"/>
      <c r="NV172" s="61"/>
      <c r="NW172" s="61"/>
      <c r="NX172" s="61"/>
      <c r="NY172" s="61"/>
      <c r="NZ172" s="61"/>
      <c r="OA172" s="61"/>
      <c r="OB172" s="61"/>
      <c r="OC172" s="61"/>
      <c r="OD172" s="61"/>
      <c r="OE172" s="61"/>
      <c r="OF172" s="61"/>
      <c r="OG172" s="61"/>
      <c r="OH172" s="61"/>
      <c r="OI172" s="61"/>
      <c r="OJ172" s="61"/>
      <c r="OK172" s="61"/>
      <c r="OL172" s="61"/>
      <c r="OM172" s="61"/>
      <c r="ON172" s="61"/>
      <c r="OO172" s="61"/>
      <c r="OP172" s="61"/>
      <c r="OQ172" s="61"/>
      <c r="OR172" s="61"/>
      <c r="OS172" s="61"/>
      <c r="OT172" s="61"/>
      <c r="OU172" s="61"/>
      <c r="OV172" s="61"/>
      <c r="OW172" s="61"/>
      <c r="OX172" s="61"/>
      <c r="OY172" s="61"/>
      <c r="OZ172" s="61"/>
    </row>
    <row r="173" spans="1:416" ht="55.5" hidden="1">
      <c r="A173" s="61"/>
      <c r="B173" s="61">
        <v>69</v>
      </c>
      <c r="C173" s="137" t="s">
        <v>146</v>
      </c>
      <c r="D173" s="133" t="s">
        <v>5</v>
      </c>
      <c r="E173" s="137" t="s">
        <v>147</v>
      </c>
      <c r="F173" s="134" t="s">
        <v>5</v>
      </c>
      <c r="G173" s="133"/>
      <c r="H173" s="137" t="s">
        <v>147</v>
      </c>
      <c r="I173" s="137" t="s">
        <v>982</v>
      </c>
      <c r="J173" s="134"/>
      <c r="K173" s="206" t="s">
        <v>662</v>
      </c>
      <c r="L173" s="134" t="s">
        <v>500</v>
      </c>
      <c r="M173" s="55" t="s">
        <v>376</v>
      </c>
      <c r="N173" s="61" t="s">
        <v>370</v>
      </c>
      <c r="O173" s="61" t="s">
        <v>205</v>
      </c>
      <c r="P173" s="61">
        <v>1</v>
      </c>
      <c r="Q173" s="131"/>
      <c r="R173" s="131"/>
      <c r="S173" s="131"/>
      <c r="T173" s="131"/>
      <c r="U173" s="131"/>
      <c r="V173" s="131" t="s">
        <v>205</v>
      </c>
      <c r="W173" s="131"/>
      <c r="X173" s="131"/>
      <c r="Y173" s="131"/>
      <c r="Z173" s="131"/>
      <c r="AA173" s="131"/>
      <c r="AB173" s="130">
        <f t="shared" si="211"/>
        <v>1</v>
      </c>
      <c r="AC173" s="77"/>
      <c r="AD173" s="77"/>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251"/>
      <c r="BT173" s="251"/>
      <c r="BU173" s="77"/>
      <c r="BV173" s="77"/>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79"/>
      <c r="DM173" s="79"/>
      <c r="DN173" s="79" t="s">
        <v>663</v>
      </c>
      <c r="DO173" s="79" t="s">
        <v>663</v>
      </c>
      <c r="DP173" s="201">
        <v>2</v>
      </c>
      <c r="DQ173" s="201">
        <v>2</v>
      </c>
      <c r="DR173" s="201">
        <v>1</v>
      </c>
      <c r="DS173" s="201">
        <v>2</v>
      </c>
      <c r="DT173" s="201">
        <v>2</v>
      </c>
      <c r="DU173" s="201">
        <v>2</v>
      </c>
      <c r="DV173" s="201">
        <v>2</v>
      </c>
      <c r="DW173" s="201">
        <v>2</v>
      </c>
      <c r="DX173" s="201">
        <v>2</v>
      </c>
      <c r="DY173" s="201">
        <v>2</v>
      </c>
      <c r="DZ173" s="201">
        <v>2</v>
      </c>
      <c r="EA173" s="201">
        <v>2</v>
      </c>
      <c r="EB173" s="201">
        <v>2</v>
      </c>
      <c r="EC173" s="201">
        <v>2</v>
      </c>
      <c r="ED173" s="201">
        <v>2</v>
      </c>
      <c r="EE173" s="201">
        <v>2</v>
      </c>
      <c r="EF173" s="201">
        <v>2</v>
      </c>
      <c r="EG173" s="201">
        <v>2</v>
      </c>
      <c r="EH173" s="201">
        <v>2</v>
      </c>
      <c r="EI173" s="201">
        <v>2</v>
      </c>
      <c r="EJ173" s="201">
        <v>2</v>
      </c>
      <c r="EK173" s="201">
        <v>2</v>
      </c>
      <c r="EL173" s="201">
        <v>2</v>
      </c>
      <c r="EM173" s="201">
        <v>1</v>
      </c>
      <c r="EN173" s="201">
        <v>2</v>
      </c>
      <c r="EO173" s="201">
        <v>2</v>
      </c>
      <c r="EP173" s="201">
        <v>2</v>
      </c>
      <c r="EQ173" s="201">
        <v>2</v>
      </c>
      <c r="ER173" s="201">
        <v>2</v>
      </c>
      <c r="ES173" s="201">
        <v>2</v>
      </c>
      <c r="ET173" s="201">
        <v>2</v>
      </c>
      <c r="EU173" s="202">
        <f>COUNTIF(DL173:ET173,"2")</f>
        <v>29</v>
      </c>
      <c r="EV173" s="203">
        <f>EU173/(EU173+EW173+EY173+FA173)</f>
        <v>0.93548387096774188</v>
      </c>
      <c r="EW173" s="202">
        <f>COUNTIF(DL173:ET173,"1")</f>
        <v>2</v>
      </c>
      <c r="EX173" s="203">
        <f>EW173/(EU173+EW173+EY173+FA173)</f>
        <v>6.4516129032258063E-2</v>
      </c>
      <c r="EY173" s="202">
        <f>COUNTIF(DL173:ET173,"0")</f>
        <v>0</v>
      </c>
      <c r="EZ173" s="203">
        <f>EY173/(EU173+EW173+EY173+FA173)</f>
        <v>0</v>
      </c>
      <c r="FA173" s="202">
        <f>COUNTIF(DL173:ET173,"KĐG")</f>
        <v>0</v>
      </c>
      <c r="FB173" s="203">
        <f>FA173/(EU173+EW173+EY173+FA173)</f>
        <v>0</v>
      </c>
      <c r="FC173" s="204">
        <f>(((EU173*2)+(EW173*1)+(EY173*0)))/(EU173+EW173+EY173)</f>
        <v>1.935483870967742</v>
      </c>
      <c r="FD173" s="207" t="str">
        <f>IF(FB173&gt;=50%,"KĐG",IF(FC173&gt;=1.6,"Đạt mục tiêu",IF(FC173&gt;=1,"Cần cố gắng","Chưa đạt")))</f>
        <v>Đạt mục tiêu</v>
      </c>
      <c r="FE173" s="77"/>
      <c r="FF173" s="77"/>
      <c r="FG173" s="77"/>
      <c r="FH173" s="77"/>
      <c r="FI173" s="77"/>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77"/>
      <c r="GZ173" s="77"/>
      <c r="HA173" s="77"/>
      <c r="HB173" s="77"/>
      <c r="HC173" s="77"/>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61"/>
      <c r="IH173" s="61"/>
      <c r="II173" s="61"/>
      <c r="IJ173" s="61"/>
      <c r="IK173" s="61"/>
      <c r="IL173" s="61"/>
      <c r="IM173" s="61"/>
      <c r="IN173" s="61"/>
      <c r="IO173" s="61"/>
      <c r="IP173" s="61"/>
      <c r="IQ173" s="61"/>
      <c r="IR173" s="61"/>
      <c r="IS173" s="77"/>
      <c r="IT173" s="77"/>
      <c r="IU173" s="77"/>
      <c r="IV173" s="77"/>
      <c r="IW173" s="61"/>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61"/>
      <c r="LN173" s="61"/>
      <c r="LO173" s="61"/>
      <c r="LP173" s="61"/>
      <c r="LQ173" s="61"/>
      <c r="LR173" s="61"/>
      <c r="LS173" s="61"/>
      <c r="LT173" s="61"/>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61"/>
      <c r="MS173" s="61"/>
      <c r="MT173" s="61"/>
      <c r="MU173" s="61"/>
      <c r="MV173" s="61"/>
      <c r="MW173" s="61"/>
      <c r="MX173" s="61"/>
      <c r="MY173" s="61"/>
      <c r="MZ173" s="61"/>
      <c r="NA173" s="61"/>
      <c r="NB173" s="61"/>
      <c r="NC173" s="61"/>
      <c r="ND173" s="61"/>
      <c r="NE173" s="61"/>
      <c r="NF173" s="61"/>
      <c r="NG173" s="61"/>
      <c r="NH173" s="61"/>
      <c r="NI173" s="61"/>
      <c r="NJ173" s="61"/>
      <c r="NK173" s="61"/>
      <c r="NL173" s="61"/>
      <c r="NM173" s="61"/>
      <c r="NN173" s="77" t="s">
        <v>555</v>
      </c>
      <c r="NO173" s="77"/>
      <c r="NP173" s="61">
        <v>2</v>
      </c>
      <c r="NQ173" s="61">
        <v>2</v>
      </c>
      <c r="NR173" s="61">
        <v>2</v>
      </c>
      <c r="NS173" s="61">
        <v>2</v>
      </c>
      <c r="NT173" s="61">
        <v>2</v>
      </c>
      <c r="NU173" s="61">
        <v>2</v>
      </c>
      <c r="NV173" s="61">
        <v>2</v>
      </c>
      <c r="NW173" s="61">
        <v>2</v>
      </c>
      <c r="NX173" s="61">
        <v>2</v>
      </c>
      <c r="NY173" s="61">
        <v>2</v>
      </c>
      <c r="NZ173" s="61">
        <v>1</v>
      </c>
      <c r="OA173" s="61">
        <v>2</v>
      </c>
      <c r="OB173" s="61">
        <v>1</v>
      </c>
      <c r="OC173" s="61">
        <v>2</v>
      </c>
      <c r="OD173" s="61">
        <v>2</v>
      </c>
      <c r="OE173" s="61">
        <v>2</v>
      </c>
      <c r="OF173" s="61">
        <v>2</v>
      </c>
      <c r="OG173" s="61">
        <v>2</v>
      </c>
      <c r="OH173" s="61">
        <v>2</v>
      </c>
      <c r="OI173" s="61">
        <v>2</v>
      </c>
      <c r="OJ173" s="61">
        <v>2</v>
      </c>
      <c r="OK173" s="61">
        <v>2</v>
      </c>
      <c r="OL173" s="61">
        <v>2</v>
      </c>
      <c r="OM173" s="61">
        <v>2</v>
      </c>
      <c r="ON173" s="61">
        <v>2</v>
      </c>
      <c r="OO173" s="61">
        <v>2</v>
      </c>
      <c r="OP173" s="202">
        <f>COUNTIF(NP173:OO173,"2")</f>
        <v>24</v>
      </c>
      <c r="OQ173" s="203">
        <f>OP173/(OP173+OR173+OT173+OV173)</f>
        <v>0.92307692307692313</v>
      </c>
      <c r="OR173" s="202">
        <f>COUNTIF(NP173:OO173,"1")</f>
        <v>2</v>
      </c>
      <c r="OS173" s="203">
        <f>OR173/(OP173+OR173+OT173+OV173)</f>
        <v>7.6923076923076927E-2</v>
      </c>
      <c r="OT173" s="202">
        <f>COUNTIF(NP173:OO173,"0")</f>
        <v>0</v>
      </c>
      <c r="OU173" s="203">
        <f>OT173/(OP173+OR173+OT173+OV173)</f>
        <v>0</v>
      </c>
      <c r="OV173" s="202">
        <f>COUNTIF(NC173:OO173,"KĐG")</f>
        <v>0</v>
      </c>
      <c r="OW173" s="203">
        <f>OV173/(OP173+OR173+OT173+OV173)</f>
        <v>0</v>
      </c>
      <c r="OX173" s="204">
        <f>(((OP173*2)+(OR173*1)+(OT173*0)))/(OP173+OR173+OT173)</f>
        <v>1.9230769230769231</v>
      </c>
      <c r="OY173" s="207" t="str">
        <f>IF(OW173&gt;=50%,"KĐG",IF(OX173&gt;=1.6,"Đạt mục tiêu",IF(OX173&gt;=1,"Cần cố gắng","Chưa đạt")))</f>
        <v>Đạt mục tiêu</v>
      </c>
      <c r="OZ173" s="61"/>
    </row>
    <row r="174" spans="1:416" ht="55.5" hidden="1">
      <c r="A174" s="61"/>
      <c r="B174" s="61">
        <v>70</v>
      </c>
      <c r="C174" s="137" t="s">
        <v>199</v>
      </c>
      <c r="D174" s="133" t="s">
        <v>5</v>
      </c>
      <c r="E174" s="137" t="s">
        <v>175</v>
      </c>
      <c r="F174" s="134" t="s">
        <v>5</v>
      </c>
      <c r="G174" s="133"/>
      <c r="H174" s="137" t="s">
        <v>1080</v>
      </c>
      <c r="I174" s="137" t="s">
        <v>1079</v>
      </c>
      <c r="J174" s="134"/>
      <c r="K174" s="206" t="s">
        <v>662</v>
      </c>
      <c r="L174" s="134" t="s">
        <v>500</v>
      </c>
      <c r="M174" s="55" t="s">
        <v>376</v>
      </c>
      <c r="N174" s="61" t="s">
        <v>385</v>
      </c>
      <c r="O174" s="61" t="s">
        <v>205</v>
      </c>
      <c r="P174" s="61"/>
      <c r="Q174" s="131"/>
      <c r="R174" s="131"/>
      <c r="S174" s="131"/>
      <c r="T174" s="131"/>
      <c r="U174" s="131"/>
      <c r="V174" s="131"/>
      <c r="W174" s="131"/>
      <c r="X174" s="131" t="s">
        <v>205</v>
      </c>
      <c r="Y174" s="131"/>
      <c r="Z174" s="131"/>
      <c r="AA174" s="131"/>
      <c r="AB174" s="130">
        <f t="shared" si="211"/>
        <v>1</v>
      </c>
      <c r="AC174" s="77"/>
      <c r="AD174" s="77"/>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251"/>
      <c r="BT174" s="251"/>
      <c r="BU174" s="77"/>
      <c r="BV174" s="77"/>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77"/>
      <c r="DM174" s="77"/>
      <c r="DN174" s="77"/>
      <c r="DO174" s="77"/>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77"/>
      <c r="FF174" s="77"/>
      <c r="FG174" s="77"/>
      <c r="FH174" s="77"/>
      <c r="FI174" s="77"/>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79" t="s">
        <v>554</v>
      </c>
      <c r="GZ174" s="79" t="s">
        <v>554</v>
      </c>
      <c r="HA174" s="79" t="s">
        <v>554</v>
      </c>
      <c r="HB174" s="79" t="s">
        <v>554</v>
      </c>
      <c r="HC174" s="79" t="s">
        <v>554</v>
      </c>
      <c r="HD174" s="61">
        <v>2</v>
      </c>
      <c r="HE174" s="61">
        <v>2</v>
      </c>
      <c r="HF174" s="61">
        <v>2</v>
      </c>
      <c r="HG174" s="61">
        <v>2</v>
      </c>
      <c r="HH174" s="61">
        <v>2</v>
      </c>
      <c r="HI174" s="61">
        <v>2</v>
      </c>
      <c r="HJ174" s="61">
        <v>2</v>
      </c>
      <c r="HK174" s="61">
        <v>2</v>
      </c>
      <c r="HL174" s="61">
        <v>2</v>
      </c>
      <c r="HM174" s="61">
        <v>2</v>
      </c>
      <c r="HN174" s="61">
        <v>2</v>
      </c>
      <c r="HO174" s="61">
        <v>2</v>
      </c>
      <c r="HP174" s="61">
        <v>2</v>
      </c>
      <c r="HQ174" s="61">
        <v>2</v>
      </c>
      <c r="HR174" s="61">
        <v>2</v>
      </c>
      <c r="HS174" s="61">
        <v>2</v>
      </c>
      <c r="HT174" s="61">
        <v>2</v>
      </c>
      <c r="HU174" s="61">
        <v>2</v>
      </c>
      <c r="HV174" s="61">
        <v>2</v>
      </c>
      <c r="HW174" s="61"/>
      <c r="HX174" s="61"/>
      <c r="HY174" s="61"/>
      <c r="HZ174" s="61"/>
      <c r="IA174" s="61"/>
      <c r="IB174" s="61"/>
      <c r="IC174" s="61">
        <v>2</v>
      </c>
      <c r="ID174" s="61">
        <v>2</v>
      </c>
      <c r="IE174" s="61">
        <v>2</v>
      </c>
      <c r="IF174" s="61">
        <v>2</v>
      </c>
      <c r="IG174" s="61">
        <v>2</v>
      </c>
      <c r="IH174" s="202">
        <f>COUNTIF(HD174:IG174,"2")</f>
        <v>24</v>
      </c>
      <c r="II174" s="203">
        <f>IH174/(IH174+IJ174+IL174+IN174)</f>
        <v>1</v>
      </c>
      <c r="IJ174" s="202">
        <f>COUNTIF(HD174:IG174,"1")</f>
        <v>0</v>
      </c>
      <c r="IK174" s="203">
        <f>IJ174/(IH174+IJ174+IL174+IN174)</f>
        <v>0</v>
      </c>
      <c r="IL174" s="202">
        <f>COUNTIF(HD174:IG174,"0")</f>
        <v>0</v>
      </c>
      <c r="IM174" s="203">
        <f>IL174/(IH174+IJ174+IL174+IN174)</f>
        <v>0</v>
      </c>
      <c r="IN174" s="202">
        <f>COUNTIF(GO174:IG174,"KĐG")</f>
        <v>0</v>
      </c>
      <c r="IO174" s="203">
        <f>IN174/(IH174+IJ174+IL174+IN174)</f>
        <v>0</v>
      </c>
      <c r="IP174" s="204">
        <f>(((IH174*2)+(IJ174*1)+(IL174*0)))/(IH174+IJ174+IL174)</f>
        <v>2</v>
      </c>
      <c r="IQ174" s="208" t="str">
        <f>IF(IO174&gt;=50%,"KĐG",IF(IP174&gt;=1.6,"Đạt mục tiêu",IF(IP174&gt;=1,"Cần cố gắng","Chưa đạt")))</f>
        <v>Đạt mục tiêu</v>
      </c>
      <c r="IR174" s="208"/>
      <c r="IS174" s="77"/>
      <c r="IT174" s="77"/>
      <c r="IU174" s="77"/>
      <c r="IV174" s="77"/>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c r="OE174" s="61"/>
      <c r="OF174" s="61"/>
      <c r="OG174" s="61"/>
      <c r="OH174" s="61"/>
      <c r="OI174" s="61"/>
      <c r="OJ174" s="61"/>
      <c r="OK174" s="61"/>
      <c r="OL174" s="61"/>
      <c r="OM174" s="61"/>
      <c r="ON174" s="61"/>
      <c r="OO174" s="61"/>
      <c r="OP174" s="61"/>
      <c r="OQ174" s="61"/>
      <c r="OR174" s="61"/>
      <c r="OS174" s="61"/>
      <c r="OT174" s="61"/>
      <c r="OU174" s="61"/>
      <c r="OV174" s="61"/>
      <c r="OW174" s="61"/>
      <c r="OX174" s="61"/>
      <c r="OY174" s="61"/>
      <c r="OZ174" s="61"/>
    </row>
    <row r="175" spans="1:416" ht="33.75" hidden="1" customHeight="1">
      <c r="A175" s="61"/>
      <c r="B175" s="282">
        <v>71</v>
      </c>
      <c r="C175" s="278" t="s">
        <v>204</v>
      </c>
      <c r="D175" s="281" t="s">
        <v>4</v>
      </c>
      <c r="E175" s="278" t="s">
        <v>176</v>
      </c>
      <c r="F175" s="292" t="s">
        <v>4</v>
      </c>
      <c r="G175" s="281"/>
      <c r="H175" s="275" t="s">
        <v>176</v>
      </c>
      <c r="I175" s="137" t="s">
        <v>1226</v>
      </c>
      <c r="J175" s="134"/>
      <c r="K175" s="206" t="s">
        <v>662</v>
      </c>
      <c r="L175" s="134" t="s">
        <v>500</v>
      </c>
      <c r="M175" s="55" t="s">
        <v>376</v>
      </c>
      <c r="N175" s="61" t="s">
        <v>349</v>
      </c>
      <c r="O175" s="282" t="s">
        <v>205</v>
      </c>
      <c r="P175" s="282"/>
      <c r="Q175" s="131" t="s">
        <v>205</v>
      </c>
      <c r="R175" s="131"/>
      <c r="S175" s="131"/>
      <c r="T175" s="131"/>
      <c r="U175" s="131"/>
      <c r="V175" s="131"/>
      <c r="W175" s="131"/>
      <c r="X175" s="131"/>
      <c r="Y175" s="131"/>
      <c r="Z175" s="131"/>
      <c r="AA175" s="131"/>
      <c r="AB175" s="130">
        <f t="shared" si="211"/>
        <v>1</v>
      </c>
      <c r="AC175" s="75"/>
      <c r="AD175" s="75" t="s">
        <v>663</v>
      </c>
      <c r="AE175" s="201">
        <v>2</v>
      </c>
      <c r="AF175" s="201">
        <v>1</v>
      </c>
      <c r="AG175" s="201">
        <v>1</v>
      </c>
      <c r="AH175" s="201">
        <v>2</v>
      </c>
      <c r="AI175" s="201">
        <v>2</v>
      </c>
      <c r="AJ175" s="201">
        <v>2</v>
      </c>
      <c r="AK175" s="201">
        <v>2</v>
      </c>
      <c r="AL175" s="201">
        <v>2</v>
      </c>
      <c r="AM175" s="201">
        <v>2</v>
      </c>
      <c r="AN175" s="201">
        <v>2</v>
      </c>
      <c r="AO175" s="201">
        <v>2</v>
      </c>
      <c r="AP175" s="201">
        <v>2</v>
      </c>
      <c r="AQ175" s="201">
        <v>1</v>
      </c>
      <c r="AR175" s="201">
        <v>2</v>
      </c>
      <c r="AS175" s="201">
        <v>2</v>
      </c>
      <c r="AT175" s="201">
        <v>2</v>
      </c>
      <c r="AU175" s="201">
        <v>2</v>
      </c>
      <c r="AV175" s="201">
        <v>2</v>
      </c>
      <c r="AW175" s="201">
        <v>2</v>
      </c>
      <c r="AX175" s="201">
        <v>2</v>
      </c>
      <c r="AY175" s="201">
        <v>2</v>
      </c>
      <c r="AZ175" s="201">
        <v>2</v>
      </c>
      <c r="BA175" s="201">
        <v>2</v>
      </c>
      <c r="BB175" s="201">
        <v>2</v>
      </c>
      <c r="BC175" s="201">
        <v>2</v>
      </c>
      <c r="BD175" s="201">
        <v>2</v>
      </c>
      <c r="BE175" s="201">
        <v>2</v>
      </c>
      <c r="BF175" s="201">
        <v>1</v>
      </c>
      <c r="BG175" s="201">
        <v>1</v>
      </c>
      <c r="BH175" s="201">
        <v>2</v>
      </c>
      <c r="BI175" s="202">
        <f>COUNTIF(AE175:BH175,"2")</f>
        <v>25</v>
      </c>
      <c r="BJ175" s="203">
        <f>BI175/(BI175+BK175+BM175+BO175)</f>
        <v>0.83333333333333337</v>
      </c>
      <c r="BK175" s="202">
        <f>COUNTIF(AE175:BH175,"1")</f>
        <v>5</v>
      </c>
      <c r="BL175" s="203">
        <f>BK175/(BI175+BK175+BM175+BO175)</f>
        <v>0.16666666666666666</v>
      </c>
      <c r="BM175" s="202">
        <f>COUNTIF(AE175:BH175,"0")</f>
        <v>0</v>
      </c>
      <c r="BN175" s="203">
        <f>BM175/(BI175+BK175+BM175+BO175)</f>
        <v>0</v>
      </c>
      <c r="BO175" s="202">
        <f>COUNTIF(P175:BH175,"KĐG")</f>
        <v>0</v>
      </c>
      <c r="BP175" s="203">
        <f>BO175/(BI175+BK175+BM175+BO175)</f>
        <v>0</v>
      </c>
      <c r="BQ175" s="204">
        <f>(((BI175*2)+(BK175*1)+(BM175*0)))/(BI175+BK175+BM175)</f>
        <v>1.8333333333333333</v>
      </c>
      <c r="BR175" s="205" t="str">
        <f>IF(BP175&gt;=50%,"KĐG",IF(BQ175&gt;=1.6,"Đạt mục tiêu",IF(BQ175&gt;=1,"Cần cố gắng","Chưa đạt")))</f>
        <v>Đạt mục tiêu</v>
      </c>
      <c r="BS175" s="251"/>
      <c r="BT175" s="251"/>
      <c r="BU175" s="77">
        <v>2</v>
      </c>
      <c r="BV175" s="77">
        <v>1</v>
      </c>
      <c r="BW175" s="61">
        <v>1</v>
      </c>
      <c r="BX175" s="61">
        <v>2</v>
      </c>
      <c r="BY175" s="61">
        <v>2</v>
      </c>
      <c r="BZ175" s="61">
        <v>2</v>
      </c>
      <c r="CA175" s="61">
        <v>2</v>
      </c>
      <c r="CB175" s="61">
        <v>2</v>
      </c>
      <c r="CC175" s="61">
        <v>2</v>
      </c>
      <c r="CD175" s="61">
        <v>2</v>
      </c>
      <c r="CE175" s="61">
        <v>2</v>
      </c>
      <c r="CF175" s="61">
        <v>2</v>
      </c>
      <c r="CG175" s="61">
        <v>1</v>
      </c>
      <c r="CH175" s="61">
        <v>2</v>
      </c>
      <c r="CI175" s="61">
        <v>2</v>
      </c>
      <c r="CJ175" s="61">
        <v>2</v>
      </c>
      <c r="CK175" s="61">
        <v>2</v>
      </c>
      <c r="CL175" s="61">
        <v>2</v>
      </c>
      <c r="CM175" s="61">
        <v>2</v>
      </c>
      <c r="CN175" s="61">
        <v>2</v>
      </c>
      <c r="CO175" s="61">
        <v>2</v>
      </c>
      <c r="CP175" s="61">
        <v>2</v>
      </c>
      <c r="CQ175" s="61">
        <v>2</v>
      </c>
      <c r="CR175" s="61">
        <v>2</v>
      </c>
      <c r="CS175" s="61">
        <v>2</v>
      </c>
      <c r="CT175" s="61">
        <v>2</v>
      </c>
      <c r="CU175" s="61">
        <v>2</v>
      </c>
      <c r="CV175" s="61">
        <v>1</v>
      </c>
      <c r="CW175" s="61">
        <v>1</v>
      </c>
      <c r="CX175" s="61">
        <v>2</v>
      </c>
      <c r="CY175" s="61">
        <f>COUNTIF(BU175:CX175,"2")</f>
        <v>25</v>
      </c>
      <c r="CZ175" s="61">
        <f>CY175/(CY175+DA175+DC175+DE175)</f>
        <v>0.83333333333333337</v>
      </c>
      <c r="DA175" s="61">
        <f>COUNTIF(BU175:CX175,"1")</f>
        <v>5</v>
      </c>
      <c r="DB175" s="61">
        <f>DA175/(CY175+DA175+DC175+DE175)</f>
        <v>0.16666666666666666</v>
      </c>
      <c r="DC175" s="61">
        <f>COUNTIF(BU175:CX175,"0")</f>
        <v>0</v>
      </c>
      <c r="DD175" s="61">
        <f>DC175/(CY175+DA175+DC175+DE175)</f>
        <v>0</v>
      </c>
      <c r="DE175" s="61">
        <f>COUNTIF(BG175:CX175,"KĐG")</f>
        <v>0</v>
      </c>
      <c r="DF175" s="61">
        <f>DE175/(CY175+DA175+DC175+DE175)</f>
        <v>0</v>
      </c>
      <c r="DG175" s="61">
        <f>(((CY175*2)+(DA175*1)+(DC175*0)))/(CY175+DA175+DC175)</f>
        <v>1.8333333333333333</v>
      </c>
      <c r="DH175" s="61" t="str">
        <f>IF(DF175&gt;=50%,"KĐG",IF(DG175&gt;=1.6,"Đạt mục tiêu",IF(DG175&gt;=1,"Cần cố gắng","Chưa đạt")))</f>
        <v>Đạt mục tiêu</v>
      </c>
      <c r="DI175" s="61"/>
      <c r="DJ175" s="61"/>
      <c r="DK175" s="61"/>
      <c r="DL175" s="77"/>
      <c r="DM175" s="77"/>
      <c r="DN175" s="77"/>
      <c r="DO175" s="77"/>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77"/>
      <c r="FF175" s="77"/>
      <c r="FG175" s="77"/>
      <c r="FH175" s="77"/>
      <c r="FI175" s="77"/>
      <c r="FJ175" s="61">
        <v>2</v>
      </c>
      <c r="FK175" s="61">
        <v>2</v>
      </c>
      <c r="FL175" s="61">
        <v>2</v>
      </c>
      <c r="FM175" s="61">
        <v>2</v>
      </c>
      <c r="FN175" s="61">
        <v>2</v>
      </c>
      <c r="FO175" s="61">
        <v>2</v>
      </c>
      <c r="FP175" s="61">
        <v>2</v>
      </c>
      <c r="FQ175" s="61">
        <v>2</v>
      </c>
      <c r="FR175" s="61">
        <v>2</v>
      </c>
      <c r="FS175" s="61">
        <v>2</v>
      </c>
      <c r="FT175" s="61">
        <v>1</v>
      </c>
      <c r="FU175" s="61">
        <v>2</v>
      </c>
      <c r="FV175" s="61">
        <v>1</v>
      </c>
      <c r="FW175" s="61">
        <v>2</v>
      </c>
      <c r="FX175" s="61">
        <v>2</v>
      </c>
      <c r="FY175" s="61">
        <v>2</v>
      </c>
      <c r="FZ175" s="61">
        <v>2</v>
      </c>
      <c r="GA175" s="61">
        <v>2</v>
      </c>
      <c r="GB175" s="61">
        <v>2</v>
      </c>
      <c r="GC175" s="61">
        <v>2</v>
      </c>
      <c r="GD175" s="61"/>
      <c r="GE175" s="61"/>
      <c r="GF175" s="61"/>
      <c r="GG175" s="61"/>
      <c r="GH175" s="61"/>
      <c r="GI175" s="61">
        <v>2</v>
      </c>
      <c r="GJ175" s="61">
        <v>2</v>
      </c>
      <c r="GK175" s="61">
        <v>2</v>
      </c>
      <c r="GL175" s="61">
        <v>2</v>
      </c>
      <c r="GM175" s="61"/>
      <c r="GN175" s="61">
        <v>2</v>
      </c>
      <c r="GO175" s="202">
        <f>COUNTIF(FA175:GN175,"2")</f>
        <v>23</v>
      </c>
      <c r="GP175" s="203">
        <f>GO175/(GO175+GQ175+GS175+GU175)</f>
        <v>0.92</v>
      </c>
      <c r="GQ175" s="202">
        <f>COUNTIF(FA175:GN175,"1")</f>
        <v>2</v>
      </c>
      <c r="GR175" s="203">
        <f>GQ175/(GO175+GQ175+GS175+GU175)</f>
        <v>0.08</v>
      </c>
      <c r="GS175" s="202">
        <f>COUNTIF(FA175:GN175,"0")</f>
        <v>0</v>
      </c>
      <c r="GT175" s="203">
        <f>GS175/(GO175+GQ175+GS175+GU175)</f>
        <v>0</v>
      </c>
      <c r="GU175" s="202">
        <f>COUNTIF(EU175:GN175,"KĐG")</f>
        <v>0</v>
      </c>
      <c r="GV175" s="203">
        <f>GU175/(GO175+GQ175+GS175+GU175)</f>
        <v>0</v>
      </c>
      <c r="GW175" s="204">
        <f>(((GO175*2)+(GQ175*1)+(GS175*0)))/(GO175+GQ175+GS175)</f>
        <v>1.92</v>
      </c>
      <c r="GX175" s="207" t="str">
        <f>IF(GV175&gt;=50%,"KĐG",IF(GW175&gt;=1.6,"Đạt mục tiêu",IF(GW175&gt;=1,"Cần cố gắng","Chưa đạt")))</f>
        <v>Đạt mục tiêu</v>
      </c>
      <c r="GY175" s="77"/>
      <c r="GZ175" s="77"/>
      <c r="HA175" s="77"/>
      <c r="HB175" s="77"/>
      <c r="HC175" s="77"/>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c r="IN175" s="61"/>
      <c r="IO175" s="61"/>
      <c r="IP175" s="61"/>
      <c r="IQ175" s="61"/>
      <c r="IR175" s="61"/>
      <c r="IS175" s="77"/>
      <c r="IT175" s="77"/>
      <c r="IU175" s="77"/>
      <c r="IV175" s="77"/>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c r="OK175" s="61"/>
      <c r="OL175" s="61"/>
      <c r="OM175" s="61"/>
      <c r="ON175" s="61"/>
      <c r="OO175" s="61"/>
      <c r="OP175" s="61"/>
      <c r="OQ175" s="61"/>
      <c r="OR175" s="61"/>
      <c r="OS175" s="61"/>
      <c r="OT175" s="61"/>
      <c r="OU175" s="61"/>
      <c r="OV175" s="61"/>
      <c r="OW175" s="61"/>
      <c r="OX175" s="61"/>
      <c r="OY175" s="61"/>
      <c r="OZ175" s="61"/>
    </row>
    <row r="176" spans="1:416" ht="29.25" hidden="1" customHeight="1">
      <c r="A176" s="61"/>
      <c r="B176" s="282"/>
      <c r="C176" s="278"/>
      <c r="D176" s="281"/>
      <c r="E176" s="278"/>
      <c r="F176" s="292"/>
      <c r="G176" s="281"/>
      <c r="H176" s="276"/>
      <c r="I176" s="137" t="s">
        <v>1226</v>
      </c>
      <c r="J176" s="134"/>
      <c r="K176" s="206" t="s">
        <v>662</v>
      </c>
      <c r="L176" s="134" t="s">
        <v>500</v>
      </c>
      <c r="M176" s="55" t="s">
        <v>376</v>
      </c>
      <c r="N176" s="61" t="s">
        <v>349</v>
      </c>
      <c r="O176" s="282"/>
      <c r="P176" s="282"/>
      <c r="Q176" s="131"/>
      <c r="R176" s="131"/>
      <c r="S176" s="131"/>
      <c r="T176" s="131" t="s">
        <v>205</v>
      </c>
      <c r="U176" s="131"/>
      <c r="V176" s="131"/>
      <c r="W176" s="131"/>
      <c r="X176" s="131"/>
      <c r="Y176" s="131"/>
      <c r="Z176" s="131"/>
      <c r="AA176" s="131"/>
      <c r="AB176" s="130">
        <f t="shared" si="211"/>
        <v>1</v>
      </c>
      <c r="AC176" s="77"/>
      <c r="AD176" s="77"/>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251"/>
      <c r="BT176" s="251"/>
      <c r="BU176" s="77"/>
      <c r="BV176" s="77"/>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77"/>
      <c r="DM176" s="77"/>
      <c r="DN176" s="77"/>
      <c r="DO176" s="77"/>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77"/>
      <c r="FF176" s="77"/>
      <c r="FG176" s="77"/>
      <c r="FH176" s="77"/>
      <c r="FI176" s="77"/>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202"/>
      <c r="GP176" s="203"/>
      <c r="GQ176" s="202"/>
      <c r="GR176" s="203"/>
      <c r="GS176" s="202"/>
      <c r="GT176" s="203"/>
      <c r="GU176" s="202"/>
      <c r="GV176" s="203"/>
      <c r="GW176" s="204"/>
      <c r="GX176" s="207"/>
      <c r="GY176" s="77"/>
      <c r="GZ176" s="77"/>
      <c r="HA176" s="77"/>
      <c r="HB176" s="77"/>
      <c r="HC176" s="77"/>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c r="IN176" s="61"/>
      <c r="IO176" s="61"/>
      <c r="IP176" s="61"/>
      <c r="IQ176" s="61"/>
      <c r="IR176" s="61"/>
      <c r="IS176" s="77"/>
      <c r="IT176" s="77"/>
      <c r="IU176" s="77"/>
      <c r="IV176" s="77"/>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c r="OG176" s="61"/>
      <c r="OH176" s="61"/>
      <c r="OI176" s="61"/>
      <c r="OJ176" s="61"/>
      <c r="OK176" s="61"/>
      <c r="OL176" s="61"/>
      <c r="OM176" s="61"/>
      <c r="ON176" s="61"/>
      <c r="OO176" s="61"/>
      <c r="OP176" s="61"/>
      <c r="OQ176" s="61"/>
      <c r="OR176" s="61"/>
      <c r="OS176" s="61"/>
      <c r="OT176" s="61"/>
      <c r="OU176" s="61"/>
      <c r="OV176" s="61"/>
      <c r="OW176" s="61"/>
      <c r="OX176" s="61"/>
      <c r="OY176" s="61"/>
      <c r="OZ176" s="61"/>
    </row>
    <row r="177" spans="1:416" ht="32.25" hidden="1" customHeight="1">
      <c r="A177" s="61"/>
      <c r="B177" s="282">
        <v>72</v>
      </c>
      <c r="C177" s="278" t="s">
        <v>204</v>
      </c>
      <c r="D177" s="281" t="s">
        <v>4</v>
      </c>
      <c r="E177" s="278" t="s">
        <v>203</v>
      </c>
      <c r="F177" s="292" t="s">
        <v>7</v>
      </c>
      <c r="G177" s="281"/>
      <c r="H177" s="275" t="s">
        <v>203</v>
      </c>
      <c r="I177" s="137" t="s">
        <v>1081</v>
      </c>
      <c r="J177" s="134"/>
      <c r="K177" s="206" t="s">
        <v>662</v>
      </c>
      <c r="L177" s="134" t="s">
        <v>500</v>
      </c>
      <c r="M177" s="55" t="s">
        <v>376</v>
      </c>
      <c r="N177" s="61" t="s">
        <v>349</v>
      </c>
      <c r="O177" s="282" t="s">
        <v>205</v>
      </c>
      <c r="P177" s="282"/>
      <c r="Q177" s="131"/>
      <c r="R177" s="131"/>
      <c r="S177" s="131"/>
      <c r="T177" s="131"/>
      <c r="U177" s="131" t="s">
        <v>205</v>
      </c>
      <c r="V177" s="131"/>
      <c r="W177" s="131"/>
      <c r="X177" s="131"/>
      <c r="Y177" s="131"/>
      <c r="Z177" s="131"/>
      <c r="AA177" s="131"/>
      <c r="AB177" s="130">
        <f t="shared" si="211"/>
        <v>1</v>
      </c>
      <c r="AC177" s="77"/>
      <c r="AD177" s="77"/>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251"/>
      <c r="BT177" s="251"/>
      <c r="BU177" s="76"/>
      <c r="BV177" s="205"/>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202"/>
      <c r="DC177" s="203"/>
      <c r="DD177" s="202"/>
      <c r="DE177" s="203"/>
      <c r="DF177" s="202"/>
      <c r="DG177" s="203"/>
      <c r="DH177" s="202"/>
      <c r="DI177" s="203" t="e">
        <f>DH177/(DB177+DD177+DF177+DH177)</f>
        <v>#DIV/0!</v>
      </c>
      <c r="DJ177" s="204" t="e">
        <f>(((DB177*2)+(DD177*1)+(DF177*0)))/(DB177+DD177+DF177)</f>
        <v>#DIV/0!</v>
      </c>
      <c r="DK177" s="207" t="e">
        <f>IF(DI177&gt;=50%,"KĐG",IF(DJ177&gt;=1.6,"Đạt mục tiêu",IF(DJ177&gt;=1,"Cần cố gắng","Chưa đạt")))</f>
        <v>#DIV/0!</v>
      </c>
      <c r="DL177" s="77"/>
      <c r="DM177" s="77"/>
      <c r="DN177" s="77"/>
      <c r="DO177" s="77"/>
      <c r="DP177" s="201">
        <v>2</v>
      </c>
      <c r="DQ177" s="201">
        <v>2</v>
      </c>
      <c r="DR177" s="201">
        <v>2</v>
      </c>
      <c r="DS177" s="201">
        <v>2</v>
      </c>
      <c r="DT177" s="201">
        <v>2</v>
      </c>
      <c r="DU177" s="201">
        <v>2</v>
      </c>
      <c r="DV177" s="201">
        <v>2</v>
      </c>
      <c r="DW177" s="201">
        <v>2</v>
      </c>
      <c r="DX177" s="201">
        <v>2</v>
      </c>
      <c r="DY177" s="201">
        <v>2</v>
      </c>
      <c r="DZ177" s="201">
        <v>2</v>
      </c>
      <c r="EA177" s="201">
        <v>2</v>
      </c>
      <c r="EB177" s="201">
        <v>2</v>
      </c>
      <c r="EC177" s="201">
        <v>2</v>
      </c>
      <c r="ED177" s="201">
        <v>2</v>
      </c>
      <c r="EE177" s="201">
        <v>2</v>
      </c>
      <c r="EF177" s="201">
        <v>2</v>
      </c>
      <c r="EG177" s="201">
        <v>2</v>
      </c>
      <c r="EH177" s="201">
        <v>2</v>
      </c>
      <c r="EI177" s="201">
        <v>2</v>
      </c>
      <c r="EJ177" s="201">
        <v>2</v>
      </c>
      <c r="EK177" s="201">
        <v>2</v>
      </c>
      <c r="EL177" s="201">
        <v>2</v>
      </c>
      <c r="EM177" s="201">
        <v>2</v>
      </c>
      <c r="EN177" s="201">
        <v>2</v>
      </c>
      <c r="EO177" s="201">
        <v>2</v>
      </c>
      <c r="EP177" s="201">
        <v>2</v>
      </c>
      <c r="EQ177" s="201">
        <v>2</v>
      </c>
      <c r="ER177" s="201">
        <v>2</v>
      </c>
      <c r="ES177" s="201">
        <v>2</v>
      </c>
      <c r="ET177" s="201">
        <v>2</v>
      </c>
      <c r="EU177" s="61"/>
      <c r="EV177" s="61"/>
      <c r="EW177" s="61"/>
      <c r="EX177" s="61"/>
      <c r="EY177" s="61"/>
      <c r="EZ177" s="61"/>
      <c r="FA177" s="61"/>
      <c r="FB177" s="61"/>
      <c r="FC177" s="61"/>
      <c r="FD177" s="61"/>
      <c r="FE177" s="77"/>
      <c r="FF177" s="77"/>
      <c r="FG177" s="77"/>
      <c r="FH177" s="77"/>
      <c r="FI177" s="77"/>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77"/>
      <c r="GZ177" s="77"/>
      <c r="HA177" s="77"/>
      <c r="HB177" s="77"/>
      <c r="HC177" s="77"/>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c r="IN177" s="61"/>
      <c r="IO177" s="61"/>
      <c r="IP177" s="61"/>
      <c r="IQ177" s="61"/>
      <c r="IR177" s="61"/>
      <c r="IS177" s="77"/>
      <c r="IT177" s="77"/>
      <c r="IU177" s="77"/>
      <c r="IV177" s="77"/>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c r="JZ177" s="61"/>
      <c r="KA177" s="61"/>
      <c r="KB177" s="61"/>
      <c r="KC177" s="61"/>
      <c r="KD177" s="61"/>
      <c r="KE177" s="61"/>
      <c r="KF177" s="61"/>
      <c r="KG177" s="61"/>
      <c r="KH177" s="61"/>
      <c r="KI177" s="61"/>
      <c r="KJ177" s="61"/>
      <c r="KK177" s="78"/>
      <c r="KL177" s="78"/>
      <c r="KM177" s="78"/>
      <c r="KN177" s="61">
        <v>2</v>
      </c>
      <c r="KO177" s="61">
        <v>2</v>
      </c>
      <c r="KP177" s="61">
        <v>1</v>
      </c>
      <c r="KQ177" s="61">
        <v>2</v>
      </c>
      <c r="KR177" s="61">
        <v>2</v>
      </c>
      <c r="KS177" s="61">
        <v>2</v>
      </c>
      <c r="KT177" s="61">
        <v>2</v>
      </c>
      <c r="KU177" s="61">
        <v>2</v>
      </c>
      <c r="KV177" s="61">
        <v>2</v>
      </c>
      <c r="KW177" s="61">
        <v>2</v>
      </c>
      <c r="KX177" s="61">
        <v>1</v>
      </c>
      <c r="KY177" s="61">
        <v>2</v>
      </c>
      <c r="KZ177" s="61">
        <v>2</v>
      </c>
      <c r="LA177" s="61">
        <v>2</v>
      </c>
      <c r="LB177" s="61">
        <v>2</v>
      </c>
      <c r="LC177" s="61">
        <v>2</v>
      </c>
      <c r="LD177" s="61">
        <v>1</v>
      </c>
      <c r="LE177" s="61">
        <v>2</v>
      </c>
      <c r="LF177" s="61">
        <v>2</v>
      </c>
      <c r="LG177" s="61">
        <v>2</v>
      </c>
      <c r="LH177" s="61">
        <v>2</v>
      </c>
      <c r="LI177" s="61">
        <v>2</v>
      </c>
      <c r="LJ177" s="61">
        <v>2</v>
      </c>
      <c r="LK177" s="61"/>
      <c r="LL177" s="61"/>
      <c r="LM177" s="61"/>
      <c r="LN177" s="61"/>
      <c r="LO177" s="61">
        <v>2</v>
      </c>
      <c r="LP177" s="61">
        <v>2</v>
      </c>
      <c r="LQ177" s="61">
        <v>2</v>
      </c>
      <c r="LR177" s="202">
        <f>COUNTIF(KN177:LQ177,"2")</f>
        <v>23</v>
      </c>
      <c r="LS177" s="203">
        <f>LR177/(LR177+LT177+LV177+LX177)</f>
        <v>0.88461538461538458</v>
      </c>
      <c r="LT177" s="202">
        <f>COUNTIF(KN177:LQ177,"1")</f>
        <v>3</v>
      </c>
      <c r="LU177" s="203">
        <f>LT177/(LR177+LT177+LV177+LX177)</f>
        <v>0.11538461538461539</v>
      </c>
      <c r="LV177" s="202">
        <f>COUNTIF(KN177:LQ177,"0")</f>
        <v>0</v>
      </c>
      <c r="LW177" s="203">
        <f>LV177/(LR177+LT177+LV177+LX177)</f>
        <v>0</v>
      </c>
      <c r="LX177" s="202">
        <f>COUNTIF(KA177:LQ177,"KĐG")</f>
        <v>0</v>
      </c>
      <c r="LY177" s="203">
        <f>LX177/(LR177+LT177+LV177+LX177)</f>
        <v>0</v>
      </c>
      <c r="LZ177" s="204">
        <f>(((LR177*2)+(LT177*1)+(LV177*0)))/(LR177+LT177+LV177)</f>
        <v>1.8846153846153846</v>
      </c>
      <c r="MA177" s="208" t="str">
        <f>IF(LY177&gt;=50%,"KĐG",IF(LZ177&gt;=1.6,"Đạt mục tiêu",IF(LZ177&gt;=1,"Cần cố gắng","Chưa đạt")))</f>
        <v>Đạt mục tiêu</v>
      </c>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c r="OG177" s="61"/>
      <c r="OH177" s="61"/>
      <c r="OI177" s="61"/>
      <c r="OJ177" s="61"/>
      <c r="OK177" s="61"/>
      <c r="OL177" s="61"/>
      <c r="OM177" s="61"/>
      <c r="ON177" s="61"/>
      <c r="OO177" s="61"/>
      <c r="OP177" s="61"/>
      <c r="OQ177" s="61"/>
      <c r="OR177" s="61"/>
      <c r="OS177" s="61"/>
      <c r="OT177" s="61"/>
      <c r="OU177" s="61"/>
      <c r="OV177" s="61"/>
      <c r="OW177" s="61"/>
      <c r="OX177" s="61"/>
      <c r="OY177" s="61"/>
      <c r="OZ177" s="61"/>
    </row>
    <row r="178" spans="1:416" ht="32.25" hidden="1" customHeight="1">
      <c r="A178" s="61"/>
      <c r="B178" s="282"/>
      <c r="C178" s="278"/>
      <c r="D178" s="281"/>
      <c r="E178" s="278"/>
      <c r="F178" s="292"/>
      <c r="G178" s="281"/>
      <c r="H178" s="276"/>
      <c r="I178" s="137" t="s">
        <v>1081</v>
      </c>
      <c r="J178" s="134"/>
      <c r="K178" s="206" t="s">
        <v>662</v>
      </c>
      <c r="L178" s="134" t="s">
        <v>500</v>
      </c>
      <c r="M178" s="55" t="s">
        <v>376</v>
      </c>
      <c r="N178" s="61" t="s">
        <v>349</v>
      </c>
      <c r="O178" s="282"/>
      <c r="P178" s="282"/>
      <c r="Q178" s="131"/>
      <c r="R178" s="131"/>
      <c r="S178" s="131"/>
      <c r="T178" s="131"/>
      <c r="U178" s="131"/>
      <c r="V178" s="131"/>
      <c r="W178" s="131"/>
      <c r="X178" s="131"/>
      <c r="Y178" s="131"/>
      <c r="Z178" s="131"/>
      <c r="AA178" s="131" t="s">
        <v>205</v>
      </c>
      <c r="AB178" s="130">
        <f t="shared" si="211"/>
        <v>1</v>
      </c>
      <c r="AC178" s="77"/>
      <c r="AD178" s="77"/>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251"/>
      <c r="BT178" s="251"/>
      <c r="BU178" s="77"/>
      <c r="BV178" s="77"/>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77"/>
      <c r="DM178" s="77"/>
      <c r="DN178" s="77"/>
      <c r="DO178" s="77"/>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77"/>
      <c r="FF178" s="77"/>
      <c r="FG178" s="77"/>
      <c r="FH178" s="77"/>
      <c r="FI178" s="77"/>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77"/>
      <c r="GZ178" s="77"/>
      <c r="HA178" s="77"/>
      <c r="HB178" s="77"/>
      <c r="HC178" s="77"/>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c r="IN178" s="61"/>
      <c r="IO178" s="61"/>
      <c r="IP178" s="61"/>
      <c r="IQ178" s="61"/>
      <c r="IR178" s="61"/>
      <c r="IS178" s="77"/>
      <c r="IT178" s="77"/>
      <c r="IU178" s="77"/>
      <c r="IV178" s="77"/>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c r="JZ178" s="61"/>
      <c r="KA178" s="61"/>
      <c r="KB178" s="61"/>
      <c r="KC178" s="61"/>
      <c r="KD178" s="61"/>
      <c r="KE178" s="61"/>
      <c r="KF178" s="61"/>
      <c r="KG178" s="61"/>
      <c r="KH178" s="61"/>
      <c r="KI178" s="61"/>
      <c r="KJ178" s="61"/>
      <c r="KK178" s="78"/>
      <c r="KL178" s="78"/>
      <c r="KM178" s="78"/>
      <c r="KN178" s="61"/>
      <c r="KO178" s="61"/>
      <c r="KP178" s="61"/>
      <c r="KQ178" s="61"/>
      <c r="KR178" s="61"/>
      <c r="KS178" s="61"/>
      <c r="KT178" s="61"/>
      <c r="KU178" s="61"/>
      <c r="KV178" s="61"/>
      <c r="KW178" s="61"/>
      <c r="KX178" s="61"/>
      <c r="KY178" s="61"/>
      <c r="KZ178" s="61"/>
      <c r="LA178" s="61"/>
      <c r="LB178" s="61"/>
      <c r="LC178" s="61"/>
      <c r="LD178" s="61"/>
      <c r="LE178" s="61"/>
      <c r="LF178" s="61"/>
      <c r="LG178" s="61"/>
      <c r="LH178" s="61"/>
      <c r="LI178" s="61"/>
      <c r="LJ178" s="61"/>
      <c r="LK178" s="61"/>
      <c r="LL178" s="61"/>
      <c r="LM178" s="61"/>
      <c r="LN178" s="61"/>
      <c r="LO178" s="61"/>
      <c r="LP178" s="61"/>
      <c r="LQ178" s="61"/>
      <c r="LR178" s="202"/>
      <c r="LS178" s="203"/>
      <c r="LT178" s="202"/>
      <c r="LU178" s="203"/>
      <c r="LV178" s="202"/>
      <c r="LW178" s="203"/>
      <c r="LX178" s="202"/>
      <c r="LY178" s="203"/>
      <c r="LZ178" s="204"/>
      <c r="MA178" s="208"/>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c r="OG178" s="61"/>
      <c r="OH178" s="61"/>
      <c r="OI178" s="61"/>
      <c r="OJ178" s="61"/>
      <c r="OK178" s="61"/>
      <c r="OL178" s="61"/>
      <c r="OM178" s="61"/>
      <c r="ON178" s="61"/>
      <c r="OO178" s="61"/>
      <c r="OP178" s="61"/>
      <c r="OQ178" s="61"/>
      <c r="OR178" s="61"/>
      <c r="OS178" s="61"/>
      <c r="OT178" s="61"/>
      <c r="OU178" s="61"/>
      <c r="OV178" s="61"/>
      <c r="OW178" s="61"/>
      <c r="OX178" s="61"/>
      <c r="OY178" s="61"/>
      <c r="OZ178" s="61"/>
    </row>
    <row r="179" spans="1:416" ht="88.5" customHeight="1">
      <c r="A179" s="61"/>
      <c r="B179" s="61">
        <v>73</v>
      </c>
      <c r="C179" s="140" t="s">
        <v>437</v>
      </c>
      <c r="D179" s="161" t="s">
        <v>7</v>
      </c>
      <c r="E179" s="140" t="s">
        <v>450</v>
      </c>
      <c r="F179" s="134" t="s">
        <v>7</v>
      </c>
      <c r="G179" s="133" t="s">
        <v>205</v>
      </c>
      <c r="H179" s="137" t="s">
        <v>450</v>
      </c>
      <c r="I179" s="137" t="s">
        <v>1126</v>
      </c>
      <c r="J179" s="134"/>
      <c r="K179" s="206" t="s">
        <v>662</v>
      </c>
      <c r="L179" s="134" t="s">
        <v>500</v>
      </c>
      <c r="M179" s="55" t="s">
        <v>376</v>
      </c>
      <c r="N179" s="61" t="s">
        <v>385</v>
      </c>
      <c r="O179" s="61" t="s">
        <v>205</v>
      </c>
      <c r="P179" s="61"/>
      <c r="Q179" s="131"/>
      <c r="R179" s="131" t="s">
        <v>205</v>
      </c>
      <c r="S179" s="131"/>
      <c r="T179" s="131"/>
      <c r="U179" s="131"/>
      <c r="V179" s="131"/>
      <c r="W179" s="131"/>
      <c r="X179" s="131"/>
      <c r="Y179" s="131"/>
      <c r="Z179" s="131"/>
      <c r="AA179" s="131"/>
      <c r="AB179" s="130">
        <f t="shared" si="211"/>
        <v>1</v>
      </c>
      <c r="AC179" s="77"/>
      <c r="AD179" s="77"/>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77"/>
      <c r="BT179" s="79" t="s">
        <v>554</v>
      </c>
      <c r="BU179" s="76"/>
      <c r="BV179" s="79"/>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202"/>
      <c r="DC179" s="203"/>
      <c r="DD179" s="202"/>
      <c r="DE179" s="203"/>
      <c r="DF179" s="202"/>
      <c r="DG179" s="203"/>
      <c r="DH179" s="202"/>
      <c r="DI179" s="203" t="e">
        <f>DH179/(DB179+DD179+DF179+DH179)</f>
        <v>#DIV/0!</v>
      </c>
      <c r="DJ179" s="204" t="e">
        <f>(((DB179*2)+(DD179*1)+(DF179*0)))/(DB179+DD179+DF179)</f>
        <v>#DIV/0!</v>
      </c>
      <c r="DK179" s="207" t="e">
        <f>IF(DI179&gt;=50%,"KĐG",IF(DJ179&gt;=1.6,"Đạt mục tiêu",IF(DJ179&gt;=1,"Cần cố gắng","Chưa đạt")))</f>
        <v>#DIV/0!</v>
      </c>
      <c r="DL179" s="77"/>
      <c r="DM179" s="77"/>
      <c r="DN179" s="77"/>
      <c r="DO179" s="77"/>
      <c r="DP179" s="201">
        <v>2</v>
      </c>
      <c r="DQ179" s="201">
        <v>2</v>
      </c>
      <c r="DR179" s="201">
        <v>2</v>
      </c>
      <c r="DS179" s="201">
        <v>2</v>
      </c>
      <c r="DT179" s="201">
        <v>2</v>
      </c>
      <c r="DU179" s="201">
        <v>2</v>
      </c>
      <c r="DV179" s="201">
        <v>2</v>
      </c>
      <c r="DW179" s="201">
        <v>2</v>
      </c>
      <c r="DX179" s="201">
        <v>2</v>
      </c>
      <c r="DY179" s="201">
        <v>2</v>
      </c>
      <c r="DZ179" s="201">
        <v>2</v>
      </c>
      <c r="EA179" s="201">
        <v>2</v>
      </c>
      <c r="EB179" s="201">
        <v>2</v>
      </c>
      <c r="EC179" s="201">
        <v>2</v>
      </c>
      <c r="ED179" s="201">
        <v>2</v>
      </c>
      <c r="EE179" s="201">
        <v>2</v>
      </c>
      <c r="EF179" s="201">
        <v>2</v>
      </c>
      <c r="EG179" s="201">
        <v>2</v>
      </c>
      <c r="EH179" s="201">
        <v>2</v>
      </c>
      <c r="EI179" s="201">
        <v>2</v>
      </c>
      <c r="EJ179" s="201">
        <v>2</v>
      </c>
      <c r="EK179" s="201">
        <v>2</v>
      </c>
      <c r="EL179" s="201">
        <v>2</v>
      </c>
      <c r="EM179" s="201">
        <v>2</v>
      </c>
      <c r="EN179" s="201">
        <v>2</v>
      </c>
      <c r="EO179" s="201">
        <v>2</v>
      </c>
      <c r="EP179" s="201">
        <v>2</v>
      </c>
      <c r="EQ179" s="201">
        <v>2</v>
      </c>
      <c r="ER179" s="201">
        <v>2</v>
      </c>
      <c r="ES179" s="201">
        <v>2</v>
      </c>
      <c r="ET179" s="201">
        <v>2</v>
      </c>
      <c r="EU179" s="202">
        <v>23</v>
      </c>
      <c r="EV179" s="203">
        <v>0.85185185185185186</v>
      </c>
      <c r="EW179" s="202">
        <v>2</v>
      </c>
      <c r="EX179" s="203">
        <v>7.407407407407407E-2</v>
      </c>
      <c r="EY179" s="202">
        <v>2</v>
      </c>
      <c r="EZ179" s="203">
        <v>7.407407407407407E-2</v>
      </c>
      <c r="FA179" s="202">
        <v>0</v>
      </c>
      <c r="FB179" s="203">
        <v>0</v>
      </c>
      <c r="FC179" s="204">
        <v>1.7777777777777777</v>
      </c>
      <c r="FD179" s="207" t="s">
        <v>671</v>
      </c>
      <c r="FE179" s="77"/>
      <c r="FF179" s="77"/>
      <c r="FG179" s="77"/>
      <c r="FH179" s="77"/>
      <c r="FI179" s="77"/>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77"/>
      <c r="GZ179" s="77"/>
      <c r="HA179" s="77"/>
      <c r="HB179" s="77"/>
      <c r="HC179" s="77"/>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77"/>
      <c r="IT179" s="77"/>
      <c r="IU179" s="77"/>
      <c r="IV179" s="77"/>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61"/>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c r="OG179" s="61"/>
      <c r="OH179" s="61"/>
      <c r="OI179" s="61"/>
      <c r="OJ179" s="61"/>
      <c r="OK179" s="61"/>
      <c r="OL179" s="61"/>
      <c r="OM179" s="61"/>
      <c r="ON179" s="61"/>
      <c r="OO179" s="61"/>
      <c r="OP179" s="61"/>
      <c r="OQ179" s="61"/>
      <c r="OR179" s="61"/>
      <c r="OS179" s="61"/>
      <c r="OT179" s="61"/>
      <c r="OU179" s="61"/>
      <c r="OV179" s="61"/>
      <c r="OW179" s="61"/>
      <c r="OX179" s="61"/>
      <c r="OY179" s="61"/>
      <c r="OZ179" s="61"/>
    </row>
    <row r="180" spans="1:416" ht="63" hidden="1">
      <c r="A180" s="61"/>
      <c r="B180" s="61">
        <v>74</v>
      </c>
      <c r="C180" s="137" t="s">
        <v>204</v>
      </c>
      <c r="D180" s="133" t="s">
        <v>4</v>
      </c>
      <c r="E180" s="137" t="s">
        <v>177</v>
      </c>
      <c r="F180" s="134" t="s">
        <v>4</v>
      </c>
      <c r="G180" s="133"/>
      <c r="H180" s="137" t="s">
        <v>177</v>
      </c>
      <c r="I180" s="137" t="s">
        <v>1579</v>
      </c>
      <c r="J180" s="134"/>
      <c r="K180" s="206" t="s">
        <v>662</v>
      </c>
      <c r="L180" s="134" t="s">
        <v>500</v>
      </c>
      <c r="M180" s="55" t="s">
        <v>376</v>
      </c>
      <c r="N180" s="61" t="s">
        <v>349</v>
      </c>
      <c r="O180" s="61" t="s">
        <v>205</v>
      </c>
      <c r="P180" s="61"/>
      <c r="Q180" s="131" t="s">
        <v>205</v>
      </c>
      <c r="R180" s="131"/>
      <c r="S180" s="131"/>
      <c r="T180" s="131"/>
      <c r="U180" s="131"/>
      <c r="V180" s="131"/>
      <c r="W180" s="131"/>
      <c r="X180" s="131"/>
      <c r="Y180" s="131"/>
      <c r="Z180" s="131"/>
      <c r="AA180" s="131"/>
      <c r="AB180" s="130">
        <f t="shared" si="211"/>
        <v>1</v>
      </c>
      <c r="AC180" s="77"/>
      <c r="AD180" s="77"/>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251"/>
      <c r="BT180" s="251"/>
      <c r="BU180" s="77"/>
      <c r="BV180" s="77"/>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79" t="s">
        <v>557</v>
      </c>
      <c r="DM180" s="79" t="s">
        <v>557</v>
      </c>
      <c r="DN180" s="79" t="s">
        <v>557</v>
      </c>
      <c r="DO180" s="79" t="s">
        <v>557</v>
      </c>
      <c r="DP180" s="201">
        <v>2</v>
      </c>
      <c r="DQ180" s="201">
        <v>2</v>
      </c>
      <c r="DR180" s="201">
        <v>2</v>
      </c>
      <c r="DS180" s="201">
        <v>2</v>
      </c>
      <c r="DT180" s="201">
        <v>2</v>
      </c>
      <c r="DU180" s="201">
        <v>2</v>
      </c>
      <c r="DV180" s="201">
        <v>2</v>
      </c>
      <c r="DW180" s="201">
        <v>2</v>
      </c>
      <c r="DX180" s="201">
        <v>1</v>
      </c>
      <c r="DY180" s="201">
        <v>2</v>
      </c>
      <c r="DZ180" s="201">
        <v>2</v>
      </c>
      <c r="EA180" s="201">
        <v>2</v>
      </c>
      <c r="EB180" s="201">
        <v>2</v>
      </c>
      <c r="EC180" s="201">
        <v>2</v>
      </c>
      <c r="ED180" s="201">
        <v>2</v>
      </c>
      <c r="EE180" s="201">
        <v>2</v>
      </c>
      <c r="EF180" s="201">
        <v>2</v>
      </c>
      <c r="EG180" s="201">
        <v>2</v>
      </c>
      <c r="EH180" s="201">
        <v>1</v>
      </c>
      <c r="EI180" s="201">
        <v>2</v>
      </c>
      <c r="EJ180" s="201">
        <v>2</v>
      </c>
      <c r="EK180" s="201">
        <v>2</v>
      </c>
      <c r="EL180" s="201">
        <v>2</v>
      </c>
      <c r="EM180" s="201">
        <v>2</v>
      </c>
      <c r="EN180" s="201">
        <v>2</v>
      </c>
      <c r="EO180" s="201">
        <v>2</v>
      </c>
      <c r="EP180" s="201">
        <v>2</v>
      </c>
      <c r="EQ180" s="201">
        <v>2</v>
      </c>
      <c r="ER180" s="201">
        <v>2</v>
      </c>
      <c r="ES180" s="201">
        <v>2</v>
      </c>
      <c r="ET180" s="201">
        <v>2</v>
      </c>
      <c r="EU180" s="202">
        <f>COUNTIF(DL180:ET180,"2")</f>
        <v>29</v>
      </c>
      <c r="EV180" s="203">
        <f>EU180/(EU180+EW180+EY180+FA180)</f>
        <v>0.93548387096774188</v>
      </c>
      <c r="EW180" s="202">
        <f>COUNTIF(DL180:ET180,"1")</f>
        <v>2</v>
      </c>
      <c r="EX180" s="203">
        <f>EW180/(EU180+EW180+EY180+FA180)</f>
        <v>6.4516129032258063E-2</v>
      </c>
      <c r="EY180" s="202">
        <f>COUNTIF(DL180:ET180,"0")</f>
        <v>0</v>
      </c>
      <c r="EZ180" s="203">
        <f>EY180/(EU180+EW180+EY180+FA180)</f>
        <v>0</v>
      </c>
      <c r="FA180" s="202">
        <f>COUNTIF(DL180:ET180,"KĐG")</f>
        <v>0</v>
      </c>
      <c r="FB180" s="203">
        <f>FA180/(EU180+EW180+EY180+FA180)</f>
        <v>0</v>
      </c>
      <c r="FC180" s="204">
        <f>(((EU180*2)+(EW180*1)+(EY180*0)))/(EU180+EW180+EY180)</f>
        <v>1.935483870967742</v>
      </c>
      <c r="FD180" s="207" t="str">
        <f>IF(FB180&gt;=50%,"KĐG",IF(FC180&gt;=1.6,"Đạt mục tiêu",IF(FC180&gt;=1,"Cần cố gắng","Chưa đạt")))</f>
        <v>Đạt mục tiêu</v>
      </c>
      <c r="FE180" s="77"/>
      <c r="FF180" s="77"/>
      <c r="FG180" s="77"/>
      <c r="FH180" s="77"/>
      <c r="FI180" s="77"/>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77"/>
      <c r="GZ180" s="77"/>
      <c r="HA180" s="77"/>
      <c r="HB180" s="77"/>
      <c r="HC180" s="77"/>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77"/>
      <c r="IT180" s="77"/>
      <c r="IU180" s="77"/>
      <c r="IV180" s="77"/>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c r="OG180" s="61"/>
      <c r="OH180" s="61"/>
      <c r="OI180" s="61"/>
      <c r="OJ180" s="61"/>
      <c r="OK180" s="61"/>
      <c r="OL180" s="61"/>
      <c r="OM180" s="61"/>
      <c r="ON180" s="61"/>
      <c r="OO180" s="61"/>
      <c r="OP180" s="61"/>
      <c r="OQ180" s="61"/>
      <c r="OR180" s="61"/>
      <c r="OS180" s="61"/>
      <c r="OT180" s="61"/>
      <c r="OU180" s="61"/>
      <c r="OV180" s="61"/>
      <c r="OW180" s="61"/>
      <c r="OX180" s="61"/>
      <c r="OY180" s="61"/>
      <c r="OZ180" s="61"/>
    </row>
    <row r="181" spans="1:416" ht="47.25" hidden="1">
      <c r="A181" s="61"/>
      <c r="B181" s="61">
        <v>75</v>
      </c>
      <c r="C181" s="137" t="s">
        <v>204</v>
      </c>
      <c r="D181" s="133" t="s">
        <v>4</v>
      </c>
      <c r="E181" s="137" t="s">
        <v>178</v>
      </c>
      <c r="F181" s="134" t="s">
        <v>4</v>
      </c>
      <c r="G181" s="133"/>
      <c r="H181" s="137" t="s">
        <v>178</v>
      </c>
      <c r="I181" s="137" t="s">
        <v>1007</v>
      </c>
      <c r="J181" s="134"/>
      <c r="K181" s="206" t="s">
        <v>662</v>
      </c>
      <c r="L181" s="134" t="s">
        <v>500</v>
      </c>
      <c r="M181" s="55" t="s">
        <v>376</v>
      </c>
      <c r="N181" s="61" t="s">
        <v>349</v>
      </c>
      <c r="O181" s="61" t="s">
        <v>205</v>
      </c>
      <c r="P181" s="61">
        <v>1</v>
      </c>
      <c r="Q181" s="131"/>
      <c r="R181" s="131"/>
      <c r="S181" s="131"/>
      <c r="T181" s="131"/>
      <c r="U181" s="131"/>
      <c r="V181" s="131"/>
      <c r="W181" s="131" t="s">
        <v>205</v>
      </c>
      <c r="X181" s="131"/>
      <c r="Y181" s="131"/>
      <c r="Z181" s="131"/>
      <c r="AA181" s="131"/>
      <c r="AB181" s="130">
        <f t="shared" si="211"/>
        <v>1</v>
      </c>
      <c r="AC181" s="77"/>
      <c r="AD181" s="77"/>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251"/>
      <c r="BT181" s="251"/>
      <c r="BU181" s="77"/>
      <c r="BV181" s="77"/>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77"/>
      <c r="DM181" s="77"/>
      <c r="DN181" s="77"/>
      <c r="DO181" s="77"/>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79" t="s">
        <v>554</v>
      </c>
      <c r="FF181" s="79" t="s">
        <v>554</v>
      </c>
      <c r="FG181" s="79" t="s">
        <v>554</v>
      </c>
      <c r="FH181" s="79" t="s">
        <v>554</v>
      </c>
      <c r="FI181" s="79" t="s">
        <v>554</v>
      </c>
      <c r="FJ181" s="77" t="s">
        <v>463</v>
      </c>
      <c r="FK181" s="77" t="s">
        <v>463</v>
      </c>
      <c r="FL181" s="77" t="s">
        <v>463</v>
      </c>
      <c r="FM181" s="77" t="s">
        <v>463</v>
      </c>
      <c r="FN181" s="77" t="s">
        <v>463</v>
      </c>
      <c r="FO181" s="77" t="s">
        <v>463</v>
      </c>
      <c r="FP181" s="77" t="s">
        <v>463</v>
      </c>
      <c r="FQ181" s="77" t="s">
        <v>1022</v>
      </c>
      <c r="FR181" s="77" t="s">
        <v>463</v>
      </c>
      <c r="FS181" s="77" t="s">
        <v>463</v>
      </c>
      <c r="FT181" s="77" t="s">
        <v>463</v>
      </c>
      <c r="FU181" s="77" t="s">
        <v>1022</v>
      </c>
      <c r="FV181" s="77" t="s">
        <v>463</v>
      </c>
      <c r="FW181" s="77" t="s">
        <v>463</v>
      </c>
      <c r="FX181" s="77" t="s">
        <v>463</v>
      </c>
      <c r="FY181" s="77" t="s">
        <v>1022</v>
      </c>
      <c r="FZ181" s="77" t="s">
        <v>463</v>
      </c>
      <c r="GA181" s="77" t="s">
        <v>463</v>
      </c>
      <c r="GB181" s="77" t="s">
        <v>463</v>
      </c>
      <c r="GC181" s="77" t="s">
        <v>463</v>
      </c>
      <c r="GD181" s="77" t="s">
        <v>463</v>
      </c>
      <c r="GE181" s="77" t="s">
        <v>463</v>
      </c>
      <c r="GF181" s="77" t="s">
        <v>463</v>
      </c>
      <c r="GG181" s="77" t="s">
        <v>1022</v>
      </c>
      <c r="GH181" s="77" t="s">
        <v>463</v>
      </c>
      <c r="GI181" s="77" t="s">
        <v>463</v>
      </c>
      <c r="GJ181" s="77" t="s">
        <v>463</v>
      </c>
      <c r="GK181" s="77" t="s">
        <v>463</v>
      </c>
      <c r="GL181" s="77" t="s">
        <v>1022</v>
      </c>
      <c r="GM181" s="77" t="s">
        <v>463</v>
      </c>
      <c r="GN181" s="77" t="s">
        <v>463</v>
      </c>
      <c r="GO181" s="202">
        <f>COUNTIF(EZ181:GN181,"2")</f>
        <v>26</v>
      </c>
      <c r="GP181" s="203">
        <f t="shared" ref="GP181" si="230">GO181/(GO181+GQ181+GS181+GU181)</f>
        <v>0.83870967741935487</v>
      </c>
      <c r="GQ181" s="202">
        <f>COUNTIF(EZ181:GN181,"1")</f>
        <v>5</v>
      </c>
      <c r="GR181" s="203">
        <f t="shared" ref="GR181" si="231">GQ181/(GO181+GQ181+GS181+GU181)</f>
        <v>0.16129032258064516</v>
      </c>
      <c r="GS181" s="202">
        <f>COUNTIF(EZ181:GN181,"0")</f>
        <v>0</v>
      </c>
      <c r="GT181" s="203">
        <f t="shared" ref="GT181" si="232">GS181/(GO181+GQ181+GS181+GU181)</f>
        <v>0</v>
      </c>
      <c r="GU181" s="202">
        <f>COUNTIF(EZ181:GN181,"KĐG")</f>
        <v>0</v>
      </c>
      <c r="GV181" s="203">
        <f t="shared" ref="GV181" si="233">GU181/(GO181+GQ181+GS181+GU181)</f>
        <v>0</v>
      </c>
      <c r="GW181" s="204">
        <f t="shared" ref="GW181" si="234">(((GO181*2)+(GQ181*1)+(GS181*0)))/(GO181+GQ181+GS181)</f>
        <v>1.8387096774193548</v>
      </c>
      <c r="GX181" s="205" t="str">
        <f t="shared" ref="GX181" si="235">IF(GV181&gt;=50%,"KĐG",IF(GW181&gt;=1.6,"Đạt mục tiêu",IF(GW181&gt;=1,"Cần cố gắng","Chưa đạt")))</f>
        <v>Đạt mục tiêu</v>
      </c>
      <c r="GY181" s="77"/>
      <c r="GZ181" s="77"/>
      <c r="HA181" s="77"/>
      <c r="HB181" s="77"/>
      <c r="HC181" s="77"/>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77"/>
      <c r="IT181" s="77"/>
      <c r="IU181" s="77"/>
      <c r="IV181" s="77"/>
      <c r="IW181" s="61"/>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61"/>
      <c r="LG181" s="61"/>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c r="OG181" s="61"/>
      <c r="OH181" s="61"/>
      <c r="OI181" s="61"/>
      <c r="OJ181" s="61"/>
      <c r="OK181" s="61"/>
      <c r="OL181" s="61"/>
      <c r="OM181" s="61"/>
      <c r="ON181" s="61"/>
      <c r="OO181" s="61"/>
      <c r="OP181" s="61"/>
      <c r="OQ181" s="61"/>
      <c r="OR181" s="61"/>
      <c r="OS181" s="61"/>
      <c r="OT181" s="61"/>
      <c r="OU181" s="61"/>
      <c r="OV181" s="61"/>
      <c r="OW181" s="61"/>
      <c r="OX181" s="61"/>
      <c r="OY181" s="61"/>
      <c r="OZ181" s="61"/>
    </row>
    <row r="182" spans="1:416" ht="55.5" hidden="1">
      <c r="A182" s="61"/>
      <c r="B182" s="61">
        <v>76</v>
      </c>
      <c r="C182" s="137" t="s">
        <v>179</v>
      </c>
      <c r="D182" s="133" t="s">
        <v>6</v>
      </c>
      <c r="E182" s="137" t="s">
        <v>180</v>
      </c>
      <c r="F182" s="134" t="s">
        <v>6</v>
      </c>
      <c r="G182" s="133"/>
      <c r="H182" s="137" t="s">
        <v>180</v>
      </c>
      <c r="I182" s="137" t="s">
        <v>1568</v>
      </c>
      <c r="J182" s="134"/>
      <c r="K182" s="206" t="s">
        <v>662</v>
      </c>
      <c r="L182" s="134" t="s">
        <v>500</v>
      </c>
      <c r="M182" s="55" t="s">
        <v>376</v>
      </c>
      <c r="N182" s="61" t="s">
        <v>349</v>
      </c>
      <c r="O182" s="61" t="s">
        <v>205</v>
      </c>
      <c r="P182" s="61"/>
      <c r="Q182" s="131"/>
      <c r="R182" s="131"/>
      <c r="S182" s="131"/>
      <c r="T182" s="131"/>
      <c r="U182" s="131"/>
      <c r="V182" s="131"/>
      <c r="W182" s="131" t="s">
        <v>205</v>
      </c>
      <c r="X182" s="131"/>
      <c r="Y182" s="131"/>
      <c r="Z182" s="131"/>
      <c r="AA182" s="131"/>
      <c r="AB182" s="130">
        <f t="shared" si="211"/>
        <v>1</v>
      </c>
      <c r="AC182" s="77"/>
      <c r="AD182" s="77"/>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251"/>
      <c r="BT182" s="251"/>
      <c r="BU182" s="77"/>
      <c r="BV182" s="77"/>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77"/>
      <c r="DM182" s="77"/>
      <c r="DN182" s="77"/>
      <c r="DO182" s="77"/>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77"/>
      <c r="FF182" s="77"/>
      <c r="FG182" s="77"/>
      <c r="FH182" s="77"/>
      <c r="FI182" s="77"/>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77"/>
      <c r="GZ182" s="77"/>
      <c r="HA182" s="77"/>
      <c r="HB182" s="77"/>
      <c r="HC182" s="77"/>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c r="IN182" s="61"/>
      <c r="IO182" s="61"/>
      <c r="IP182" s="61"/>
      <c r="IQ182" s="61"/>
      <c r="IR182" s="61"/>
      <c r="IS182" s="77"/>
      <c r="IT182" s="77"/>
      <c r="IU182" s="77"/>
      <c r="IV182" s="77"/>
      <c r="IW182" s="61"/>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c r="JZ182" s="61"/>
      <c r="KA182" s="61"/>
      <c r="KB182" s="61"/>
      <c r="KC182" s="61"/>
      <c r="KD182" s="61"/>
      <c r="KE182" s="61"/>
      <c r="KF182" s="61"/>
      <c r="KG182" s="61"/>
      <c r="KH182" s="61"/>
      <c r="KI182" s="61"/>
      <c r="KJ182" s="61"/>
      <c r="KK182" s="78"/>
      <c r="KL182" s="78"/>
      <c r="KM182" s="78"/>
      <c r="KN182" s="61">
        <v>2</v>
      </c>
      <c r="KO182" s="61">
        <v>2</v>
      </c>
      <c r="KP182" s="61">
        <v>1</v>
      </c>
      <c r="KQ182" s="61">
        <v>2</v>
      </c>
      <c r="KR182" s="61">
        <v>2</v>
      </c>
      <c r="KS182" s="61">
        <v>2</v>
      </c>
      <c r="KT182" s="61">
        <v>2</v>
      </c>
      <c r="KU182" s="61">
        <v>2</v>
      </c>
      <c r="KV182" s="61">
        <v>2</v>
      </c>
      <c r="KW182" s="61">
        <v>2</v>
      </c>
      <c r="KX182" s="61">
        <v>1</v>
      </c>
      <c r="KY182" s="61">
        <v>2</v>
      </c>
      <c r="KZ182" s="61">
        <v>2</v>
      </c>
      <c r="LA182" s="61">
        <v>2</v>
      </c>
      <c r="LB182" s="61">
        <v>2</v>
      </c>
      <c r="LC182" s="61">
        <v>2</v>
      </c>
      <c r="LD182" s="61">
        <v>1</v>
      </c>
      <c r="LE182" s="61">
        <v>2</v>
      </c>
      <c r="LF182" s="61">
        <v>2</v>
      </c>
      <c r="LG182" s="61">
        <v>2</v>
      </c>
      <c r="LH182" s="61">
        <v>2</v>
      </c>
      <c r="LI182" s="61">
        <v>2</v>
      </c>
      <c r="LJ182" s="61">
        <v>2</v>
      </c>
      <c r="LK182" s="61"/>
      <c r="LL182" s="61"/>
      <c r="LM182" s="61"/>
      <c r="LN182" s="61"/>
      <c r="LO182" s="61">
        <v>2</v>
      </c>
      <c r="LP182" s="61">
        <v>2</v>
      </c>
      <c r="LQ182" s="61">
        <v>2</v>
      </c>
      <c r="LR182" s="202">
        <f>COUNTIF(KN182:LQ182,"2")</f>
        <v>23</v>
      </c>
      <c r="LS182" s="203">
        <f>LR182/(LR182+LT182+LV182+LX182)</f>
        <v>0.88461538461538458</v>
      </c>
      <c r="LT182" s="202">
        <f>COUNTIF(KN182:LQ182,"1")</f>
        <v>3</v>
      </c>
      <c r="LU182" s="203">
        <f>LT182/(LR182+LT182+LV182+LX182)</f>
        <v>0.11538461538461539</v>
      </c>
      <c r="LV182" s="202">
        <f>COUNTIF(KN182:LQ182,"0")</f>
        <v>0</v>
      </c>
      <c r="LW182" s="203">
        <f>LV182/(LR182+LT182+LV182+LX182)</f>
        <v>0</v>
      </c>
      <c r="LX182" s="202">
        <f>COUNTIF(KA182:LQ182,"KĐG")</f>
        <v>0</v>
      </c>
      <c r="LY182" s="203">
        <f>LX182/(LR182+LT182+LV182+LX182)</f>
        <v>0</v>
      </c>
      <c r="LZ182" s="204">
        <f>(((LR182*2)+(LT182*1)+(LV182*0)))/(LR182+LT182+LV182)</f>
        <v>1.8846153846153846</v>
      </c>
      <c r="MA182" s="208" t="str">
        <f>IF(LY182&gt;=50%,"KĐG",IF(LZ182&gt;=1.6,"Đạt mục tiêu",IF(LZ182&gt;=1,"Cần cố gắng","Chưa đạt")))</f>
        <v>Đạt mục tiêu</v>
      </c>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c r="OG182" s="61"/>
      <c r="OH182" s="61"/>
      <c r="OI182" s="61"/>
      <c r="OJ182" s="61"/>
      <c r="OK182" s="61"/>
      <c r="OL182" s="61"/>
      <c r="OM182" s="61"/>
      <c r="ON182" s="61"/>
      <c r="OO182" s="61"/>
      <c r="OP182" s="61"/>
      <c r="OQ182" s="61"/>
      <c r="OR182" s="61"/>
      <c r="OS182" s="61"/>
      <c r="OT182" s="61"/>
      <c r="OU182" s="61"/>
      <c r="OV182" s="61"/>
      <c r="OW182" s="61"/>
      <c r="OX182" s="61"/>
      <c r="OY182" s="61"/>
      <c r="OZ182" s="61"/>
    </row>
    <row r="183" spans="1:416" ht="94.5" hidden="1">
      <c r="A183" s="61"/>
      <c r="B183" s="61">
        <v>77</v>
      </c>
      <c r="C183" s="137" t="s">
        <v>181</v>
      </c>
      <c r="D183" s="133" t="s">
        <v>4</v>
      </c>
      <c r="E183" s="137" t="s">
        <v>198</v>
      </c>
      <c r="F183" s="134" t="s">
        <v>6</v>
      </c>
      <c r="G183" s="133"/>
      <c r="H183" s="137" t="s">
        <v>198</v>
      </c>
      <c r="I183" s="137" t="s">
        <v>1569</v>
      </c>
      <c r="J183" s="134"/>
      <c r="K183" s="206" t="s">
        <v>662</v>
      </c>
      <c r="L183" s="134" t="s">
        <v>500</v>
      </c>
      <c r="M183" s="55" t="s">
        <v>376</v>
      </c>
      <c r="N183" s="61" t="s">
        <v>349</v>
      </c>
      <c r="O183" s="61" t="s">
        <v>205</v>
      </c>
      <c r="P183" s="61">
        <v>1</v>
      </c>
      <c r="Q183" s="131"/>
      <c r="R183" s="131"/>
      <c r="S183" s="131" t="s">
        <v>205</v>
      </c>
      <c r="T183" s="131"/>
      <c r="U183" s="131"/>
      <c r="V183" s="131"/>
      <c r="W183" s="131"/>
      <c r="X183" s="131"/>
      <c r="Y183" s="131"/>
      <c r="Z183" s="131"/>
      <c r="AA183" s="131"/>
      <c r="AB183" s="130">
        <f t="shared" si="211"/>
        <v>1</v>
      </c>
      <c r="AC183" s="77"/>
      <c r="AD183" s="77"/>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251"/>
      <c r="BT183" s="251"/>
      <c r="BU183" s="77"/>
      <c r="BV183" s="77"/>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77"/>
      <c r="DM183" s="77"/>
      <c r="DN183" s="77"/>
      <c r="DO183" s="77"/>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77"/>
      <c r="FF183" s="77"/>
      <c r="FG183" s="77"/>
      <c r="FH183" s="77"/>
      <c r="FI183" s="77"/>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77"/>
      <c r="GZ183" s="77"/>
      <c r="HA183" s="77"/>
      <c r="HB183" s="77"/>
      <c r="HC183" s="77"/>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c r="IN183" s="61"/>
      <c r="IO183" s="61"/>
      <c r="IP183" s="61"/>
      <c r="IQ183" s="61"/>
      <c r="IR183" s="61"/>
      <c r="IS183" s="77"/>
      <c r="IT183" s="77"/>
      <c r="IU183" s="77"/>
      <c r="IV183" s="77"/>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c r="JZ183" s="61"/>
      <c r="KA183" s="61"/>
      <c r="KB183" s="61"/>
      <c r="KC183" s="61"/>
      <c r="KD183" s="61"/>
      <c r="KE183" s="61"/>
      <c r="KF183" s="61"/>
      <c r="KG183" s="61"/>
      <c r="KH183" s="61"/>
      <c r="KI183" s="61"/>
      <c r="KJ183" s="61"/>
      <c r="KK183" s="78"/>
      <c r="KL183" s="78"/>
      <c r="KM183" s="78"/>
      <c r="KN183" s="61"/>
      <c r="KO183" s="61"/>
      <c r="KP183" s="61"/>
      <c r="KQ183" s="61"/>
      <c r="KR183" s="61"/>
      <c r="KS183" s="61"/>
      <c r="KT183" s="61"/>
      <c r="KU183" s="61"/>
      <c r="KV183" s="61"/>
      <c r="KW183" s="61"/>
      <c r="KX183" s="61"/>
      <c r="KY183" s="61"/>
      <c r="KZ183" s="61"/>
      <c r="LA183" s="61"/>
      <c r="LB183" s="61"/>
      <c r="LC183" s="61"/>
      <c r="LD183" s="61"/>
      <c r="LE183" s="61"/>
      <c r="LF183" s="61"/>
      <c r="LG183" s="61"/>
      <c r="LH183" s="61"/>
      <c r="LI183" s="61"/>
      <c r="LJ183" s="61"/>
      <c r="LK183" s="61"/>
      <c r="LL183" s="61"/>
      <c r="LM183" s="61"/>
      <c r="LN183" s="61"/>
      <c r="LO183" s="61"/>
      <c r="LP183" s="61"/>
      <c r="LQ183" s="61"/>
      <c r="LR183" s="202"/>
      <c r="LS183" s="203"/>
      <c r="LT183" s="202"/>
      <c r="LU183" s="203"/>
      <c r="LV183" s="202"/>
      <c r="LW183" s="203"/>
      <c r="LX183" s="202"/>
      <c r="LY183" s="203"/>
      <c r="LZ183" s="204"/>
      <c r="MA183" s="208"/>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c r="OE183" s="61"/>
      <c r="OF183" s="61"/>
      <c r="OG183" s="61"/>
      <c r="OH183" s="61"/>
      <c r="OI183" s="61"/>
      <c r="OJ183" s="61"/>
      <c r="OK183" s="61"/>
      <c r="OL183" s="61"/>
      <c r="OM183" s="61"/>
      <c r="ON183" s="61"/>
      <c r="OO183" s="61"/>
      <c r="OP183" s="61"/>
      <c r="OQ183" s="61"/>
      <c r="OR183" s="61"/>
      <c r="OS183" s="61"/>
      <c r="OT183" s="61"/>
      <c r="OU183" s="61"/>
      <c r="OV183" s="61"/>
      <c r="OW183" s="61"/>
      <c r="OX183" s="61"/>
      <c r="OY183" s="61"/>
      <c r="OZ183" s="61"/>
    </row>
    <row r="184" spans="1:416" s="25" customFormat="1" ht="43.5" customHeight="1">
      <c r="A184" s="61"/>
      <c r="B184" s="61"/>
      <c r="C184" s="310" t="s">
        <v>320</v>
      </c>
      <c r="D184" s="310"/>
      <c r="E184" s="280"/>
      <c r="F184" s="198"/>
      <c r="G184" s="122">
        <f>COUNTIF(G185:G194,"x")</f>
        <v>0</v>
      </c>
      <c r="H184" s="198"/>
      <c r="I184" s="198"/>
      <c r="J184" s="148"/>
      <c r="K184" s="47"/>
      <c r="L184" s="148"/>
      <c r="M184" s="198"/>
      <c r="N184" s="198"/>
      <c r="O184" s="125">
        <f>COUNTIF(O185:O194,"x")</f>
        <v>8</v>
      </c>
      <c r="P184" s="61">
        <f>SUM(P185:P194)</f>
        <v>5</v>
      </c>
      <c r="Q184" s="125">
        <f>COUNTIF(Q185:Q194,"x")</f>
        <v>1</v>
      </c>
      <c r="R184" s="125">
        <f t="shared" ref="R184:S184" si="236">COUNTIF(R185:R194,"x")</f>
        <v>2</v>
      </c>
      <c r="S184" s="125">
        <f t="shared" si="236"/>
        <v>1</v>
      </c>
      <c r="T184" s="125">
        <f t="shared" ref="T184:AA184" si="237">COUNTIF(T185:T194,"x")</f>
        <v>0</v>
      </c>
      <c r="U184" s="125">
        <f t="shared" si="237"/>
        <v>0</v>
      </c>
      <c r="V184" s="125">
        <f t="shared" si="237"/>
        <v>2</v>
      </c>
      <c r="W184" s="125">
        <f t="shared" si="237"/>
        <v>0</v>
      </c>
      <c r="X184" s="125">
        <f t="shared" si="237"/>
        <v>0</v>
      </c>
      <c r="Y184" s="125">
        <f t="shared" si="237"/>
        <v>2</v>
      </c>
      <c r="Z184" s="125">
        <f t="shared" si="237"/>
        <v>2</v>
      </c>
      <c r="AA184" s="125">
        <f t="shared" si="237"/>
        <v>0</v>
      </c>
      <c r="AB184" s="244">
        <f>SUM(AB185:AB194)</f>
        <v>10</v>
      </c>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205"/>
      <c r="BJ184" s="205"/>
      <c r="BK184" s="205"/>
      <c r="BL184" s="205"/>
      <c r="BM184" s="205"/>
      <c r="BN184" s="205"/>
      <c r="BO184" s="205"/>
      <c r="BP184" s="205"/>
      <c r="BQ184" s="205"/>
      <c r="BR184" s="208"/>
      <c r="BS184" s="77"/>
      <c r="BT184" s="77"/>
      <c r="BU184" s="77"/>
      <c r="BV184" s="77"/>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77"/>
      <c r="GZ184" s="77"/>
      <c r="HA184" s="77"/>
      <c r="HB184" s="77"/>
      <c r="HC184" s="77"/>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61"/>
      <c r="IK184" s="61"/>
      <c r="IL184" s="61"/>
      <c r="IM184" s="61"/>
      <c r="IN184" s="61"/>
      <c r="IO184" s="61"/>
      <c r="IP184" s="61"/>
      <c r="IQ184" s="61"/>
      <c r="IR184" s="61"/>
      <c r="IS184" s="61"/>
      <c r="IT184" s="61"/>
      <c r="IU184" s="61"/>
      <c r="IV184" s="61"/>
      <c r="IW184" s="61"/>
      <c r="IX184" s="61"/>
      <c r="IY184" s="61"/>
      <c r="IZ184" s="61"/>
      <c r="JA184" s="61"/>
      <c r="JB184" s="61"/>
      <c r="JC184" s="61"/>
      <c r="JD184" s="61"/>
      <c r="JE184" s="61"/>
      <c r="JF184" s="61"/>
      <c r="JG184" s="61"/>
      <c r="JH184" s="61"/>
      <c r="JI184" s="61"/>
      <c r="JJ184" s="61"/>
      <c r="JK184" s="61"/>
      <c r="JL184" s="61"/>
      <c r="JM184" s="61"/>
      <c r="JN184" s="61"/>
      <c r="JO184" s="61"/>
      <c r="JP184" s="61"/>
      <c r="JQ184" s="61"/>
      <c r="JR184" s="61"/>
      <c r="JS184" s="61"/>
      <c r="JT184" s="61"/>
      <c r="JU184" s="61"/>
      <c r="JV184" s="61"/>
      <c r="JW184" s="61"/>
      <c r="JX184" s="61"/>
      <c r="JY184" s="61"/>
      <c r="JZ184" s="61"/>
      <c r="KA184" s="202"/>
      <c r="KB184" s="203"/>
      <c r="KC184" s="202"/>
      <c r="KD184" s="203"/>
      <c r="KE184" s="202"/>
      <c r="KF184" s="203"/>
      <c r="KG184" s="202"/>
      <c r="KH184" s="203"/>
      <c r="KI184" s="204"/>
      <c r="KJ184" s="208"/>
      <c r="KK184" s="61"/>
      <c r="KL184" s="61"/>
      <c r="KM184" s="61"/>
      <c r="KN184" s="61"/>
      <c r="KO184" s="61"/>
      <c r="KP184" s="61"/>
      <c r="KQ184" s="61"/>
      <c r="KR184" s="61"/>
      <c r="KS184" s="61"/>
      <c r="KT184" s="61"/>
      <c r="KU184" s="61"/>
      <c r="KV184" s="61"/>
      <c r="KW184" s="61"/>
      <c r="KX184" s="61"/>
      <c r="KY184" s="61"/>
      <c r="KZ184" s="61"/>
      <c r="LA184" s="61"/>
      <c r="LB184" s="61"/>
      <c r="LC184" s="61"/>
      <c r="LD184" s="61"/>
      <c r="LE184" s="61"/>
      <c r="LF184" s="61"/>
      <c r="LG184" s="61"/>
      <c r="LH184" s="61"/>
      <c r="LI184" s="61"/>
      <c r="LJ184" s="61"/>
      <c r="LK184" s="61"/>
      <c r="LL184" s="61"/>
      <c r="LM184" s="61"/>
      <c r="LN184" s="61"/>
      <c r="LO184" s="61"/>
      <c r="LP184" s="61"/>
      <c r="LQ184" s="61"/>
      <c r="LR184" s="202"/>
      <c r="LS184" s="203"/>
      <c r="LT184" s="202"/>
      <c r="LU184" s="203"/>
      <c r="LV184" s="202"/>
      <c r="LW184" s="203"/>
      <c r="LX184" s="202"/>
      <c r="LY184" s="203"/>
      <c r="LZ184" s="204"/>
      <c r="MA184" s="208"/>
      <c r="MB184" s="61"/>
      <c r="MC184" s="61"/>
      <c r="MD184" s="61"/>
      <c r="ME184" s="61"/>
      <c r="MF184" s="61"/>
      <c r="MG184" s="61"/>
      <c r="MH184" s="61"/>
      <c r="MI184" s="61"/>
      <c r="MJ184" s="61"/>
      <c r="MK184" s="61"/>
      <c r="ML184" s="61"/>
      <c r="MM184" s="61"/>
      <c r="MN184" s="61"/>
      <c r="MO184" s="61"/>
      <c r="MP184" s="61"/>
      <c r="MQ184" s="61"/>
      <c r="MR184" s="61"/>
      <c r="MS184" s="61"/>
      <c r="MT184" s="61"/>
      <c r="MU184" s="61"/>
      <c r="MV184" s="61"/>
      <c r="MW184" s="61"/>
      <c r="MX184" s="61"/>
      <c r="MY184" s="61"/>
      <c r="MZ184" s="61"/>
      <c r="NA184" s="61"/>
      <c r="NB184" s="61"/>
      <c r="NC184" s="61"/>
      <c r="ND184" s="202"/>
      <c r="NE184" s="203"/>
      <c r="NF184" s="202"/>
      <c r="NG184" s="203"/>
      <c r="NH184" s="202"/>
      <c r="NI184" s="203"/>
      <c r="NJ184" s="202"/>
      <c r="NK184" s="203"/>
      <c r="NL184" s="204"/>
      <c r="NM184" s="207"/>
      <c r="NN184" s="77"/>
      <c r="NO184" s="77"/>
      <c r="NP184" s="61"/>
      <c r="NQ184" s="61"/>
      <c r="NR184" s="61"/>
      <c r="NS184" s="61"/>
      <c r="NT184" s="61"/>
      <c r="NU184" s="61"/>
      <c r="NV184" s="61"/>
      <c r="NW184" s="61"/>
      <c r="NX184" s="61"/>
      <c r="NY184" s="61"/>
      <c r="NZ184" s="61"/>
      <c r="OA184" s="61"/>
      <c r="OB184" s="61"/>
      <c r="OC184" s="61"/>
      <c r="OD184" s="61"/>
      <c r="OE184" s="61"/>
      <c r="OF184" s="61"/>
      <c r="OG184" s="61"/>
      <c r="OH184" s="61"/>
      <c r="OI184" s="61"/>
      <c r="OJ184" s="61"/>
      <c r="OK184" s="61"/>
      <c r="OL184" s="61"/>
      <c r="OM184" s="61"/>
      <c r="ON184" s="61"/>
      <c r="OO184" s="61"/>
      <c r="OP184" s="202"/>
      <c r="OQ184" s="203"/>
      <c r="OR184" s="202"/>
      <c r="OS184" s="203"/>
      <c r="OT184" s="202"/>
      <c r="OU184" s="203"/>
      <c r="OV184" s="202"/>
      <c r="OW184" s="203"/>
      <c r="OX184" s="204"/>
      <c r="OY184" s="207"/>
      <c r="OZ184" s="61"/>
    </row>
    <row r="185" spans="1:416" ht="94.5" hidden="1">
      <c r="A185" s="61"/>
      <c r="B185" s="61">
        <v>78</v>
      </c>
      <c r="C185" s="137" t="s">
        <v>182</v>
      </c>
      <c r="D185" s="133" t="s">
        <v>4</v>
      </c>
      <c r="E185" s="137" t="s">
        <v>387</v>
      </c>
      <c r="F185" s="134" t="s">
        <v>6</v>
      </c>
      <c r="G185" s="133"/>
      <c r="H185" s="137" t="s">
        <v>387</v>
      </c>
      <c r="I185" s="137" t="s">
        <v>1082</v>
      </c>
      <c r="J185" s="133"/>
      <c r="K185" s="206" t="s">
        <v>662</v>
      </c>
      <c r="L185" s="134" t="s">
        <v>500</v>
      </c>
      <c r="M185" s="55" t="s">
        <v>376</v>
      </c>
      <c r="N185" s="61" t="s">
        <v>349</v>
      </c>
      <c r="O185" s="61" t="s">
        <v>205</v>
      </c>
      <c r="P185" s="61"/>
      <c r="Q185" s="131"/>
      <c r="R185" s="131"/>
      <c r="S185" s="131"/>
      <c r="T185" s="131"/>
      <c r="U185" s="131"/>
      <c r="V185" s="131"/>
      <c r="W185" s="131"/>
      <c r="X185" s="131"/>
      <c r="Y185" s="131" t="s">
        <v>205</v>
      </c>
      <c r="Z185" s="131"/>
      <c r="AA185" s="131"/>
      <c r="AB185" s="130">
        <f t="shared" ref="AB185:AB194" si="238">COUNTIF($Q185:$AA185,"x")</f>
        <v>1</v>
      </c>
      <c r="AC185" s="77"/>
      <c r="AD185" s="77"/>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251"/>
      <c r="BT185" s="251"/>
      <c r="BU185" s="77"/>
      <c r="BV185" s="77"/>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77"/>
      <c r="DM185" s="77"/>
      <c r="DN185" s="77"/>
      <c r="DO185" s="77"/>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77"/>
      <c r="FF185" s="77"/>
      <c r="FG185" s="77"/>
      <c r="FH185" s="77"/>
      <c r="FI185" s="77"/>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77"/>
      <c r="GZ185" s="77"/>
      <c r="HA185" s="77"/>
      <c r="HB185" s="77"/>
      <c r="HC185" s="77"/>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78" t="s">
        <v>663</v>
      </c>
      <c r="IS185" s="78" t="s">
        <v>663</v>
      </c>
      <c r="IT185" s="78" t="s">
        <v>663</v>
      </c>
      <c r="IU185" s="78" t="s">
        <v>663</v>
      </c>
      <c r="IV185" s="78" t="s">
        <v>663</v>
      </c>
      <c r="IW185" s="61">
        <v>2</v>
      </c>
      <c r="IX185" s="61">
        <v>2</v>
      </c>
      <c r="IY185" s="61">
        <v>2</v>
      </c>
      <c r="IZ185" s="61">
        <v>2</v>
      </c>
      <c r="JA185" s="61">
        <v>2</v>
      </c>
      <c r="JB185" s="61">
        <v>2</v>
      </c>
      <c r="JC185" s="61">
        <v>2</v>
      </c>
      <c r="JD185" s="61">
        <v>2</v>
      </c>
      <c r="JE185" s="61">
        <v>2</v>
      </c>
      <c r="JF185" s="61">
        <v>2</v>
      </c>
      <c r="JG185" s="61">
        <v>2</v>
      </c>
      <c r="JH185" s="61">
        <v>2</v>
      </c>
      <c r="JI185" s="61">
        <v>2</v>
      </c>
      <c r="JJ185" s="61">
        <v>2</v>
      </c>
      <c r="JK185" s="61">
        <v>2</v>
      </c>
      <c r="JL185" s="61">
        <v>2</v>
      </c>
      <c r="JM185" s="61">
        <v>2</v>
      </c>
      <c r="JN185" s="61">
        <v>2</v>
      </c>
      <c r="JO185" s="61">
        <v>2</v>
      </c>
      <c r="JP185" s="61">
        <v>2</v>
      </c>
      <c r="JQ185" s="61">
        <v>2</v>
      </c>
      <c r="JR185" s="61">
        <v>2</v>
      </c>
      <c r="JS185" s="61">
        <v>2</v>
      </c>
      <c r="JT185" s="61">
        <v>2</v>
      </c>
      <c r="JU185" s="61">
        <v>2</v>
      </c>
      <c r="JV185" s="61">
        <v>2</v>
      </c>
      <c r="JW185" s="61">
        <v>2</v>
      </c>
      <c r="JX185" s="61">
        <v>2</v>
      </c>
      <c r="JY185" s="61">
        <v>2</v>
      </c>
      <c r="JZ185" s="61">
        <v>2</v>
      </c>
      <c r="KA185" s="202">
        <f t="shared" ref="KA185:KA186" si="239">COUNTIF(IW185:JZ185,"2")</f>
        <v>30</v>
      </c>
      <c r="KB185" s="203">
        <f t="shared" ref="KB185:KB186" si="240">KA185/(KA185+KC185+KE185+KG185)</f>
        <v>1</v>
      </c>
      <c r="KC185" s="202">
        <f t="shared" ref="KC185:KC186" si="241">COUNTIF(IW185:JZ185,"1")</f>
        <v>0</v>
      </c>
      <c r="KD185" s="203">
        <f t="shared" ref="KD185:KD186" si="242">KC185/(KA185+KC185+KE185+KG185)</f>
        <v>0</v>
      </c>
      <c r="KE185" s="202">
        <f t="shared" ref="KE185:KE186" si="243">COUNTIF(IW185:JZ185,"0")</f>
        <v>0</v>
      </c>
      <c r="KF185" s="203">
        <f t="shared" ref="KF185:KF186" si="244">KE185/(KA185+KC185+KE185+KG185)</f>
        <v>0</v>
      </c>
      <c r="KG185" s="202">
        <f t="shared" ref="KG185:KG186" si="245">COUNTIF(II185:JZ185,"KĐG")</f>
        <v>0</v>
      </c>
      <c r="KH185" s="203">
        <f t="shared" ref="KH185:KH186" si="246">KG185/(KA185+KC185+KE185+KG185)</f>
        <v>0</v>
      </c>
      <c r="KI185" s="204">
        <f t="shared" ref="KI185:KI186" si="247">(((KA185*2)+(KC185*1)+(KE185*0)))/(KA185+KC185+KE185)</f>
        <v>2</v>
      </c>
      <c r="KJ185" s="205" t="str">
        <f t="shared" ref="KJ185:KJ186" si="248">IF(KH185&gt;=50%,"KĐG",IF(KI185&gt;=1.6,"Đạt mục tiêu",IF(KI185&gt;=1,"Cần cố gắng","Chưa đạt")))</f>
        <v>Đạt mục tiêu</v>
      </c>
      <c r="KK185" s="61"/>
      <c r="KL185" s="61"/>
      <c r="KM185" s="61"/>
      <c r="KN185" s="61"/>
      <c r="KO185" s="61"/>
      <c r="KP185" s="61"/>
      <c r="KQ185" s="61"/>
      <c r="KR185" s="61"/>
      <c r="KS185" s="61"/>
      <c r="KT185" s="61"/>
      <c r="KU185" s="61"/>
      <c r="KV185" s="61"/>
      <c r="KW185" s="61"/>
      <c r="KX185" s="61"/>
      <c r="KY185" s="61"/>
      <c r="KZ185" s="61"/>
      <c r="LA185" s="61"/>
      <c r="LB185" s="61"/>
      <c r="LC185" s="61"/>
      <c r="LD185" s="61"/>
      <c r="LE185" s="61"/>
      <c r="LF185" s="61"/>
      <c r="LG185" s="61"/>
      <c r="LH185" s="61"/>
      <c r="LI185" s="61"/>
      <c r="LJ185" s="61"/>
      <c r="LK185" s="61"/>
      <c r="LL185" s="61"/>
      <c r="LM185" s="61"/>
      <c r="LN185" s="61"/>
      <c r="LO185" s="61"/>
      <c r="LP185" s="61"/>
      <c r="LQ185" s="61"/>
      <c r="LR185" s="61"/>
      <c r="LS185" s="61"/>
      <c r="LT185" s="61"/>
      <c r="LU185" s="61"/>
      <c r="LV185" s="61"/>
      <c r="LW185" s="61"/>
      <c r="LX185" s="61"/>
      <c r="LY185" s="61"/>
      <c r="LZ185" s="61"/>
      <c r="MA185" s="61"/>
      <c r="MB185" s="61"/>
      <c r="MC185" s="61"/>
      <c r="MD185" s="61"/>
      <c r="ME185" s="61"/>
      <c r="MF185" s="61"/>
      <c r="MG185" s="61"/>
      <c r="MH185" s="61"/>
      <c r="MI185" s="61"/>
      <c r="MJ185" s="61"/>
      <c r="MK185" s="61"/>
      <c r="ML185" s="61"/>
      <c r="MM185" s="61"/>
      <c r="MN185" s="61"/>
      <c r="MO185" s="61"/>
      <c r="MP185" s="61"/>
      <c r="MQ185" s="61"/>
      <c r="MR185" s="61"/>
      <c r="MS185" s="61"/>
      <c r="MT185" s="61"/>
      <c r="MU185" s="61"/>
      <c r="MV185" s="61"/>
      <c r="MW185" s="61"/>
      <c r="MX185" s="61"/>
      <c r="MY185" s="61"/>
      <c r="MZ185" s="61"/>
      <c r="NA185" s="61"/>
      <c r="NB185" s="61"/>
      <c r="NC185" s="61"/>
      <c r="ND185" s="61"/>
      <c r="NE185" s="61"/>
      <c r="NF185" s="61"/>
      <c r="NG185" s="61"/>
      <c r="NH185" s="61"/>
      <c r="NI185" s="61"/>
      <c r="NJ185" s="61"/>
      <c r="NK185" s="61"/>
      <c r="NL185" s="61"/>
      <c r="NM185" s="61"/>
      <c r="NN185" s="61"/>
      <c r="NO185" s="61"/>
      <c r="NP185" s="61"/>
      <c r="NQ185" s="61"/>
      <c r="NR185" s="61"/>
      <c r="NS185" s="61"/>
      <c r="NT185" s="61"/>
      <c r="NU185" s="61"/>
      <c r="NV185" s="61"/>
      <c r="NW185" s="61"/>
      <c r="NX185" s="61"/>
      <c r="NY185" s="61"/>
      <c r="NZ185" s="61"/>
      <c r="OA185" s="61"/>
      <c r="OB185" s="61"/>
      <c r="OC185" s="61"/>
      <c r="OD185" s="61"/>
      <c r="OE185" s="61"/>
      <c r="OF185" s="61"/>
      <c r="OG185" s="61"/>
      <c r="OH185" s="61"/>
      <c r="OI185" s="61"/>
      <c r="OJ185" s="61"/>
      <c r="OK185" s="61"/>
      <c r="OL185" s="61"/>
      <c r="OM185" s="61"/>
      <c r="ON185" s="61"/>
      <c r="OO185" s="61"/>
      <c r="OP185" s="61"/>
      <c r="OQ185" s="61"/>
      <c r="OR185" s="61"/>
      <c r="OS185" s="61"/>
      <c r="OT185" s="61"/>
      <c r="OU185" s="61"/>
      <c r="OV185" s="61"/>
      <c r="OW185" s="61"/>
      <c r="OX185" s="61"/>
      <c r="OY185" s="61"/>
      <c r="OZ185" s="61"/>
    </row>
    <row r="186" spans="1:416" ht="63" hidden="1">
      <c r="A186" s="61"/>
      <c r="B186" s="282">
        <v>79</v>
      </c>
      <c r="C186" s="278" t="s">
        <v>184</v>
      </c>
      <c r="D186" s="281" t="s">
        <v>4</v>
      </c>
      <c r="E186" s="278" t="s">
        <v>183</v>
      </c>
      <c r="F186" s="292" t="s">
        <v>6</v>
      </c>
      <c r="G186" s="288"/>
      <c r="H186" s="275" t="s">
        <v>183</v>
      </c>
      <c r="I186" s="137" t="s">
        <v>1227</v>
      </c>
      <c r="J186" s="133"/>
      <c r="K186" s="206" t="s">
        <v>662</v>
      </c>
      <c r="L186" s="134" t="s">
        <v>500</v>
      </c>
      <c r="M186" s="55" t="s">
        <v>376</v>
      </c>
      <c r="N186" s="61" t="s">
        <v>349</v>
      </c>
      <c r="O186" s="282" t="s">
        <v>205</v>
      </c>
      <c r="P186" s="282"/>
      <c r="Q186" s="131"/>
      <c r="R186" s="131"/>
      <c r="S186" s="131"/>
      <c r="T186" s="131"/>
      <c r="U186" s="131"/>
      <c r="V186" s="131"/>
      <c r="W186" s="131"/>
      <c r="X186" s="131"/>
      <c r="Y186" s="131" t="s">
        <v>205</v>
      </c>
      <c r="Z186" s="131"/>
      <c r="AA186" s="131"/>
      <c r="AB186" s="130">
        <f t="shared" si="238"/>
        <v>1</v>
      </c>
      <c r="AC186" s="77"/>
      <c r="AD186" s="77"/>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251"/>
      <c r="BT186" s="251"/>
      <c r="BU186" s="77"/>
      <c r="BV186" s="77"/>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77"/>
      <c r="DM186" s="77"/>
      <c r="DN186" s="77"/>
      <c r="DO186" s="77"/>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77"/>
      <c r="FF186" s="77"/>
      <c r="FG186" s="77"/>
      <c r="FH186" s="77"/>
      <c r="FI186" s="77"/>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77"/>
      <c r="GZ186" s="77"/>
      <c r="HA186" s="77"/>
      <c r="HB186" s="77"/>
      <c r="HC186" s="77"/>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61"/>
      <c r="II186" s="61"/>
      <c r="IJ186" s="61"/>
      <c r="IK186" s="61"/>
      <c r="IL186" s="61"/>
      <c r="IM186" s="61"/>
      <c r="IN186" s="61"/>
      <c r="IO186" s="61"/>
      <c r="IP186" s="61"/>
      <c r="IQ186" s="61"/>
      <c r="IR186" s="61"/>
      <c r="IS186" s="61"/>
      <c r="IT186" s="61"/>
      <c r="IU186" s="79" t="s">
        <v>557</v>
      </c>
      <c r="IV186" s="79"/>
      <c r="IW186" s="61">
        <v>2</v>
      </c>
      <c r="IX186" s="61">
        <v>2</v>
      </c>
      <c r="IY186" s="61">
        <v>2</v>
      </c>
      <c r="IZ186" s="61">
        <v>1</v>
      </c>
      <c r="JA186" s="61">
        <v>2</v>
      </c>
      <c r="JB186" s="61">
        <v>2</v>
      </c>
      <c r="JC186" s="61">
        <v>2</v>
      </c>
      <c r="JD186" s="61">
        <v>2</v>
      </c>
      <c r="JE186" s="61">
        <v>2</v>
      </c>
      <c r="JF186" s="61">
        <v>2</v>
      </c>
      <c r="JG186" s="61">
        <v>2</v>
      </c>
      <c r="JH186" s="61">
        <v>2</v>
      </c>
      <c r="JI186" s="61">
        <v>2</v>
      </c>
      <c r="JJ186" s="61">
        <v>2</v>
      </c>
      <c r="JK186" s="61">
        <v>2</v>
      </c>
      <c r="JL186" s="61">
        <v>2</v>
      </c>
      <c r="JM186" s="61">
        <v>2</v>
      </c>
      <c r="JN186" s="61">
        <v>2</v>
      </c>
      <c r="JO186" s="61">
        <v>2</v>
      </c>
      <c r="JP186" s="61">
        <v>2</v>
      </c>
      <c r="JQ186" s="61">
        <v>2</v>
      </c>
      <c r="JR186" s="61">
        <v>2</v>
      </c>
      <c r="JS186" s="61">
        <v>2</v>
      </c>
      <c r="JT186" s="61">
        <v>2</v>
      </c>
      <c r="JU186" s="61">
        <v>2</v>
      </c>
      <c r="JV186" s="61">
        <v>2</v>
      </c>
      <c r="JW186" s="61">
        <v>2</v>
      </c>
      <c r="JX186" s="61">
        <v>2</v>
      </c>
      <c r="JY186" s="61">
        <v>2</v>
      </c>
      <c r="JZ186" s="61">
        <v>2</v>
      </c>
      <c r="KA186" s="202">
        <f t="shared" si="239"/>
        <v>29</v>
      </c>
      <c r="KB186" s="203">
        <f t="shared" si="240"/>
        <v>0.96666666666666667</v>
      </c>
      <c r="KC186" s="202">
        <f t="shared" si="241"/>
        <v>1</v>
      </c>
      <c r="KD186" s="203">
        <f t="shared" si="242"/>
        <v>3.3333333333333333E-2</v>
      </c>
      <c r="KE186" s="202">
        <f t="shared" si="243"/>
        <v>0</v>
      </c>
      <c r="KF186" s="203">
        <f t="shared" si="244"/>
        <v>0</v>
      </c>
      <c r="KG186" s="202">
        <f t="shared" si="245"/>
        <v>0</v>
      </c>
      <c r="KH186" s="203">
        <f t="shared" si="246"/>
        <v>0</v>
      </c>
      <c r="KI186" s="204">
        <f t="shared" si="247"/>
        <v>1.9666666666666666</v>
      </c>
      <c r="KJ186" s="205" t="str">
        <f t="shared" si="248"/>
        <v>Đạt mục tiêu</v>
      </c>
      <c r="KK186" s="78"/>
      <c r="KL186" s="78"/>
      <c r="KM186" s="78"/>
      <c r="KN186" s="61">
        <v>2</v>
      </c>
      <c r="KO186" s="61">
        <v>2</v>
      </c>
      <c r="KP186" s="61">
        <v>1</v>
      </c>
      <c r="KQ186" s="61">
        <v>2</v>
      </c>
      <c r="KR186" s="61">
        <v>2</v>
      </c>
      <c r="KS186" s="61">
        <v>2</v>
      </c>
      <c r="KT186" s="61">
        <v>2</v>
      </c>
      <c r="KU186" s="61">
        <v>2</v>
      </c>
      <c r="KV186" s="61">
        <v>2</v>
      </c>
      <c r="KW186" s="61">
        <v>2</v>
      </c>
      <c r="KX186" s="61">
        <v>1</v>
      </c>
      <c r="KY186" s="61">
        <v>2</v>
      </c>
      <c r="KZ186" s="61">
        <v>2</v>
      </c>
      <c r="LA186" s="61">
        <v>2</v>
      </c>
      <c r="LB186" s="61">
        <v>2</v>
      </c>
      <c r="LC186" s="61">
        <v>2</v>
      </c>
      <c r="LD186" s="61">
        <v>1</v>
      </c>
      <c r="LE186" s="61">
        <v>2</v>
      </c>
      <c r="LF186" s="61">
        <v>2</v>
      </c>
      <c r="LG186" s="61">
        <v>2</v>
      </c>
      <c r="LH186" s="61">
        <v>2</v>
      </c>
      <c r="LI186" s="61">
        <v>2</v>
      </c>
      <c r="LJ186" s="61">
        <v>2</v>
      </c>
      <c r="LK186" s="61"/>
      <c r="LL186" s="61"/>
      <c r="LM186" s="61"/>
      <c r="LN186" s="61"/>
      <c r="LO186" s="61">
        <v>2</v>
      </c>
      <c r="LP186" s="61"/>
      <c r="LQ186" s="61">
        <v>2</v>
      </c>
      <c r="LR186" s="202">
        <f>COUNTIF(KN186:LQ186,"2")</f>
        <v>22</v>
      </c>
      <c r="LS186" s="203">
        <f>LR186/(LR186+LT186+LV186+LX186)</f>
        <v>0.88</v>
      </c>
      <c r="LT186" s="202">
        <f>COUNTIF(KN186:LQ186,"1")</f>
        <v>3</v>
      </c>
      <c r="LU186" s="203">
        <f>LT186/(LR186+LT186+LV186+LX186)</f>
        <v>0.12</v>
      </c>
      <c r="LV186" s="202">
        <f>COUNTIF(KN186:LQ186,"0")</f>
        <v>0</v>
      </c>
      <c r="LW186" s="203">
        <f>LV186/(LR186+LT186+LV186+LX186)</f>
        <v>0</v>
      </c>
      <c r="LX186" s="202">
        <f>COUNTIF(KA186:LQ186,"KĐG")</f>
        <v>0</v>
      </c>
      <c r="LY186" s="203">
        <f>LX186/(LR186+LT186+LV186+LX186)</f>
        <v>0</v>
      </c>
      <c r="LZ186" s="204">
        <f>(((LR186*2)+(LT186*1)+(LV186*0)))/(LR186+LT186+LV186)</f>
        <v>1.88</v>
      </c>
      <c r="MA186" s="208" t="str">
        <f>IF(LY186&gt;=50%,"KĐG",IF(LZ186&gt;=1.6,"Đạt mục tiêu",IF(LZ186&gt;=1,"Cần cố gắng","Chưa đạt")))</f>
        <v>Đạt mục tiêu</v>
      </c>
      <c r="MB186" s="61"/>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61"/>
      <c r="NE186" s="61"/>
      <c r="NF186" s="61"/>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61"/>
      <c r="OE186" s="61"/>
      <c r="OF186" s="61"/>
      <c r="OG186" s="61"/>
      <c r="OH186" s="61"/>
      <c r="OI186" s="61"/>
      <c r="OJ186" s="61"/>
      <c r="OK186" s="61"/>
      <c r="OL186" s="61"/>
      <c r="OM186" s="61"/>
      <c r="ON186" s="61"/>
      <c r="OO186" s="61"/>
      <c r="OP186" s="61"/>
      <c r="OQ186" s="61"/>
      <c r="OR186" s="61"/>
      <c r="OS186" s="61"/>
      <c r="OT186" s="61"/>
      <c r="OU186" s="61"/>
      <c r="OV186" s="61"/>
      <c r="OW186" s="61"/>
      <c r="OX186" s="61"/>
      <c r="OY186" s="61"/>
      <c r="OZ186" s="61"/>
    </row>
    <row r="187" spans="1:416" ht="63" hidden="1">
      <c r="A187" s="61"/>
      <c r="B187" s="282"/>
      <c r="C187" s="278"/>
      <c r="D187" s="281"/>
      <c r="E187" s="278"/>
      <c r="F187" s="292"/>
      <c r="G187" s="309"/>
      <c r="H187" s="276"/>
      <c r="I187" s="137" t="s">
        <v>1227</v>
      </c>
      <c r="J187" s="133"/>
      <c r="K187" s="206" t="s">
        <v>662</v>
      </c>
      <c r="L187" s="134" t="s">
        <v>500</v>
      </c>
      <c r="M187" s="55" t="s">
        <v>376</v>
      </c>
      <c r="N187" s="61" t="s">
        <v>349</v>
      </c>
      <c r="O187" s="282"/>
      <c r="P187" s="282"/>
      <c r="Q187" s="131"/>
      <c r="R187" s="131"/>
      <c r="S187" s="131"/>
      <c r="T187" s="131"/>
      <c r="U187" s="131"/>
      <c r="V187" s="131"/>
      <c r="W187" s="131"/>
      <c r="X187" s="131"/>
      <c r="Y187" s="131"/>
      <c r="Z187" s="131" t="s">
        <v>205</v>
      </c>
      <c r="AA187" s="131"/>
      <c r="AB187" s="130">
        <f t="shared" si="238"/>
        <v>1</v>
      </c>
      <c r="AC187" s="77"/>
      <c r="AD187" s="77"/>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251"/>
      <c r="BT187" s="251"/>
      <c r="BU187" s="77"/>
      <c r="BV187" s="77"/>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77"/>
      <c r="DM187" s="77"/>
      <c r="DN187" s="77"/>
      <c r="DO187" s="77"/>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77"/>
      <c r="FF187" s="77"/>
      <c r="FG187" s="77"/>
      <c r="FH187" s="77"/>
      <c r="FI187" s="77"/>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77"/>
      <c r="GZ187" s="77"/>
      <c r="HA187" s="77"/>
      <c r="HB187" s="77"/>
      <c r="HC187" s="77"/>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61"/>
      <c r="IH187" s="61"/>
      <c r="II187" s="61"/>
      <c r="IJ187" s="61"/>
      <c r="IK187" s="61"/>
      <c r="IL187" s="61"/>
      <c r="IM187" s="61"/>
      <c r="IN187" s="61"/>
      <c r="IO187" s="61"/>
      <c r="IP187" s="61"/>
      <c r="IQ187" s="61"/>
      <c r="IR187" s="61"/>
      <c r="IS187" s="77"/>
      <c r="IT187" s="77"/>
      <c r="IU187" s="77"/>
      <c r="IV187" s="77"/>
      <c r="IW187" s="61"/>
      <c r="IX187" s="61"/>
      <c r="IY187" s="61"/>
      <c r="IZ187" s="61"/>
      <c r="JA187" s="61"/>
      <c r="JB187" s="61"/>
      <c r="JC187" s="61"/>
      <c r="JD187" s="61"/>
      <c r="JE187" s="61"/>
      <c r="JF187" s="61"/>
      <c r="JG187" s="61"/>
      <c r="JH187" s="61"/>
      <c r="JI187" s="61"/>
      <c r="JJ187" s="61"/>
      <c r="JK187" s="61"/>
      <c r="JL187" s="61"/>
      <c r="JM187" s="61"/>
      <c r="JN187" s="61"/>
      <c r="JO187" s="61"/>
      <c r="JP187" s="61"/>
      <c r="JQ187" s="61"/>
      <c r="JR187" s="61"/>
      <c r="JS187" s="61"/>
      <c r="JT187" s="61"/>
      <c r="JU187" s="61"/>
      <c r="JV187" s="61"/>
      <c r="JW187" s="61"/>
      <c r="JX187" s="61"/>
      <c r="JY187" s="61"/>
      <c r="JZ187" s="61"/>
      <c r="KA187" s="61"/>
      <c r="KB187" s="61"/>
      <c r="KC187" s="61"/>
      <c r="KD187" s="61"/>
      <c r="KE187" s="61"/>
      <c r="KF187" s="61"/>
      <c r="KG187" s="61"/>
      <c r="KH187" s="61"/>
      <c r="KI187" s="61"/>
      <c r="KJ187" s="61"/>
      <c r="KK187" s="78"/>
      <c r="KL187" s="78"/>
      <c r="KM187" s="78" t="s">
        <v>557</v>
      </c>
      <c r="KN187" s="61">
        <v>2</v>
      </c>
      <c r="KO187" s="61">
        <v>2</v>
      </c>
      <c r="KP187" s="61">
        <v>2</v>
      </c>
      <c r="KQ187" s="61">
        <v>2</v>
      </c>
      <c r="KR187" s="61">
        <v>2</v>
      </c>
      <c r="KS187" s="61">
        <v>2</v>
      </c>
      <c r="KT187" s="61">
        <v>2</v>
      </c>
      <c r="KU187" s="61">
        <v>2</v>
      </c>
      <c r="KV187" s="61">
        <v>2</v>
      </c>
      <c r="KW187" s="61">
        <v>2</v>
      </c>
      <c r="KX187" s="61">
        <v>2</v>
      </c>
      <c r="KY187" s="61">
        <v>2</v>
      </c>
      <c r="KZ187" s="61">
        <v>2</v>
      </c>
      <c r="LA187" s="61">
        <v>2</v>
      </c>
      <c r="LB187" s="61">
        <v>2</v>
      </c>
      <c r="LC187" s="61">
        <v>2</v>
      </c>
      <c r="LD187" s="61">
        <v>2</v>
      </c>
      <c r="LE187" s="61">
        <v>2</v>
      </c>
      <c r="LF187" s="61">
        <v>2</v>
      </c>
      <c r="LG187" s="61">
        <v>2</v>
      </c>
      <c r="LH187" s="61">
        <v>2</v>
      </c>
      <c r="LI187" s="61">
        <v>2</v>
      </c>
      <c r="LJ187" s="61">
        <v>2</v>
      </c>
      <c r="LK187" s="61">
        <v>2</v>
      </c>
      <c r="LL187" s="61">
        <v>2</v>
      </c>
      <c r="LM187" s="61">
        <v>2</v>
      </c>
      <c r="LN187" s="61">
        <v>2</v>
      </c>
      <c r="LO187" s="61">
        <v>2</v>
      </c>
      <c r="LP187" s="61">
        <v>2</v>
      </c>
      <c r="LQ187" s="61">
        <v>2</v>
      </c>
      <c r="LR187" s="202">
        <f>COUNTIF(KN187:LQ187,"2")</f>
        <v>30</v>
      </c>
      <c r="LS187" s="203">
        <f>LR187/(LR187+LT187+LV187+LX187)</f>
        <v>1</v>
      </c>
      <c r="LT187" s="202">
        <f>COUNTIF(KN187:LQ187,"1")</f>
        <v>0</v>
      </c>
      <c r="LU187" s="203">
        <f>LT187/(LR187+LT187+LV187+LX187)</f>
        <v>0</v>
      </c>
      <c r="LV187" s="202">
        <f>COUNTIF(KN187:LQ187,"0")</f>
        <v>0</v>
      </c>
      <c r="LW187" s="203">
        <f>LV187/(LR187+LT187+LV187+LX187)</f>
        <v>0</v>
      </c>
      <c r="LX187" s="202">
        <f>COUNTIF(KA187:LQ187,"KĐG")</f>
        <v>0</v>
      </c>
      <c r="LY187" s="203">
        <f>LX187/(LR187+LT187+LV187+LX187)</f>
        <v>0</v>
      </c>
      <c r="LZ187" s="204">
        <f>(((LR187*2)+(LT187*1)+(LV187*0)))/(LR187+LT187+LV187)</f>
        <v>2</v>
      </c>
      <c r="MA187" s="208" t="str">
        <f>IF(LY187&gt;=50%,"KĐG",IF(LZ187&gt;=1.6,"Đạt mục tiêu",IF(LZ187&gt;=1,"Cần cố gắng","Chưa đạt")))</f>
        <v>Đạt mục tiêu</v>
      </c>
      <c r="MB187" s="61"/>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61"/>
      <c r="NE187" s="61"/>
      <c r="NF187" s="61"/>
      <c r="NG187" s="61"/>
      <c r="NH187" s="61"/>
      <c r="NI187" s="61"/>
      <c r="NJ187" s="61"/>
      <c r="NK187" s="61"/>
      <c r="NL187" s="61"/>
      <c r="NM187" s="61"/>
      <c r="NN187" s="61"/>
      <c r="NO187" s="61"/>
      <c r="NP187" s="61"/>
      <c r="NQ187" s="61"/>
      <c r="NR187" s="61"/>
      <c r="NS187" s="61"/>
      <c r="NT187" s="61"/>
      <c r="NU187" s="61"/>
      <c r="NV187" s="61"/>
      <c r="NW187" s="61"/>
      <c r="NX187" s="61"/>
      <c r="NY187" s="61"/>
      <c r="NZ187" s="61"/>
      <c r="OA187" s="61"/>
      <c r="OB187" s="61"/>
      <c r="OC187" s="61"/>
      <c r="OD187" s="61"/>
      <c r="OE187" s="61"/>
      <c r="OF187" s="61"/>
      <c r="OG187" s="61"/>
      <c r="OH187" s="61"/>
      <c r="OI187" s="61"/>
      <c r="OJ187" s="61"/>
      <c r="OK187" s="61"/>
      <c r="OL187" s="61"/>
      <c r="OM187" s="61"/>
      <c r="ON187" s="61"/>
      <c r="OO187" s="61"/>
      <c r="OP187" s="61"/>
      <c r="OQ187" s="61"/>
      <c r="OR187" s="61"/>
      <c r="OS187" s="61"/>
      <c r="OT187" s="61"/>
      <c r="OU187" s="61"/>
      <c r="OV187" s="61"/>
      <c r="OW187" s="61"/>
      <c r="OX187" s="61"/>
      <c r="OY187" s="61"/>
      <c r="OZ187" s="61"/>
    </row>
    <row r="188" spans="1:416" ht="166.5" customHeight="1">
      <c r="A188" s="61"/>
      <c r="B188" s="141">
        <v>80</v>
      </c>
      <c r="C188" s="142" t="s">
        <v>354</v>
      </c>
      <c r="D188" s="143" t="s">
        <v>4</v>
      </c>
      <c r="E188" s="254" t="s">
        <v>1084</v>
      </c>
      <c r="F188" s="144" t="s">
        <v>6</v>
      </c>
      <c r="G188" s="143"/>
      <c r="H188" s="147" t="s">
        <v>1083</v>
      </c>
      <c r="I188" s="267" t="s">
        <v>1168</v>
      </c>
      <c r="J188" s="133"/>
      <c r="K188" s="206" t="s">
        <v>662</v>
      </c>
      <c r="L188" s="134" t="s">
        <v>500</v>
      </c>
      <c r="M188" s="55" t="s">
        <v>376</v>
      </c>
      <c r="N188" s="61" t="s">
        <v>349</v>
      </c>
      <c r="O188" s="61" t="s">
        <v>205</v>
      </c>
      <c r="P188" s="61">
        <v>1</v>
      </c>
      <c r="Q188" s="131"/>
      <c r="R188" s="131" t="s">
        <v>205</v>
      </c>
      <c r="S188" s="131"/>
      <c r="T188" s="131"/>
      <c r="U188" s="131"/>
      <c r="V188" s="131"/>
      <c r="W188" s="131"/>
      <c r="X188" s="131"/>
      <c r="Y188" s="131"/>
      <c r="Z188" s="131"/>
      <c r="AA188" s="131"/>
      <c r="AB188" s="130">
        <f t="shared" si="238"/>
        <v>1</v>
      </c>
      <c r="AC188" s="77"/>
      <c r="AD188" s="77"/>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79" t="s">
        <v>663</v>
      </c>
      <c r="BT188" s="79"/>
      <c r="BU188" s="77"/>
      <c r="BV188" s="77"/>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77"/>
      <c r="DM188" s="77"/>
      <c r="DN188" s="77"/>
      <c r="DO188" s="77"/>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77"/>
      <c r="FF188" s="77"/>
      <c r="FG188" s="77"/>
      <c r="FH188" s="77"/>
      <c r="FI188" s="77"/>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77"/>
      <c r="GZ188" s="77"/>
      <c r="HA188" s="77"/>
      <c r="HB188" s="77"/>
      <c r="HC188" s="77"/>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61"/>
      <c r="IH188" s="61"/>
      <c r="II188" s="61"/>
      <c r="IJ188" s="61"/>
      <c r="IK188" s="61"/>
      <c r="IL188" s="61"/>
      <c r="IM188" s="61"/>
      <c r="IN188" s="61"/>
      <c r="IO188" s="61"/>
      <c r="IP188" s="61"/>
      <c r="IQ188" s="61"/>
      <c r="IR188" s="61"/>
      <c r="IS188" s="77"/>
      <c r="IT188" s="77"/>
      <c r="IU188" s="77"/>
      <c r="IV188" s="77"/>
      <c r="IW188" s="61"/>
      <c r="IX188" s="61"/>
      <c r="IY188" s="61"/>
      <c r="IZ188" s="61"/>
      <c r="JA188" s="61"/>
      <c r="JB188" s="61"/>
      <c r="JC188" s="61"/>
      <c r="JD188" s="61"/>
      <c r="JE188" s="61"/>
      <c r="JF188" s="61"/>
      <c r="JG188" s="61"/>
      <c r="JH188" s="61"/>
      <c r="JI188" s="61"/>
      <c r="JJ188" s="61"/>
      <c r="JK188" s="61"/>
      <c r="JL188" s="61"/>
      <c r="JM188" s="61"/>
      <c r="JN188" s="61"/>
      <c r="JO188" s="61"/>
      <c r="JP188" s="61"/>
      <c r="JQ188" s="61"/>
      <c r="JR188" s="61"/>
      <c r="JS188" s="61"/>
      <c r="JT188" s="61"/>
      <c r="JU188" s="61"/>
      <c r="JV188" s="61"/>
      <c r="JW188" s="61"/>
      <c r="JX188" s="61"/>
      <c r="JY188" s="61"/>
      <c r="JZ188" s="61"/>
      <c r="KA188" s="61"/>
      <c r="KB188" s="61"/>
      <c r="KC188" s="61"/>
      <c r="KD188" s="61"/>
      <c r="KE188" s="61"/>
      <c r="KF188" s="61"/>
      <c r="KG188" s="61"/>
      <c r="KH188" s="61"/>
      <c r="KI188" s="61"/>
      <c r="KJ188" s="61"/>
      <c r="KK188" s="78"/>
      <c r="KL188" s="78"/>
      <c r="KM188" s="78"/>
      <c r="KN188" s="61"/>
      <c r="KO188" s="61"/>
      <c r="KP188" s="61"/>
      <c r="KQ188" s="61"/>
      <c r="KR188" s="61"/>
      <c r="KS188" s="61"/>
      <c r="KT188" s="61"/>
      <c r="KU188" s="61"/>
      <c r="KV188" s="61"/>
      <c r="KW188" s="61"/>
      <c r="KX188" s="61"/>
      <c r="KY188" s="61"/>
      <c r="KZ188" s="61"/>
      <c r="LA188" s="61"/>
      <c r="LB188" s="61"/>
      <c r="LC188" s="61"/>
      <c r="LD188" s="61"/>
      <c r="LE188" s="61"/>
      <c r="LF188" s="61"/>
      <c r="LG188" s="61"/>
      <c r="LH188" s="61"/>
      <c r="LI188" s="61"/>
      <c r="LJ188" s="61"/>
      <c r="LK188" s="61"/>
      <c r="LL188" s="61"/>
      <c r="LM188" s="61"/>
      <c r="LN188" s="61"/>
      <c r="LO188" s="61"/>
      <c r="LP188" s="61"/>
      <c r="LQ188" s="61"/>
      <c r="LR188" s="202"/>
      <c r="LS188" s="203"/>
      <c r="LT188" s="202"/>
      <c r="LU188" s="203"/>
      <c r="LV188" s="202"/>
      <c r="LW188" s="203"/>
      <c r="LX188" s="202"/>
      <c r="LY188" s="203"/>
      <c r="LZ188" s="204"/>
      <c r="MA188" s="208"/>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61"/>
      <c r="NE188" s="61"/>
      <c r="NF188" s="61"/>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61"/>
      <c r="OE188" s="61"/>
      <c r="OF188" s="61"/>
      <c r="OG188" s="61"/>
      <c r="OH188" s="61"/>
      <c r="OI188" s="61"/>
      <c r="OJ188" s="61"/>
      <c r="OK188" s="61"/>
      <c r="OL188" s="61"/>
      <c r="OM188" s="61"/>
      <c r="ON188" s="61"/>
      <c r="OO188" s="61"/>
      <c r="OP188" s="61"/>
      <c r="OQ188" s="61"/>
      <c r="OR188" s="61"/>
      <c r="OS188" s="61"/>
      <c r="OT188" s="61"/>
      <c r="OU188" s="61"/>
      <c r="OV188" s="61"/>
      <c r="OW188" s="61"/>
      <c r="OX188" s="61"/>
      <c r="OY188" s="61"/>
      <c r="OZ188" s="61"/>
    </row>
    <row r="189" spans="1:416" ht="63" hidden="1">
      <c r="A189" s="61"/>
      <c r="B189" s="61">
        <v>81</v>
      </c>
      <c r="C189" s="137" t="s">
        <v>186</v>
      </c>
      <c r="D189" s="133" t="s">
        <v>4</v>
      </c>
      <c r="E189" s="137" t="s">
        <v>185</v>
      </c>
      <c r="F189" s="134" t="s">
        <v>6</v>
      </c>
      <c r="G189" s="143"/>
      <c r="H189" s="137" t="s">
        <v>185</v>
      </c>
      <c r="I189" s="137" t="s">
        <v>1228</v>
      </c>
      <c r="J189" s="134"/>
      <c r="K189" s="206" t="s">
        <v>662</v>
      </c>
      <c r="L189" s="134" t="s">
        <v>500</v>
      </c>
      <c r="M189" s="55" t="s">
        <v>376</v>
      </c>
      <c r="N189" s="61" t="s">
        <v>349</v>
      </c>
      <c r="O189" s="61" t="s">
        <v>205</v>
      </c>
      <c r="P189" s="61">
        <v>1</v>
      </c>
      <c r="Q189" s="131"/>
      <c r="R189" s="131"/>
      <c r="S189" s="131"/>
      <c r="T189" s="131"/>
      <c r="U189" s="131"/>
      <c r="V189" s="131" t="s">
        <v>205</v>
      </c>
      <c r="W189" s="131"/>
      <c r="X189" s="131"/>
      <c r="Y189" s="131"/>
      <c r="Z189" s="131"/>
      <c r="AA189" s="131"/>
      <c r="AB189" s="130">
        <f t="shared" si="238"/>
        <v>1</v>
      </c>
      <c r="AC189" s="77"/>
      <c r="AD189" s="77"/>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251"/>
      <c r="BT189" s="251"/>
      <c r="BU189" s="77"/>
      <c r="BV189" s="77"/>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79"/>
      <c r="DM189" s="79" t="s">
        <v>663</v>
      </c>
      <c r="DN189" s="61"/>
      <c r="DO189" s="79" t="s">
        <v>663</v>
      </c>
      <c r="DP189" s="201">
        <v>2</v>
      </c>
      <c r="DQ189" s="201">
        <v>2</v>
      </c>
      <c r="DR189" s="201">
        <v>1</v>
      </c>
      <c r="DS189" s="201">
        <v>1</v>
      </c>
      <c r="DT189" s="201">
        <v>2</v>
      </c>
      <c r="DU189" s="201">
        <v>2</v>
      </c>
      <c r="DV189" s="201">
        <v>2</v>
      </c>
      <c r="DW189" s="201">
        <v>2</v>
      </c>
      <c r="DX189" s="201">
        <v>2</v>
      </c>
      <c r="DY189" s="201">
        <v>2</v>
      </c>
      <c r="DZ189" s="201">
        <v>2</v>
      </c>
      <c r="EA189" s="201">
        <v>2</v>
      </c>
      <c r="EB189" s="201">
        <v>2</v>
      </c>
      <c r="EC189" s="201">
        <v>2</v>
      </c>
      <c r="ED189" s="201">
        <v>2</v>
      </c>
      <c r="EE189" s="201">
        <v>2</v>
      </c>
      <c r="EF189" s="201">
        <v>2</v>
      </c>
      <c r="EG189" s="201">
        <v>2</v>
      </c>
      <c r="EH189" s="201">
        <v>2</v>
      </c>
      <c r="EI189" s="201">
        <v>2</v>
      </c>
      <c r="EJ189" s="201">
        <v>1</v>
      </c>
      <c r="EK189" s="201">
        <v>2</v>
      </c>
      <c r="EL189" s="201">
        <v>2</v>
      </c>
      <c r="EM189" s="201">
        <v>2</v>
      </c>
      <c r="EN189" s="201">
        <v>2</v>
      </c>
      <c r="EO189" s="201">
        <v>2</v>
      </c>
      <c r="EP189" s="201">
        <v>2</v>
      </c>
      <c r="EQ189" s="201">
        <v>2</v>
      </c>
      <c r="ER189" s="201">
        <v>2</v>
      </c>
      <c r="ES189" s="201">
        <v>1</v>
      </c>
      <c r="ET189" s="201">
        <v>1</v>
      </c>
      <c r="EU189" s="202">
        <f>COUNTIF(DL189:ET189,"2")</f>
        <v>26</v>
      </c>
      <c r="EV189" s="203">
        <f>EU189/(EU189+EW189+EY189+FA189)</f>
        <v>0.83870967741935487</v>
      </c>
      <c r="EW189" s="202">
        <f>COUNTIF(DL189:ET189,"1")</f>
        <v>5</v>
      </c>
      <c r="EX189" s="203">
        <f>EW189/(EU189+EW189+EY189+FA189)</f>
        <v>0.16129032258064516</v>
      </c>
      <c r="EY189" s="202">
        <f>COUNTIF(DL189:ET189,"0")</f>
        <v>0</v>
      </c>
      <c r="EZ189" s="203">
        <f>EY189/(EU189+EW189+EY189+FA189)</f>
        <v>0</v>
      </c>
      <c r="FA189" s="202">
        <f>COUNTIF(DL189:ET189,"KĐG")</f>
        <v>0</v>
      </c>
      <c r="FB189" s="203">
        <f>FA189/(EU189+EW189+EY189+FA189)</f>
        <v>0</v>
      </c>
      <c r="FC189" s="204">
        <f>(((EU189*2)+(EW189*1)+(EY189*0)))/(EU189+EW189+EY189)</f>
        <v>1.8387096774193548</v>
      </c>
      <c r="FD189" s="207" t="str">
        <f>IF(FB189&gt;=50%,"KĐG",IF(FC189&gt;=1.6,"Đạt mục tiêu",IF(FC189&gt;=1,"Cần cố gắng","Chưa đạt")))</f>
        <v>Đạt mục tiêu</v>
      </c>
      <c r="FE189" s="77"/>
      <c r="FF189" s="77"/>
      <c r="FG189" s="77"/>
      <c r="FH189" s="77"/>
      <c r="FI189" s="77"/>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77"/>
      <c r="GZ189" s="77"/>
      <c r="HA189" s="77"/>
      <c r="HB189" s="77"/>
      <c r="HC189" s="77"/>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61"/>
      <c r="IH189" s="61"/>
      <c r="II189" s="61"/>
      <c r="IJ189" s="61"/>
      <c r="IK189" s="61"/>
      <c r="IL189" s="61"/>
      <c r="IM189" s="61"/>
      <c r="IN189" s="61"/>
      <c r="IO189" s="61"/>
      <c r="IP189" s="61"/>
      <c r="IQ189" s="61"/>
      <c r="IR189" s="61"/>
      <c r="IS189" s="77"/>
      <c r="IT189" s="77"/>
      <c r="IU189" s="77"/>
      <c r="IV189" s="77"/>
      <c r="IW189" s="61"/>
      <c r="IX189" s="61"/>
      <c r="IY189" s="61"/>
      <c r="IZ189" s="61"/>
      <c r="JA189" s="61"/>
      <c r="JB189" s="61"/>
      <c r="JC189" s="61"/>
      <c r="JD189" s="61"/>
      <c r="JE189" s="61"/>
      <c r="JF189" s="61"/>
      <c r="JG189" s="61"/>
      <c r="JH189" s="61"/>
      <c r="JI189" s="61"/>
      <c r="JJ189" s="61"/>
      <c r="JK189" s="61"/>
      <c r="JL189" s="61"/>
      <c r="JM189" s="61"/>
      <c r="JN189" s="61"/>
      <c r="JO189" s="61"/>
      <c r="JP189" s="61"/>
      <c r="JQ189" s="61"/>
      <c r="JR189" s="61"/>
      <c r="JS189" s="61"/>
      <c r="JT189" s="61"/>
      <c r="JU189" s="61"/>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61"/>
      <c r="LG189" s="61"/>
      <c r="LH189" s="61"/>
      <c r="LI189" s="61"/>
      <c r="LJ189" s="61"/>
      <c r="LK189" s="61"/>
      <c r="LL189" s="61"/>
      <c r="LM189" s="61"/>
      <c r="LN189" s="61"/>
      <c r="LO189" s="61"/>
      <c r="LP189" s="61"/>
      <c r="LQ189" s="61"/>
      <c r="LR189" s="61"/>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61"/>
      <c r="NE189" s="61"/>
      <c r="NF189" s="61"/>
      <c r="NG189" s="61"/>
      <c r="NH189" s="61"/>
      <c r="NI189" s="61"/>
      <c r="NJ189" s="61"/>
      <c r="NK189" s="61"/>
      <c r="NL189" s="61"/>
      <c r="NM189" s="61"/>
      <c r="NN189" s="61"/>
      <c r="NO189" s="61"/>
      <c r="NP189" s="61"/>
      <c r="NQ189" s="61"/>
      <c r="NR189" s="61"/>
      <c r="NS189" s="61"/>
      <c r="NT189" s="61"/>
      <c r="NU189" s="61"/>
      <c r="NV189" s="61"/>
      <c r="NW189" s="61"/>
      <c r="NX189" s="61"/>
      <c r="NY189" s="61"/>
      <c r="NZ189" s="61"/>
      <c r="OA189" s="61"/>
      <c r="OB189" s="61"/>
      <c r="OC189" s="61"/>
      <c r="OD189" s="61"/>
      <c r="OE189" s="61"/>
      <c r="OF189" s="61"/>
      <c r="OG189" s="61"/>
      <c r="OH189" s="61"/>
      <c r="OI189" s="61"/>
      <c r="OJ189" s="61"/>
      <c r="OK189" s="61"/>
      <c r="OL189" s="61"/>
      <c r="OM189" s="61"/>
      <c r="ON189" s="61"/>
      <c r="OO189" s="61"/>
      <c r="OP189" s="61"/>
      <c r="OQ189" s="61"/>
      <c r="OR189" s="61"/>
      <c r="OS189" s="61"/>
      <c r="OT189" s="61"/>
      <c r="OU189" s="61"/>
      <c r="OV189" s="61"/>
      <c r="OW189" s="61"/>
      <c r="OX189" s="61"/>
      <c r="OY189" s="61"/>
      <c r="OZ189" s="61"/>
    </row>
    <row r="190" spans="1:416" ht="54" hidden="1" customHeight="1">
      <c r="A190" s="61"/>
      <c r="B190" s="282">
        <v>82</v>
      </c>
      <c r="C190" s="278" t="s">
        <v>187</v>
      </c>
      <c r="D190" s="281" t="s">
        <v>4</v>
      </c>
      <c r="E190" s="278" t="s">
        <v>614</v>
      </c>
      <c r="F190" s="292" t="s">
        <v>5</v>
      </c>
      <c r="G190" s="288"/>
      <c r="H190" s="137" t="s">
        <v>188</v>
      </c>
      <c r="I190" s="137" t="s">
        <v>1169</v>
      </c>
      <c r="J190" s="134"/>
      <c r="K190" s="206" t="s">
        <v>662</v>
      </c>
      <c r="L190" s="134" t="s">
        <v>500</v>
      </c>
      <c r="M190" s="55" t="s">
        <v>376</v>
      </c>
      <c r="N190" s="61" t="s">
        <v>349</v>
      </c>
      <c r="O190" s="282" t="s">
        <v>205</v>
      </c>
      <c r="P190" s="282">
        <v>1</v>
      </c>
      <c r="Q190" s="131"/>
      <c r="R190" s="131"/>
      <c r="S190" s="131" t="s">
        <v>205</v>
      </c>
      <c r="T190" s="131"/>
      <c r="U190" s="131"/>
      <c r="V190" s="131"/>
      <c r="W190" s="131"/>
      <c r="X190" s="131"/>
      <c r="Y190" s="131"/>
      <c r="Z190" s="131"/>
      <c r="AA190" s="131"/>
      <c r="AB190" s="130">
        <f t="shared" si="238"/>
        <v>1</v>
      </c>
      <c r="AC190" s="77"/>
      <c r="AD190" s="77"/>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251"/>
      <c r="BT190" s="251"/>
      <c r="BU190" s="77"/>
      <c r="BV190" s="77"/>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77"/>
      <c r="DM190" s="77"/>
      <c r="DN190" s="77"/>
      <c r="DO190" s="77"/>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77"/>
      <c r="FF190" s="77"/>
      <c r="FG190" s="77"/>
      <c r="FH190" s="77"/>
      <c r="FI190" s="77"/>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77"/>
      <c r="GZ190" s="77"/>
      <c r="HA190" s="77"/>
      <c r="HB190" s="77"/>
      <c r="HC190" s="77"/>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61"/>
      <c r="IH190" s="61"/>
      <c r="II190" s="61"/>
      <c r="IJ190" s="61"/>
      <c r="IK190" s="61"/>
      <c r="IL190" s="61"/>
      <c r="IM190" s="61"/>
      <c r="IN190" s="61"/>
      <c r="IO190" s="61"/>
      <c r="IP190" s="61"/>
      <c r="IQ190" s="61"/>
      <c r="IR190" s="61"/>
      <c r="IS190" s="77"/>
      <c r="IT190" s="77"/>
      <c r="IU190" s="77"/>
      <c r="IV190" s="77"/>
      <c r="IW190" s="61"/>
      <c r="IX190" s="61"/>
      <c r="IY190" s="61"/>
      <c r="IZ190" s="61"/>
      <c r="JA190" s="61"/>
      <c r="JB190" s="61"/>
      <c r="JC190" s="61"/>
      <c r="JD190" s="61"/>
      <c r="JE190" s="61"/>
      <c r="JF190" s="61"/>
      <c r="JG190" s="61"/>
      <c r="JH190" s="61"/>
      <c r="JI190" s="61"/>
      <c r="JJ190" s="61"/>
      <c r="JK190" s="61"/>
      <c r="JL190" s="61"/>
      <c r="JM190" s="61"/>
      <c r="JN190" s="61"/>
      <c r="JO190" s="61"/>
      <c r="JP190" s="61"/>
      <c r="JQ190" s="61"/>
      <c r="JR190" s="61"/>
      <c r="JS190" s="61"/>
      <c r="JT190" s="61"/>
      <c r="JU190" s="61"/>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61"/>
      <c r="LG190" s="61"/>
      <c r="LH190" s="61"/>
      <c r="LI190" s="61"/>
      <c r="LJ190" s="61"/>
      <c r="LK190" s="61"/>
      <c r="LL190" s="61"/>
      <c r="LM190" s="61"/>
      <c r="LN190" s="61"/>
      <c r="LO190" s="61"/>
      <c r="LP190" s="61"/>
      <c r="LQ190" s="61"/>
      <c r="LR190" s="61"/>
      <c r="LS190" s="61"/>
      <c r="LT190" s="61"/>
      <c r="LU190" s="61"/>
      <c r="LV190" s="61"/>
      <c r="LW190" s="61"/>
      <c r="LX190" s="61"/>
      <c r="LY190" s="61"/>
      <c r="LZ190" s="61"/>
      <c r="MA190" s="61"/>
      <c r="MB190" s="61"/>
      <c r="MC190" s="61"/>
      <c r="MD190" s="61"/>
      <c r="ME190" s="61"/>
      <c r="MF190" s="61"/>
      <c r="MG190" s="61"/>
      <c r="MH190" s="61"/>
      <c r="MI190" s="61"/>
      <c r="MJ190" s="61"/>
      <c r="MK190" s="61"/>
      <c r="ML190" s="61"/>
      <c r="MM190" s="61"/>
      <c r="MN190" s="61"/>
      <c r="MO190" s="61"/>
      <c r="MP190" s="61"/>
      <c r="MQ190" s="61"/>
      <c r="MR190" s="61"/>
      <c r="MS190" s="61"/>
      <c r="MT190" s="61"/>
      <c r="MU190" s="61"/>
      <c r="MV190" s="61"/>
      <c r="MW190" s="61"/>
      <c r="MX190" s="61"/>
      <c r="MY190" s="61"/>
      <c r="MZ190" s="61"/>
      <c r="NA190" s="61"/>
      <c r="NB190" s="61"/>
      <c r="NC190" s="61"/>
      <c r="ND190" s="61"/>
      <c r="NE190" s="61"/>
      <c r="NF190" s="61"/>
      <c r="NG190" s="61"/>
      <c r="NH190" s="61"/>
      <c r="NI190" s="61"/>
      <c r="NJ190" s="61"/>
      <c r="NK190" s="61"/>
      <c r="NL190" s="61"/>
      <c r="NM190" s="61"/>
      <c r="NN190" s="77" t="s">
        <v>556</v>
      </c>
      <c r="NO190" s="77" t="s">
        <v>556</v>
      </c>
      <c r="NP190" s="61">
        <v>2</v>
      </c>
      <c r="NQ190" s="61">
        <v>2</v>
      </c>
      <c r="NR190" s="61">
        <v>2</v>
      </c>
      <c r="NS190" s="61">
        <v>2</v>
      </c>
      <c r="NT190" s="61">
        <v>2</v>
      </c>
      <c r="NU190" s="61">
        <v>2</v>
      </c>
      <c r="NV190" s="61">
        <v>2</v>
      </c>
      <c r="NW190" s="61">
        <v>2</v>
      </c>
      <c r="NX190" s="61">
        <v>2</v>
      </c>
      <c r="NY190" s="61">
        <v>2</v>
      </c>
      <c r="NZ190" s="61">
        <v>1</v>
      </c>
      <c r="OA190" s="61">
        <v>2</v>
      </c>
      <c r="OB190" s="61">
        <v>1</v>
      </c>
      <c r="OC190" s="61">
        <v>2</v>
      </c>
      <c r="OD190" s="61">
        <v>2</v>
      </c>
      <c r="OE190" s="61">
        <v>2</v>
      </c>
      <c r="OF190" s="61">
        <v>2</v>
      </c>
      <c r="OG190" s="61">
        <v>2</v>
      </c>
      <c r="OH190" s="61">
        <v>2</v>
      </c>
      <c r="OI190" s="61">
        <v>2</v>
      </c>
      <c r="OJ190" s="61">
        <v>2</v>
      </c>
      <c r="OK190" s="61">
        <v>2</v>
      </c>
      <c r="OL190" s="61">
        <v>2</v>
      </c>
      <c r="OM190" s="61">
        <v>2</v>
      </c>
      <c r="ON190" s="61">
        <v>2</v>
      </c>
      <c r="OO190" s="61">
        <v>2</v>
      </c>
      <c r="OP190" s="202">
        <f>COUNTIF(NP190:OO190,"2")</f>
        <v>24</v>
      </c>
      <c r="OQ190" s="203">
        <f>OP190/(OP190+OR190+OT190+OV190)</f>
        <v>0.92307692307692313</v>
      </c>
      <c r="OR190" s="202">
        <f>COUNTIF(NP190:OO190,"1")</f>
        <v>2</v>
      </c>
      <c r="OS190" s="203">
        <f>OR190/(OP190+OR190+OT190+OV190)</f>
        <v>7.6923076923076927E-2</v>
      </c>
      <c r="OT190" s="202">
        <f>COUNTIF(NP190:OO190,"0")</f>
        <v>0</v>
      </c>
      <c r="OU190" s="203">
        <f>OT190/(OP190+OR190+OT190+OV190)</f>
        <v>0</v>
      </c>
      <c r="OV190" s="202">
        <f>COUNTIF(NC190:OO190,"KĐG")</f>
        <v>0</v>
      </c>
      <c r="OW190" s="203">
        <f>OV190/(OP190+OR190+OT190+OV190)</f>
        <v>0</v>
      </c>
      <c r="OX190" s="204">
        <f>(((OP190*2)+(OR190*1)+(OT190*0)))/(OP190+OR190+OT190)</f>
        <v>1.9230769230769231</v>
      </c>
      <c r="OY190" s="207" t="str">
        <f>IF(OW190&gt;=50%,"KĐG",IF(OX190&gt;=1.6,"Đạt mục tiêu",IF(OX190&gt;=1,"Cần cố gắng","Chưa đạt")))</f>
        <v>Đạt mục tiêu</v>
      </c>
      <c r="OZ190" s="61"/>
    </row>
    <row r="191" spans="1:416" ht="54" hidden="1" customHeight="1">
      <c r="A191" s="61"/>
      <c r="B191" s="282"/>
      <c r="C191" s="278"/>
      <c r="D191" s="281"/>
      <c r="E191" s="278"/>
      <c r="F191" s="292"/>
      <c r="G191" s="309"/>
      <c r="H191" s="137" t="s">
        <v>188</v>
      </c>
      <c r="I191" s="137" t="s">
        <v>1127</v>
      </c>
      <c r="J191" s="134"/>
      <c r="K191" s="206" t="s">
        <v>662</v>
      </c>
      <c r="L191" s="134" t="s">
        <v>500</v>
      </c>
      <c r="M191" s="55" t="s">
        <v>376</v>
      </c>
      <c r="N191" s="61" t="s">
        <v>349</v>
      </c>
      <c r="O191" s="282"/>
      <c r="P191" s="282"/>
      <c r="Q191" s="131"/>
      <c r="R191" s="131"/>
      <c r="S191" s="131"/>
      <c r="T191" s="131"/>
      <c r="U191" s="131"/>
      <c r="V191" s="131"/>
      <c r="W191" s="131"/>
      <c r="X191" s="131"/>
      <c r="Y191" s="131"/>
      <c r="Z191" s="131" t="s">
        <v>205</v>
      </c>
      <c r="AA191" s="131"/>
      <c r="AB191" s="130">
        <f t="shared" si="238"/>
        <v>1</v>
      </c>
      <c r="AC191" s="77"/>
      <c r="AD191" s="77"/>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251"/>
      <c r="BT191" s="251"/>
      <c r="BU191" s="77"/>
      <c r="BV191" s="77"/>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77"/>
      <c r="DM191" s="77"/>
      <c r="DN191" s="77"/>
      <c r="DO191" s="77"/>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77"/>
      <c r="FF191" s="77"/>
      <c r="FG191" s="77"/>
      <c r="FH191" s="77"/>
      <c r="FI191" s="77"/>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77"/>
      <c r="GZ191" s="77"/>
      <c r="HA191" s="77"/>
      <c r="HB191" s="77"/>
      <c r="HC191" s="77"/>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61"/>
      <c r="IH191" s="61"/>
      <c r="II191" s="61"/>
      <c r="IJ191" s="61"/>
      <c r="IK191" s="61"/>
      <c r="IL191" s="61"/>
      <c r="IM191" s="61"/>
      <c r="IN191" s="61"/>
      <c r="IO191" s="61"/>
      <c r="IP191" s="61"/>
      <c r="IQ191" s="61"/>
      <c r="IR191" s="61"/>
      <c r="IS191" s="77"/>
      <c r="IT191" s="77"/>
      <c r="IU191" s="77"/>
      <c r="IV191" s="77"/>
      <c r="IW191" s="61"/>
      <c r="IX191" s="61"/>
      <c r="IY191" s="61"/>
      <c r="IZ191" s="61"/>
      <c r="JA191" s="61"/>
      <c r="JB191" s="61"/>
      <c r="JC191" s="61"/>
      <c r="JD191" s="61"/>
      <c r="JE191" s="61"/>
      <c r="JF191" s="61"/>
      <c r="JG191" s="61"/>
      <c r="JH191" s="61"/>
      <c r="JI191" s="61"/>
      <c r="JJ191" s="61"/>
      <c r="JK191" s="61"/>
      <c r="JL191" s="61"/>
      <c r="JM191" s="61"/>
      <c r="JN191" s="61"/>
      <c r="JO191" s="61"/>
      <c r="JP191" s="61"/>
      <c r="JQ191" s="61"/>
      <c r="JR191" s="61"/>
      <c r="JS191" s="61"/>
      <c r="JT191" s="61"/>
      <c r="JU191" s="61"/>
      <c r="JV191" s="61"/>
      <c r="JW191" s="61"/>
      <c r="JX191" s="61"/>
      <c r="JY191" s="61"/>
      <c r="JZ191" s="61"/>
      <c r="KA191" s="61"/>
      <c r="KB191" s="61"/>
      <c r="KC191" s="61"/>
      <c r="KD191" s="61"/>
      <c r="KE191" s="61"/>
      <c r="KF191" s="61"/>
      <c r="KG191" s="61"/>
      <c r="KH191" s="61"/>
      <c r="KI191" s="61"/>
      <c r="KJ191" s="61"/>
      <c r="KK191" s="78" t="s">
        <v>663</v>
      </c>
      <c r="KL191" s="61"/>
      <c r="KM191" s="78" t="s">
        <v>663</v>
      </c>
      <c r="KN191" s="61">
        <v>2</v>
      </c>
      <c r="KO191" s="61">
        <v>2</v>
      </c>
      <c r="KP191" s="61">
        <v>2</v>
      </c>
      <c r="KQ191" s="61">
        <v>2</v>
      </c>
      <c r="KR191" s="61">
        <v>2</v>
      </c>
      <c r="KS191" s="61">
        <v>2</v>
      </c>
      <c r="KT191" s="61">
        <v>2</v>
      </c>
      <c r="KU191" s="61">
        <v>2</v>
      </c>
      <c r="KV191" s="61">
        <v>2</v>
      </c>
      <c r="KW191" s="61">
        <v>2</v>
      </c>
      <c r="KX191" s="61">
        <v>2</v>
      </c>
      <c r="KY191" s="61">
        <v>2</v>
      </c>
      <c r="KZ191" s="61">
        <v>2</v>
      </c>
      <c r="LA191" s="61">
        <v>2</v>
      </c>
      <c r="LB191" s="61">
        <v>2</v>
      </c>
      <c r="LC191" s="61">
        <v>2</v>
      </c>
      <c r="LD191" s="61">
        <v>2</v>
      </c>
      <c r="LE191" s="61">
        <v>2</v>
      </c>
      <c r="LF191" s="61">
        <v>2</v>
      </c>
      <c r="LG191" s="61">
        <v>2</v>
      </c>
      <c r="LH191" s="61">
        <v>2</v>
      </c>
      <c r="LI191" s="61">
        <v>2</v>
      </c>
      <c r="LJ191" s="61">
        <v>2</v>
      </c>
      <c r="LK191" s="61">
        <v>2</v>
      </c>
      <c r="LL191" s="61">
        <v>2</v>
      </c>
      <c r="LM191" s="61">
        <v>2</v>
      </c>
      <c r="LN191" s="61">
        <v>2</v>
      </c>
      <c r="LO191" s="61">
        <v>2</v>
      </c>
      <c r="LP191" s="61">
        <v>2</v>
      </c>
      <c r="LQ191" s="61">
        <v>2</v>
      </c>
      <c r="LR191" s="202">
        <f>COUNTIF(KN191:LQ191,"2")</f>
        <v>30</v>
      </c>
      <c r="LS191" s="203">
        <f>LR191/(LR191+LT191+LV191+LX191)</f>
        <v>1</v>
      </c>
      <c r="LT191" s="202">
        <f>COUNTIF(KN191:LQ191,"1")</f>
        <v>0</v>
      </c>
      <c r="LU191" s="203">
        <f>LT191/(LR191+LT191+LV191+LX191)</f>
        <v>0</v>
      </c>
      <c r="LV191" s="202">
        <f>COUNTIF(KN191:LQ191,"0")</f>
        <v>0</v>
      </c>
      <c r="LW191" s="203">
        <f>LV191/(LR191+LT191+LV191+LX191)</f>
        <v>0</v>
      </c>
      <c r="LX191" s="202">
        <f>COUNTIF(KA191:LQ191,"KĐG")</f>
        <v>0</v>
      </c>
      <c r="LY191" s="203">
        <f>LX191/(LR191+LT191+LV191+LX191)</f>
        <v>0</v>
      </c>
      <c r="LZ191" s="204">
        <f>(((LR191*2)+(LT191*1)+(LV191*0)))/(LR191+LT191+LV191)</f>
        <v>2</v>
      </c>
      <c r="MA191" s="208" t="str">
        <f>IF(LY191&gt;=50%,"KĐG",IF(LZ191&gt;=1.6,"Đạt mục tiêu",IF(LZ191&gt;=1,"Cần cố gắng","Chưa đạt")))</f>
        <v>Đạt mục tiêu</v>
      </c>
      <c r="MB191" s="61"/>
      <c r="MC191" s="61"/>
      <c r="MD191" s="61"/>
      <c r="ME191" s="61"/>
      <c r="MF191" s="61"/>
      <c r="MG191" s="61"/>
      <c r="MH191" s="61"/>
      <c r="MI191" s="61"/>
      <c r="MJ191" s="61"/>
      <c r="MK191" s="61"/>
      <c r="ML191" s="61"/>
      <c r="MM191" s="61"/>
      <c r="MN191" s="61"/>
      <c r="MO191" s="61"/>
      <c r="MP191" s="61"/>
      <c r="MQ191" s="61"/>
      <c r="MR191" s="61"/>
      <c r="MS191" s="61"/>
      <c r="MT191" s="61"/>
      <c r="MU191" s="61"/>
      <c r="MV191" s="61"/>
      <c r="MW191" s="61"/>
      <c r="MX191" s="61"/>
      <c r="MY191" s="61"/>
      <c r="MZ191" s="61"/>
      <c r="NA191" s="61"/>
      <c r="NB191" s="61"/>
      <c r="NC191" s="61"/>
      <c r="ND191" s="61"/>
      <c r="NE191" s="61"/>
      <c r="NF191" s="61"/>
      <c r="NG191" s="61"/>
      <c r="NH191" s="61"/>
      <c r="NI191" s="61"/>
      <c r="NJ191" s="61"/>
      <c r="NK191" s="61"/>
      <c r="NL191" s="61"/>
      <c r="NM191" s="61"/>
      <c r="NN191" s="77"/>
      <c r="NO191" s="77"/>
      <c r="NP191" s="61"/>
      <c r="NQ191" s="61"/>
      <c r="NR191" s="61"/>
      <c r="NS191" s="61"/>
      <c r="NT191" s="61"/>
      <c r="NU191" s="61"/>
      <c r="NV191" s="61"/>
      <c r="NW191" s="61"/>
      <c r="NX191" s="61"/>
      <c r="NY191" s="61"/>
      <c r="NZ191" s="61"/>
      <c r="OA191" s="61"/>
      <c r="OB191" s="61"/>
      <c r="OC191" s="61"/>
      <c r="OD191" s="61"/>
      <c r="OE191" s="61"/>
      <c r="OF191" s="61"/>
      <c r="OG191" s="61"/>
      <c r="OH191" s="61"/>
      <c r="OI191" s="61"/>
      <c r="OJ191" s="61"/>
      <c r="OK191" s="61"/>
      <c r="OL191" s="61"/>
      <c r="OM191" s="61"/>
      <c r="ON191" s="61"/>
      <c r="OO191" s="61"/>
      <c r="OP191" s="202"/>
      <c r="OQ191" s="203"/>
      <c r="OR191" s="202"/>
      <c r="OS191" s="203"/>
      <c r="OT191" s="202"/>
      <c r="OU191" s="203"/>
      <c r="OV191" s="202"/>
      <c r="OW191" s="203"/>
      <c r="OX191" s="204"/>
      <c r="OY191" s="207"/>
      <c r="OZ191" s="61"/>
    </row>
    <row r="192" spans="1:416" ht="78.75" hidden="1">
      <c r="A192" s="61"/>
      <c r="B192" s="61">
        <v>83</v>
      </c>
      <c r="C192" s="137" t="s">
        <v>338</v>
      </c>
      <c r="D192" s="133" t="s">
        <v>4</v>
      </c>
      <c r="E192" s="137" t="s">
        <v>189</v>
      </c>
      <c r="F192" s="134" t="s">
        <v>7</v>
      </c>
      <c r="G192" s="133"/>
      <c r="H192" s="137" t="s">
        <v>189</v>
      </c>
      <c r="I192" s="137" t="s">
        <v>947</v>
      </c>
      <c r="J192" s="134"/>
      <c r="K192" s="206" t="s">
        <v>662</v>
      </c>
      <c r="L192" s="134" t="s">
        <v>500</v>
      </c>
      <c r="M192" s="55" t="s">
        <v>376</v>
      </c>
      <c r="N192" s="61" t="s">
        <v>349</v>
      </c>
      <c r="O192" s="61" t="s">
        <v>205</v>
      </c>
      <c r="P192" s="61">
        <v>1</v>
      </c>
      <c r="Q192" s="131"/>
      <c r="R192" s="131"/>
      <c r="S192" s="131"/>
      <c r="T192" s="131"/>
      <c r="U192" s="131"/>
      <c r="V192" s="131" t="s">
        <v>205</v>
      </c>
      <c r="W192" s="131"/>
      <c r="X192" s="131"/>
      <c r="Y192" s="131"/>
      <c r="Z192" s="131"/>
      <c r="AA192" s="131"/>
      <c r="AB192" s="130">
        <f t="shared" si="238"/>
        <v>1</v>
      </c>
      <c r="AC192" s="77"/>
      <c r="AD192" s="77"/>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251"/>
      <c r="BT192" s="251"/>
      <c r="BU192" s="76"/>
      <c r="BV192" s="205"/>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202"/>
      <c r="DC192" s="203"/>
      <c r="DD192" s="202"/>
      <c r="DE192" s="203"/>
      <c r="DF192" s="202"/>
      <c r="DG192" s="203"/>
      <c r="DH192" s="202"/>
      <c r="DI192" s="203" t="e">
        <f>DH192/(DB192+DD192+DF192+DH192)</f>
        <v>#DIV/0!</v>
      </c>
      <c r="DJ192" s="204" t="e">
        <f>(((DB192*2)+(DD192*1)+(DF192*0)))/(DB192+DD192+DF192)</f>
        <v>#DIV/0!</v>
      </c>
      <c r="DK192" s="207" t="e">
        <f>IF(DI192&gt;=50%,"KĐG",IF(DJ192&gt;=1.6,"Đạt mục tiêu",IF(DJ192&gt;=1,"Cần cố gắng","Chưa đạt")))</f>
        <v>#DIV/0!</v>
      </c>
      <c r="DL192" s="77"/>
      <c r="DM192" s="77"/>
      <c r="DN192" s="77"/>
      <c r="DO192" s="77"/>
      <c r="DP192" s="201">
        <v>2</v>
      </c>
      <c r="DQ192" s="201">
        <v>2</v>
      </c>
      <c r="DR192" s="201">
        <v>2</v>
      </c>
      <c r="DS192" s="201">
        <v>2</v>
      </c>
      <c r="DT192" s="201">
        <v>2</v>
      </c>
      <c r="DU192" s="201">
        <v>2</v>
      </c>
      <c r="DV192" s="201">
        <v>2</v>
      </c>
      <c r="DW192" s="201">
        <v>2</v>
      </c>
      <c r="DX192" s="201">
        <v>2</v>
      </c>
      <c r="DY192" s="201">
        <v>2</v>
      </c>
      <c r="DZ192" s="201">
        <v>2</v>
      </c>
      <c r="EA192" s="201">
        <v>2</v>
      </c>
      <c r="EB192" s="201">
        <v>2</v>
      </c>
      <c r="EC192" s="201">
        <v>2</v>
      </c>
      <c r="ED192" s="201">
        <v>2</v>
      </c>
      <c r="EE192" s="201">
        <v>2</v>
      </c>
      <c r="EF192" s="201">
        <v>2</v>
      </c>
      <c r="EG192" s="201">
        <v>2</v>
      </c>
      <c r="EH192" s="201">
        <v>2</v>
      </c>
      <c r="EI192" s="201">
        <v>2</v>
      </c>
      <c r="EJ192" s="201">
        <v>2</v>
      </c>
      <c r="EK192" s="201">
        <v>2</v>
      </c>
      <c r="EL192" s="201">
        <v>2</v>
      </c>
      <c r="EM192" s="201">
        <v>2</v>
      </c>
      <c r="EN192" s="201">
        <v>2</v>
      </c>
      <c r="EO192" s="201">
        <v>2</v>
      </c>
      <c r="EP192" s="201">
        <v>2</v>
      </c>
      <c r="EQ192" s="201">
        <v>2</v>
      </c>
      <c r="ER192" s="201">
        <v>2</v>
      </c>
      <c r="ES192" s="201">
        <v>2</v>
      </c>
      <c r="ET192" s="201">
        <v>2</v>
      </c>
      <c r="EU192" s="202">
        <f>COUNTIF(DL192:ET192,"2")</f>
        <v>31</v>
      </c>
      <c r="EV192" s="203">
        <f>EU192/(EU192+EW192+EY192+FA192)</f>
        <v>1</v>
      </c>
      <c r="EW192" s="202">
        <f>COUNTIF(DL192:ET192,"1")</f>
        <v>0</v>
      </c>
      <c r="EX192" s="203">
        <f>EW192/(EU192+EW192+EY192+FA192)</f>
        <v>0</v>
      </c>
      <c r="EY192" s="202">
        <f>COUNTIF(DL192:ET192,"0")</f>
        <v>0</v>
      </c>
      <c r="EZ192" s="203">
        <f>EY192/(EU192+EW192+EY192+FA192)</f>
        <v>0</v>
      </c>
      <c r="FA192" s="202">
        <f>COUNTIF(DL192:ET192,"KĐG")</f>
        <v>0</v>
      </c>
      <c r="FB192" s="203">
        <f>FA192/(EU192+EW192+EY192+FA192)</f>
        <v>0</v>
      </c>
      <c r="FC192" s="204">
        <f>(((EU192*2)+(EW192*1)+(EY192*0)))/(EU192+EW192+EY192)</f>
        <v>2</v>
      </c>
      <c r="FD192" s="207" t="str">
        <f>IF(FB192&gt;=50%,"KĐG",IF(FC192&gt;=1.6,"Đạt mục tiêu",IF(FC192&gt;=1,"Cần cố gắng","Chưa đạt")))</f>
        <v>Đạt mục tiêu</v>
      </c>
      <c r="FE192" s="77"/>
      <c r="FF192" s="77"/>
      <c r="FG192" s="77"/>
      <c r="FH192" s="77"/>
      <c r="FI192" s="77"/>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77"/>
      <c r="GZ192" s="77"/>
      <c r="HA192" s="77"/>
      <c r="HB192" s="77"/>
      <c r="HC192" s="77"/>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61"/>
      <c r="IF192" s="61"/>
      <c r="IG192" s="61"/>
      <c r="IH192" s="61"/>
      <c r="II192" s="61"/>
      <c r="IJ192" s="61"/>
      <c r="IK192" s="61"/>
      <c r="IL192" s="61"/>
      <c r="IM192" s="61"/>
      <c r="IN192" s="61"/>
      <c r="IO192" s="61"/>
      <c r="IP192" s="61"/>
      <c r="IQ192" s="61"/>
      <c r="IR192" s="61"/>
      <c r="IS192" s="77"/>
      <c r="IT192" s="77"/>
      <c r="IU192" s="77"/>
      <c r="IV192" s="77"/>
      <c r="IW192" s="61"/>
      <c r="IX192" s="61"/>
      <c r="IY192" s="61"/>
      <c r="IZ192" s="61"/>
      <c r="JA192" s="61"/>
      <c r="JB192" s="61"/>
      <c r="JC192" s="61"/>
      <c r="JD192" s="61"/>
      <c r="JE192" s="61"/>
      <c r="JF192" s="61"/>
      <c r="JG192" s="61"/>
      <c r="JH192" s="61"/>
      <c r="JI192" s="61"/>
      <c r="JJ192" s="61"/>
      <c r="JK192" s="61"/>
      <c r="JL192" s="61"/>
      <c r="JM192" s="61"/>
      <c r="JN192" s="61"/>
      <c r="JO192" s="61"/>
      <c r="JP192" s="61"/>
      <c r="JQ192" s="61"/>
      <c r="JR192" s="61"/>
      <c r="JS192" s="61"/>
      <c r="JT192" s="61"/>
      <c r="JU192" s="61"/>
      <c r="JV192" s="61"/>
      <c r="JW192" s="61"/>
      <c r="JX192" s="61"/>
      <c r="JY192" s="61"/>
      <c r="JZ192" s="61"/>
      <c r="KA192" s="61"/>
      <c r="KB192" s="61"/>
      <c r="KC192" s="61"/>
      <c r="KD192" s="61"/>
      <c r="KE192" s="61"/>
      <c r="KF192" s="61"/>
      <c r="KG192" s="61"/>
      <c r="KH192" s="61"/>
      <c r="KI192" s="61"/>
      <c r="KJ192" s="61"/>
      <c r="KK192" s="61"/>
      <c r="KL192" s="61"/>
      <c r="KM192" s="61"/>
      <c r="KN192" s="61"/>
      <c r="KO192" s="61"/>
      <c r="KP192" s="61"/>
      <c r="KQ192" s="61"/>
      <c r="KR192" s="61"/>
      <c r="KS192" s="61"/>
      <c r="KT192" s="61"/>
      <c r="KU192" s="61"/>
      <c r="KV192" s="61"/>
      <c r="KW192" s="61"/>
      <c r="KX192" s="61"/>
      <c r="KY192" s="61"/>
      <c r="KZ192" s="61"/>
      <c r="LA192" s="61"/>
      <c r="LB192" s="61"/>
      <c r="LC192" s="61"/>
      <c r="LD192" s="61"/>
      <c r="LE192" s="61"/>
      <c r="LF192" s="61"/>
      <c r="LG192" s="61"/>
      <c r="LH192" s="61"/>
      <c r="LI192" s="61"/>
      <c r="LJ192" s="61"/>
      <c r="LK192" s="61"/>
      <c r="LL192" s="61"/>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61"/>
      <c r="MU192" s="61"/>
      <c r="MV192" s="61"/>
      <c r="MW192" s="61"/>
      <c r="MX192" s="61"/>
      <c r="MY192" s="61"/>
      <c r="MZ192" s="61"/>
      <c r="NA192" s="61"/>
      <c r="NB192" s="61"/>
      <c r="NC192" s="61"/>
      <c r="ND192" s="61"/>
      <c r="NE192" s="61"/>
      <c r="NF192" s="61"/>
      <c r="NG192" s="61"/>
      <c r="NH192" s="61"/>
      <c r="NI192" s="61"/>
      <c r="NJ192" s="61"/>
      <c r="NK192" s="61"/>
      <c r="NL192" s="61"/>
      <c r="NM192" s="61"/>
      <c r="NN192" s="61"/>
      <c r="NO192" s="61"/>
      <c r="NP192" s="61"/>
      <c r="NQ192" s="61"/>
      <c r="NR192" s="61"/>
      <c r="NS192" s="61"/>
      <c r="NT192" s="61"/>
      <c r="NU192" s="61"/>
      <c r="NV192" s="61"/>
      <c r="NW192" s="61"/>
      <c r="NX192" s="61"/>
      <c r="NY192" s="61"/>
      <c r="NZ192" s="61"/>
      <c r="OA192" s="61"/>
      <c r="OB192" s="61"/>
      <c r="OC192" s="61"/>
      <c r="OD192" s="61"/>
      <c r="OE192" s="61"/>
      <c r="OF192" s="61"/>
      <c r="OG192" s="61"/>
      <c r="OH192" s="61"/>
      <c r="OI192" s="61"/>
      <c r="OJ192" s="61"/>
      <c r="OK192" s="61"/>
      <c r="OL192" s="61"/>
      <c r="OM192" s="61"/>
      <c r="ON192" s="61"/>
      <c r="OO192" s="61"/>
      <c r="OP192" s="61"/>
      <c r="OQ192" s="61"/>
      <c r="OR192" s="61"/>
      <c r="OS192" s="61"/>
      <c r="OT192" s="61"/>
      <c r="OU192" s="61"/>
      <c r="OV192" s="61"/>
      <c r="OW192" s="61"/>
      <c r="OX192" s="61"/>
      <c r="OY192" s="61"/>
      <c r="OZ192" s="61"/>
    </row>
    <row r="193" spans="1:416" ht="41.25" hidden="1" customHeight="1">
      <c r="A193" s="61"/>
      <c r="B193" s="61">
        <v>84</v>
      </c>
      <c r="C193" s="137" t="s">
        <v>190</v>
      </c>
      <c r="D193" s="133" t="s">
        <v>4</v>
      </c>
      <c r="E193" s="137" t="s">
        <v>191</v>
      </c>
      <c r="F193" s="134" t="s">
        <v>4</v>
      </c>
      <c r="G193" s="133"/>
      <c r="H193" s="137" t="s">
        <v>559</v>
      </c>
      <c r="I193" s="137" t="s">
        <v>946</v>
      </c>
      <c r="J193" s="134"/>
      <c r="K193" s="206" t="s">
        <v>662</v>
      </c>
      <c r="L193" s="134" t="s">
        <v>500</v>
      </c>
      <c r="M193" s="55" t="s">
        <v>376</v>
      </c>
      <c r="N193" s="61" t="s">
        <v>349</v>
      </c>
      <c r="O193" s="61" t="s">
        <v>205</v>
      </c>
      <c r="P193" s="61"/>
      <c r="Q193" s="131" t="s">
        <v>205</v>
      </c>
      <c r="R193" s="131"/>
      <c r="S193" s="131"/>
      <c r="T193" s="131"/>
      <c r="U193" s="131"/>
      <c r="V193" s="131"/>
      <c r="W193" s="131"/>
      <c r="X193" s="131"/>
      <c r="Y193" s="131"/>
      <c r="Z193" s="131"/>
      <c r="AA193" s="131"/>
      <c r="AB193" s="130">
        <f t="shared" si="238"/>
        <v>1</v>
      </c>
      <c r="AC193" s="77"/>
      <c r="AD193" s="77" t="s">
        <v>663</v>
      </c>
      <c r="AE193" s="201">
        <v>2</v>
      </c>
      <c r="AF193" s="201">
        <v>1</v>
      </c>
      <c r="AG193" s="201">
        <v>1</v>
      </c>
      <c r="AH193" s="201">
        <v>2</v>
      </c>
      <c r="AI193" s="201">
        <v>2</v>
      </c>
      <c r="AJ193" s="201">
        <v>2</v>
      </c>
      <c r="AK193" s="201">
        <v>2</v>
      </c>
      <c r="AL193" s="201">
        <v>2</v>
      </c>
      <c r="AM193" s="201">
        <v>2</v>
      </c>
      <c r="AN193" s="201">
        <v>2</v>
      </c>
      <c r="AO193" s="201">
        <v>2</v>
      </c>
      <c r="AP193" s="201">
        <v>2</v>
      </c>
      <c r="AQ193" s="201">
        <v>1</v>
      </c>
      <c r="AR193" s="201">
        <v>2</v>
      </c>
      <c r="AS193" s="201">
        <v>2</v>
      </c>
      <c r="AT193" s="201">
        <v>2</v>
      </c>
      <c r="AU193" s="201">
        <v>2</v>
      </c>
      <c r="AV193" s="201">
        <v>2</v>
      </c>
      <c r="AW193" s="201">
        <v>2</v>
      </c>
      <c r="AX193" s="201">
        <v>2</v>
      </c>
      <c r="AY193" s="201">
        <v>2</v>
      </c>
      <c r="AZ193" s="201">
        <v>2</v>
      </c>
      <c r="BA193" s="201">
        <v>2</v>
      </c>
      <c r="BB193" s="201">
        <v>2</v>
      </c>
      <c r="BC193" s="201">
        <v>2</v>
      </c>
      <c r="BD193" s="201">
        <v>2</v>
      </c>
      <c r="BE193" s="201">
        <v>2</v>
      </c>
      <c r="BF193" s="201">
        <v>1</v>
      </c>
      <c r="BG193" s="201">
        <v>1</v>
      </c>
      <c r="BH193" s="201">
        <v>2</v>
      </c>
      <c r="BI193" s="202">
        <f>COUNTIF(AE193:BH193,"2")</f>
        <v>25</v>
      </c>
      <c r="BJ193" s="203">
        <f>BI193/(BI193+BK193+BM193+BO193)</f>
        <v>0.83333333333333337</v>
      </c>
      <c r="BK193" s="202">
        <f>COUNTIF(AE193:BH193,"1")</f>
        <v>5</v>
      </c>
      <c r="BL193" s="203">
        <f>BK193/(BI193+BK193+BM193+BO193)</f>
        <v>0.16666666666666666</v>
      </c>
      <c r="BM193" s="202">
        <f>COUNTIF(AE193:BH193,"0")</f>
        <v>0</v>
      </c>
      <c r="BN193" s="203">
        <f>BM193/(BI193+BK193+BM193+BO193)</f>
        <v>0</v>
      </c>
      <c r="BO193" s="202">
        <f>COUNTIF(P193:BH193,"KĐG")</f>
        <v>0</v>
      </c>
      <c r="BP193" s="203">
        <f>BO193/(BI193+BK193+BM193+BO193)</f>
        <v>0</v>
      </c>
      <c r="BQ193" s="204">
        <f>(((BI193*2)+(BK193*1)+(BM193*0)))/(BI193+BK193+BM193)</f>
        <v>1.8333333333333333</v>
      </c>
      <c r="BR193" s="205" t="str">
        <f>IF(BP193&gt;=50%,"KĐG",IF(BQ193&gt;=1.6,"Đạt mục tiêu",IF(BQ193&gt;=1,"Cần cố gắng","Chưa đạt")))</f>
        <v>Đạt mục tiêu</v>
      </c>
      <c r="BS193" s="251"/>
      <c r="BT193" s="251"/>
      <c r="BU193" s="77">
        <v>2</v>
      </c>
      <c r="BV193" s="77">
        <v>1</v>
      </c>
      <c r="BW193" s="61">
        <v>1</v>
      </c>
      <c r="BX193" s="61">
        <v>2</v>
      </c>
      <c r="BY193" s="61">
        <v>2</v>
      </c>
      <c r="BZ193" s="61">
        <v>2</v>
      </c>
      <c r="CA193" s="61">
        <v>2</v>
      </c>
      <c r="CB193" s="61">
        <v>2</v>
      </c>
      <c r="CC193" s="61">
        <v>2</v>
      </c>
      <c r="CD193" s="61">
        <v>2</v>
      </c>
      <c r="CE193" s="61">
        <v>2</v>
      </c>
      <c r="CF193" s="61">
        <v>2</v>
      </c>
      <c r="CG193" s="61">
        <v>1</v>
      </c>
      <c r="CH193" s="61">
        <v>2</v>
      </c>
      <c r="CI193" s="61">
        <v>2</v>
      </c>
      <c r="CJ193" s="61">
        <v>2</v>
      </c>
      <c r="CK193" s="61">
        <v>2</v>
      </c>
      <c r="CL193" s="61">
        <v>2</v>
      </c>
      <c r="CM193" s="61">
        <v>2</v>
      </c>
      <c r="CN193" s="61">
        <v>2</v>
      </c>
      <c r="CO193" s="61">
        <v>2</v>
      </c>
      <c r="CP193" s="61">
        <v>2</v>
      </c>
      <c r="CQ193" s="61">
        <v>2</v>
      </c>
      <c r="CR193" s="61">
        <v>2</v>
      </c>
      <c r="CS193" s="61">
        <v>2</v>
      </c>
      <c r="CT193" s="61">
        <v>2</v>
      </c>
      <c r="CU193" s="61">
        <v>2</v>
      </c>
      <c r="CV193" s="61">
        <v>1</v>
      </c>
      <c r="CW193" s="61">
        <v>1</v>
      </c>
      <c r="CX193" s="61">
        <v>2</v>
      </c>
      <c r="CY193" s="61">
        <f>COUNTIF(BU193:CX193,"2")</f>
        <v>25</v>
      </c>
      <c r="CZ193" s="61">
        <f>CY193/(CY193+DA193+DC193+DE193)</f>
        <v>0.83333333333333337</v>
      </c>
      <c r="DA193" s="61">
        <f>COUNTIF(BU193:CX193,"1")</f>
        <v>5</v>
      </c>
      <c r="DB193" s="61">
        <f>DA193/(CY193+DA193+DC193+DE193)</f>
        <v>0.16666666666666666</v>
      </c>
      <c r="DC193" s="61">
        <f>COUNTIF(BU193:CX193,"0")</f>
        <v>0</v>
      </c>
      <c r="DD193" s="61">
        <f>DC193/(CY193+DA193+DC193+DE193)</f>
        <v>0</v>
      </c>
      <c r="DE193" s="61">
        <f>COUNTIF(BG193:CX193,"KĐG")</f>
        <v>0</v>
      </c>
      <c r="DF193" s="61">
        <f>DE193/(CY193+DA193+DC193+DE193)</f>
        <v>0</v>
      </c>
      <c r="DG193" s="61">
        <f>(((CY193*2)+(DA193*1)+(DC193*0)))/(CY193+DA193+DC193)</f>
        <v>1.8333333333333333</v>
      </c>
      <c r="DH193" s="61" t="str">
        <f>IF(DF193&gt;=50%,"KĐG",IF(DG193&gt;=1.6,"Đạt mục tiêu",IF(DG193&gt;=1,"Cần cố gắng","Chưa đạt")))</f>
        <v>Đạt mục tiêu</v>
      </c>
      <c r="DI193" s="61"/>
      <c r="DJ193" s="61"/>
      <c r="DK193" s="61"/>
      <c r="DL193" s="77"/>
      <c r="DM193" s="77"/>
      <c r="DN193" s="77"/>
      <c r="DO193" s="77"/>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77"/>
      <c r="FF193" s="77"/>
      <c r="FG193" s="77"/>
      <c r="FH193" s="77"/>
      <c r="FI193" s="77"/>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77"/>
      <c r="GZ193" s="77"/>
      <c r="HA193" s="77"/>
      <c r="HB193" s="77"/>
      <c r="HC193" s="77"/>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61"/>
      <c r="IF193" s="61"/>
      <c r="IG193" s="61"/>
      <c r="IH193" s="61"/>
      <c r="II193" s="61"/>
      <c r="IJ193" s="61"/>
      <c r="IK193" s="61"/>
      <c r="IL193" s="61"/>
      <c r="IM193" s="61"/>
      <c r="IN193" s="61"/>
      <c r="IO193" s="61"/>
      <c r="IP193" s="61"/>
      <c r="IQ193" s="61"/>
      <c r="IR193" s="61"/>
      <c r="IS193" s="77"/>
      <c r="IT193" s="77"/>
      <c r="IU193" s="77"/>
      <c r="IV193" s="77"/>
      <c r="IW193" s="61"/>
      <c r="IX193" s="61"/>
      <c r="IY193" s="61"/>
      <c r="IZ193" s="61"/>
      <c r="JA193" s="61"/>
      <c r="JB193" s="61"/>
      <c r="JC193" s="61"/>
      <c r="JD193" s="61"/>
      <c r="JE193" s="61"/>
      <c r="JF193" s="61"/>
      <c r="JG193" s="61"/>
      <c r="JH193" s="61"/>
      <c r="JI193" s="61"/>
      <c r="JJ193" s="61"/>
      <c r="JK193" s="61"/>
      <c r="JL193" s="61"/>
      <c r="JM193" s="61"/>
      <c r="JN193" s="61"/>
      <c r="JO193" s="61"/>
      <c r="JP193" s="61"/>
      <c r="JQ193" s="61"/>
      <c r="JR193" s="61"/>
      <c r="JS193" s="61"/>
      <c r="JT193" s="61"/>
      <c r="JU193" s="61"/>
      <c r="JV193" s="61"/>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61"/>
      <c r="LD193" s="61"/>
      <c r="LE193" s="61"/>
      <c r="LF193" s="61"/>
      <c r="LG193" s="61"/>
      <c r="LH193" s="61"/>
      <c r="LI193" s="61"/>
      <c r="LJ193" s="61"/>
      <c r="LK193" s="61"/>
      <c r="LL193" s="61"/>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61"/>
      <c r="MJ193" s="61"/>
      <c r="MK193" s="61"/>
      <c r="ML193" s="61"/>
      <c r="MM193" s="61"/>
      <c r="MN193" s="61"/>
      <c r="MO193" s="61"/>
      <c r="MP193" s="61"/>
      <c r="MQ193" s="61"/>
      <c r="MR193" s="61"/>
      <c r="MS193" s="61"/>
      <c r="MT193" s="61"/>
      <c r="MU193" s="61"/>
      <c r="MV193" s="61"/>
      <c r="MW193" s="61"/>
      <c r="MX193" s="61"/>
      <c r="MY193" s="61"/>
      <c r="MZ193" s="61"/>
      <c r="NA193" s="61"/>
      <c r="NB193" s="61"/>
      <c r="NC193" s="61"/>
      <c r="ND193" s="61"/>
      <c r="NE193" s="61"/>
      <c r="NF193" s="61"/>
      <c r="NG193" s="61"/>
      <c r="NH193" s="61"/>
      <c r="NI193" s="61"/>
      <c r="NJ193" s="61"/>
      <c r="NK193" s="61"/>
      <c r="NL193" s="61"/>
      <c r="NM193" s="61"/>
      <c r="NN193" s="61"/>
      <c r="NO193" s="61"/>
      <c r="NP193" s="61"/>
      <c r="NQ193" s="61"/>
      <c r="NR193" s="61"/>
      <c r="NS193" s="61"/>
      <c r="NT193" s="61"/>
      <c r="NU193" s="61"/>
      <c r="NV193" s="61"/>
      <c r="NW193" s="61"/>
      <c r="NX193" s="61"/>
      <c r="NY193" s="61"/>
      <c r="NZ193" s="61"/>
      <c r="OA193" s="61"/>
      <c r="OB193" s="61"/>
      <c r="OC193" s="61"/>
      <c r="OD193" s="61"/>
      <c r="OE193" s="61"/>
      <c r="OF193" s="61"/>
      <c r="OG193" s="61"/>
      <c r="OH193" s="61"/>
      <c r="OI193" s="61"/>
      <c r="OJ193" s="61"/>
      <c r="OK193" s="61"/>
      <c r="OL193" s="61"/>
      <c r="OM193" s="61"/>
      <c r="ON193" s="61"/>
      <c r="OO193" s="61"/>
      <c r="OP193" s="61"/>
      <c r="OQ193" s="61"/>
      <c r="OR193" s="61"/>
      <c r="OS193" s="61"/>
      <c r="OT193" s="61"/>
      <c r="OU193" s="61"/>
      <c r="OV193" s="61"/>
      <c r="OW193" s="61"/>
      <c r="OX193" s="61"/>
      <c r="OY193" s="61"/>
      <c r="OZ193" s="61"/>
    </row>
    <row r="194" spans="1:416" ht="101.25" customHeight="1">
      <c r="A194" s="61"/>
      <c r="B194" s="61">
        <v>85</v>
      </c>
      <c r="C194" s="137" t="s">
        <v>192</v>
      </c>
      <c r="D194" s="133" t="s">
        <v>4</v>
      </c>
      <c r="E194" s="137" t="s">
        <v>193</v>
      </c>
      <c r="F194" s="134" t="s">
        <v>4</v>
      </c>
      <c r="G194" s="133"/>
      <c r="H194" s="137" t="s">
        <v>193</v>
      </c>
      <c r="I194" s="137" t="s">
        <v>1128</v>
      </c>
      <c r="J194" s="134"/>
      <c r="K194" s="206" t="s">
        <v>662</v>
      </c>
      <c r="L194" s="134" t="s">
        <v>500</v>
      </c>
      <c r="M194" s="55" t="s">
        <v>376</v>
      </c>
      <c r="N194" s="61" t="s">
        <v>349</v>
      </c>
      <c r="O194" s="61" t="s">
        <v>205</v>
      </c>
      <c r="P194" s="61">
        <v>1</v>
      </c>
      <c r="Q194" s="131"/>
      <c r="R194" s="131" t="s">
        <v>205</v>
      </c>
      <c r="S194" s="131"/>
      <c r="T194" s="131"/>
      <c r="U194" s="131"/>
      <c r="V194" s="131"/>
      <c r="W194" s="131"/>
      <c r="X194" s="131"/>
      <c r="Y194" s="131"/>
      <c r="Z194" s="131"/>
      <c r="AA194" s="131"/>
      <c r="AB194" s="130">
        <f t="shared" si="238"/>
        <v>1</v>
      </c>
      <c r="AC194" s="77"/>
      <c r="AD194" s="77"/>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79" t="s">
        <v>557</v>
      </c>
      <c r="BT194" s="79" t="s">
        <v>557</v>
      </c>
      <c r="BU194" s="77"/>
      <c r="BV194" s="77"/>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77"/>
      <c r="DM194" s="77"/>
      <c r="DN194" s="77"/>
      <c r="DO194" s="77"/>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77"/>
      <c r="FF194" s="77"/>
      <c r="FG194" s="77"/>
      <c r="FH194" s="77"/>
      <c r="FI194" s="77"/>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77"/>
      <c r="GZ194" s="77"/>
      <c r="HA194" s="77"/>
      <c r="HB194" s="77"/>
      <c r="HC194" s="77"/>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61"/>
      <c r="IJ194" s="61"/>
      <c r="IK194" s="61"/>
      <c r="IL194" s="61"/>
      <c r="IM194" s="61"/>
      <c r="IN194" s="61"/>
      <c r="IO194" s="61"/>
      <c r="IP194" s="61"/>
      <c r="IQ194" s="61"/>
      <c r="IR194" s="61"/>
      <c r="IS194" s="79" t="s">
        <v>557</v>
      </c>
      <c r="IT194" s="61"/>
      <c r="IU194" s="61"/>
      <c r="IV194" s="79" t="s">
        <v>557</v>
      </c>
      <c r="IW194" s="61">
        <v>2</v>
      </c>
      <c r="IX194" s="61">
        <v>2</v>
      </c>
      <c r="IY194" s="61">
        <v>2</v>
      </c>
      <c r="IZ194" s="61">
        <v>2</v>
      </c>
      <c r="JA194" s="61">
        <v>2</v>
      </c>
      <c r="JB194" s="61">
        <v>2</v>
      </c>
      <c r="JC194" s="61">
        <v>2</v>
      </c>
      <c r="JD194" s="61">
        <v>2</v>
      </c>
      <c r="JE194" s="61">
        <v>2</v>
      </c>
      <c r="JF194" s="61">
        <v>2</v>
      </c>
      <c r="JG194" s="61">
        <v>1</v>
      </c>
      <c r="JH194" s="61">
        <v>2</v>
      </c>
      <c r="JI194" s="61">
        <v>2</v>
      </c>
      <c r="JJ194" s="61">
        <v>2</v>
      </c>
      <c r="JK194" s="61">
        <v>2</v>
      </c>
      <c r="JL194" s="61">
        <v>2</v>
      </c>
      <c r="JM194" s="61">
        <v>2</v>
      </c>
      <c r="JN194" s="61">
        <v>2</v>
      </c>
      <c r="JO194" s="61">
        <v>2</v>
      </c>
      <c r="JP194" s="61">
        <v>2</v>
      </c>
      <c r="JQ194" s="61">
        <v>2</v>
      </c>
      <c r="JR194" s="61">
        <v>2</v>
      </c>
      <c r="JS194" s="61">
        <v>2</v>
      </c>
      <c r="JT194" s="61">
        <v>2</v>
      </c>
      <c r="JU194" s="61">
        <v>2</v>
      </c>
      <c r="JV194" s="61">
        <v>2</v>
      </c>
      <c r="JW194" s="61">
        <v>2</v>
      </c>
      <c r="JX194" s="61">
        <v>2</v>
      </c>
      <c r="JY194" s="61">
        <v>2</v>
      </c>
      <c r="JZ194" s="61">
        <v>2</v>
      </c>
      <c r="KA194" s="202">
        <f t="shared" ref="KA194" si="249">COUNTIF(IW194:JZ194,"2")</f>
        <v>29</v>
      </c>
      <c r="KB194" s="203">
        <f t="shared" ref="KB194" si="250">KA194/(KA194+KC194+KE194+KG194)</f>
        <v>0.96666666666666667</v>
      </c>
      <c r="KC194" s="202">
        <f t="shared" ref="KC194" si="251">COUNTIF(IW194:JZ194,"1")</f>
        <v>1</v>
      </c>
      <c r="KD194" s="203">
        <f t="shared" ref="KD194" si="252">KC194/(KA194+KC194+KE194+KG194)</f>
        <v>3.3333333333333333E-2</v>
      </c>
      <c r="KE194" s="202">
        <f t="shared" ref="KE194" si="253">COUNTIF(IW194:JZ194,"0")</f>
        <v>0</v>
      </c>
      <c r="KF194" s="203">
        <f t="shared" ref="KF194" si="254">KE194/(KA194+KC194+KE194+KG194)</f>
        <v>0</v>
      </c>
      <c r="KG194" s="202">
        <f>COUNTIF(II194:JZ194,"KĐG")</f>
        <v>0</v>
      </c>
      <c r="KH194" s="203">
        <f t="shared" ref="KH194" si="255">KG194/(KA194+KC194+KE194+KG194)</f>
        <v>0</v>
      </c>
      <c r="KI194" s="204">
        <f t="shared" ref="KI194" si="256">(((KA194*2)+(KC194*1)+(KE194*0)))/(KA194+KC194+KE194)</f>
        <v>1.9666666666666666</v>
      </c>
      <c r="KJ194" s="205" t="str">
        <f t="shared" ref="KJ194" si="257">IF(KH194&gt;=50%,"KĐG",IF(KI194&gt;=1.6,"Đạt mục tiêu",IF(KI194&gt;=1,"Cần cố gắng","Chưa đạt")))</f>
        <v>Đạt mục tiêu</v>
      </c>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61"/>
      <c r="LG194" s="61"/>
      <c r="LH194" s="61"/>
      <c r="LI194" s="61"/>
      <c r="LJ194" s="61"/>
      <c r="LK194" s="61"/>
      <c r="LL194" s="61"/>
      <c r="LM194" s="61"/>
      <c r="LN194" s="61"/>
      <c r="LO194" s="61"/>
      <c r="LP194" s="61"/>
      <c r="LQ194" s="61"/>
      <c r="LR194" s="61"/>
      <c r="LS194" s="61"/>
      <c r="LT194" s="61"/>
      <c r="LU194" s="61"/>
      <c r="LV194" s="61"/>
      <c r="LW194" s="61"/>
      <c r="LX194" s="61"/>
      <c r="LY194" s="61"/>
      <c r="LZ194" s="61"/>
      <c r="MA194" s="61"/>
      <c r="MB194" s="78" t="s">
        <v>557</v>
      </c>
      <c r="MC194" s="78" t="s">
        <v>557</v>
      </c>
      <c r="MD194" s="61">
        <v>2</v>
      </c>
      <c r="ME194" s="61">
        <v>2</v>
      </c>
      <c r="MF194" s="61">
        <v>2</v>
      </c>
      <c r="MG194" s="61">
        <v>2</v>
      </c>
      <c r="MH194" s="61">
        <v>2</v>
      </c>
      <c r="MI194" s="61">
        <v>2</v>
      </c>
      <c r="MJ194" s="61">
        <v>2</v>
      </c>
      <c r="MK194" s="61">
        <v>2</v>
      </c>
      <c r="ML194" s="61">
        <v>2</v>
      </c>
      <c r="MM194" s="61">
        <v>2</v>
      </c>
      <c r="MN194" s="61">
        <v>2</v>
      </c>
      <c r="MO194" s="61">
        <v>2</v>
      </c>
      <c r="MP194" s="61">
        <v>2</v>
      </c>
      <c r="MQ194" s="61">
        <v>2</v>
      </c>
      <c r="MR194" s="61">
        <v>2</v>
      </c>
      <c r="MS194" s="61">
        <v>2</v>
      </c>
      <c r="MT194" s="61">
        <v>2</v>
      </c>
      <c r="MU194" s="61">
        <v>2</v>
      </c>
      <c r="MV194" s="61">
        <v>2</v>
      </c>
      <c r="MW194" s="61">
        <v>2</v>
      </c>
      <c r="MX194" s="61">
        <v>2</v>
      </c>
      <c r="MY194" s="61">
        <v>2</v>
      </c>
      <c r="MZ194" s="61">
        <v>2</v>
      </c>
      <c r="NA194" s="61">
        <v>2</v>
      </c>
      <c r="NB194" s="61">
        <v>2</v>
      </c>
      <c r="NC194" s="61">
        <v>2</v>
      </c>
      <c r="ND194" s="202">
        <f>COUNTIF(MD194:NC194,"2")</f>
        <v>26</v>
      </c>
      <c r="NE194" s="203">
        <f>ND194/(ND194+NF194+NH194+NJ194)</f>
        <v>1</v>
      </c>
      <c r="NF194" s="202">
        <f>COUNTIF(MD194:NC194,"1")</f>
        <v>0</v>
      </c>
      <c r="NG194" s="203">
        <f>NF194/(ND194+NF194+NH194+NJ194)</f>
        <v>0</v>
      </c>
      <c r="NH194" s="202">
        <f>COUNTIF(MD194:NC194,"0")</f>
        <v>0</v>
      </c>
      <c r="NI194" s="203">
        <f>NH194/(ND194+NF194+NH194+NJ194)</f>
        <v>0</v>
      </c>
      <c r="NJ194" s="202">
        <f>COUNTIF(LQ194:NC194,"KĐG")</f>
        <v>0</v>
      </c>
      <c r="NK194" s="203">
        <f>NJ194/(ND194+NF194+NH194+NJ194)</f>
        <v>0</v>
      </c>
      <c r="NL194" s="204">
        <f>(((ND194*2)+(NF194*1)+(NH194*0)))/(ND194+NF194+NH194)</f>
        <v>2</v>
      </c>
      <c r="NM194" s="207" t="str">
        <f>IF(NK194&gt;=50%,"KĐG",IF(NL194&gt;=1.6,"Đạt mục tiêu",IF(NL194&gt;=1,"Cần cố gắng","Chưa đạt")))</f>
        <v>Đạt mục tiêu</v>
      </c>
      <c r="NN194" s="61"/>
      <c r="NO194" s="61"/>
      <c r="NP194" s="61"/>
      <c r="NQ194" s="61"/>
      <c r="NR194" s="61"/>
      <c r="NS194" s="61"/>
      <c r="NT194" s="61"/>
      <c r="NU194" s="61"/>
      <c r="NV194" s="61"/>
      <c r="NW194" s="61"/>
      <c r="NX194" s="61"/>
      <c r="NY194" s="61"/>
      <c r="NZ194" s="61"/>
      <c r="OA194" s="61"/>
      <c r="OB194" s="61"/>
      <c r="OC194" s="61"/>
      <c r="OD194" s="61"/>
      <c r="OE194" s="61"/>
      <c r="OF194" s="61"/>
      <c r="OG194" s="61"/>
      <c r="OH194" s="61"/>
      <c r="OI194" s="61"/>
      <c r="OJ194" s="61"/>
      <c r="OK194" s="61"/>
      <c r="OL194" s="61"/>
      <c r="OM194" s="61"/>
      <c r="ON194" s="61"/>
      <c r="OO194" s="61"/>
      <c r="OP194" s="61"/>
      <c r="OQ194" s="61"/>
      <c r="OR194" s="61"/>
      <c r="OS194" s="61"/>
      <c r="OT194" s="61"/>
      <c r="OU194" s="61"/>
      <c r="OV194" s="61"/>
      <c r="OW194" s="61"/>
      <c r="OX194" s="61"/>
      <c r="OY194" s="61"/>
      <c r="OZ194" s="61"/>
    </row>
    <row r="195" spans="1:416" s="25" customFormat="1" ht="37.5" customHeight="1">
      <c r="A195" s="61"/>
      <c r="B195" s="61"/>
      <c r="C195" s="280" t="s">
        <v>195</v>
      </c>
      <c r="D195" s="280"/>
      <c r="E195" s="280"/>
      <c r="F195" s="198"/>
      <c r="G195" s="122">
        <f>G196+G337+G416</f>
        <v>12</v>
      </c>
      <c r="H195" s="198"/>
      <c r="I195" s="198"/>
      <c r="J195" s="148"/>
      <c r="K195" s="47"/>
      <c r="L195" s="148"/>
      <c r="M195" s="198"/>
      <c r="N195" s="198"/>
      <c r="O195" s="125">
        <f t="shared" ref="O195:AB195" si="258">O196+O337+O416</f>
        <v>75</v>
      </c>
      <c r="P195" s="61">
        <f t="shared" si="258"/>
        <v>41</v>
      </c>
      <c r="Q195" s="125">
        <f t="shared" si="258"/>
        <v>21</v>
      </c>
      <c r="R195" s="125">
        <f t="shared" si="258"/>
        <v>16</v>
      </c>
      <c r="S195" s="125">
        <f t="shared" si="258"/>
        <v>12</v>
      </c>
      <c r="T195" s="125">
        <f t="shared" si="258"/>
        <v>20</v>
      </c>
      <c r="U195" s="125">
        <f t="shared" si="258"/>
        <v>26</v>
      </c>
      <c r="V195" s="125">
        <f t="shared" si="258"/>
        <v>20</v>
      </c>
      <c r="W195" s="125">
        <f t="shared" si="258"/>
        <v>20</v>
      </c>
      <c r="X195" s="125">
        <f t="shared" si="258"/>
        <v>16</v>
      </c>
      <c r="Y195" s="125">
        <f t="shared" si="258"/>
        <v>19</v>
      </c>
      <c r="Z195" s="125">
        <f t="shared" si="258"/>
        <v>19</v>
      </c>
      <c r="AA195" s="125">
        <f t="shared" si="258"/>
        <v>27</v>
      </c>
      <c r="AB195" s="244">
        <f t="shared" si="258"/>
        <v>216</v>
      </c>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205"/>
      <c r="BJ195" s="205"/>
      <c r="BK195" s="205"/>
      <c r="BL195" s="205"/>
      <c r="BM195" s="205"/>
      <c r="BN195" s="205"/>
      <c r="BO195" s="205"/>
      <c r="BP195" s="205"/>
      <c r="BQ195" s="205"/>
      <c r="BR195" s="208"/>
      <c r="BS195" s="77"/>
      <c r="BT195" s="77"/>
      <c r="BU195" s="77"/>
      <c r="BV195" s="77"/>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202"/>
      <c r="GP195" s="203"/>
      <c r="GQ195" s="202"/>
      <c r="GR195" s="203"/>
      <c r="GS195" s="202"/>
      <c r="GT195" s="203"/>
      <c r="GU195" s="202"/>
      <c r="GV195" s="203"/>
      <c r="GW195" s="204"/>
      <c r="GX195" s="207"/>
      <c r="GY195" s="77"/>
      <c r="GZ195" s="77"/>
      <c r="HA195" s="77"/>
      <c r="HB195" s="77"/>
      <c r="HC195" s="77"/>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61"/>
      <c r="IH195" s="202"/>
      <c r="II195" s="203"/>
      <c r="IJ195" s="202"/>
      <c r="IK195" s="203"/>
      <c r="IL195" s="202"/>
      <c r="IM195" s="203"/>
      <c r="IN195" s="202"/>
      <c r="IO195" s="203"/>
      <c r="IP195" s="204"/>
      <c r="IQ195" s="208"/>
      <c r="IR195" s="61"/>
      <c r="IS195" s="61"/>
      <c r="IT195" s="61"/>
      <c r="IU195" s="61"/>
      <c r="IV195" s="61"/>
      <c r="IW195" s="61"/>
      <c r="IX195" s="61"/>
      <c r="IY195" s="61"/>
      <c r="IZ195" s="61"/>
      <c r="JA195" s="61"/>
      <c r="JB195" s="61"/>
      <c r="JC195" s="61"/>
      <c r="JD195" s="61"/>
      <c r="JE195" s="61"/>
      <c r="JF195" s="61"/>
      <c r="JG195" s="61"/>
      <c r="JH195" s="61"/>
      <c r="JI195" s="61"/>
      <c r="JJ195" s="61"/>
      <c r="JK195" s="61"/>
      <c r="JL195" s="61"/>
      <c r="JM195" s="61"/>
      <c r="JN195" s="61"/>
      <c r="JO195" s="61"/>
      <c r="JP195" s="61"/>
      <c r="JQ195" s="61"/>
      <c r="JR195" s="61"/>
      <c r="JS195" s="61"/>
      <c r="JT195" s="61"/>
      <c r="JU195" s="61"/>
      <c r="JV195" s="61"/>
      <c r="JW195" s="61"/>
      <c r="JX195" s="61"/>
      <c r="JY195" s="61"/>
      <c r="JZ195" s="61"/>
      <c r="KA195" s="202"/>
      <c r="KB195" s="203"/>
      <c r="KC195" s="202"/>
      <c r="KD195" s="203"/>
      <c r="KE195" s="202"/>
      <c r="KF195" s="203"/>
      <c r="KG195" s="202"/>
      <c r="KH195" s="203"/>
      <c r="KI195" s="204"/>
      <c r="KJ195" s="208"/>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61"/>
      <c r="LG195" s="61"/>
      <c r="LH195" s="61"/>
      <c r="LI195" s="61"/>
      <c r="LJ195" s="61"/>
      <c r="LK195" s="61"/>
      <c r="LL195" s="61"/>
      <c r="LM195" s="61"/>
      <c r="LN195" s="61"/>
      <c r="LO195" s="61"/>
      <c r="LP195" s="61"/>
      <c r="LQ195" s="61"/>
      <c r="LR195" s="202"/>
      <c r="LS195" s="203"/>
      <c r="LT195" s="202"/>
      <c r="LU195" s="203"/>
      <c r="LV195" s="202"/>
      <c r="LW195" s="203"/>
      <c r="LX195" s="202"/>
      <c r="LY195" s="203"/>
      <c r="LZ195" s="204"/>
      <c r="MA195" s="208"/>
      <c r="MB195" s="61"/>
      <c r="MC195" s="61"/>
      <c r="MD195" s="61"/>
      <c r="ME195" s="61"/>
      <c r="MF195" s="61"/>
      <c r="MG195" s="61"/>
      <c r="MH195" s="61"/>
      <c r="MI195" s="61"/>
      <c r="MJ195" s="61"/>
      <c r="MK195" s="61"/>
      <c r="ML195" s="61"/>
      <c r="MM195" s="61"/>
      <c r="MN195" s="61"/>
      <c r="MO195" s="61"/>
      <c r="MP195" s="61"/>
      <c r="MQ195" s="61"/>
      <c r="MR195" s="61"/>
      <c r="MS195" s="61"/>
      <c r="MT195" s="61"/>
      <c r="MU195" s="61"/>
      <c r="MV195" s="61"/>
      <c r="MW195" s="61"/>
      <c r="MX195" s="61"/>
      <c r="MY195" s="61"/>
      <c r="MZ195" s="61"/>
      <c r="NA195" s="61"/>
      <c r="NB195" s="61"/>
      <c r="NC195" s="61"/>
      <c r="ND195" s="202"/>
      <c r="NE195" s="203"/>
      <c r="NF195" s="202"/>
      <c r="NG195" s="203"/>
      <c r="NH195" s="202"/>
      <c r="NI195" s="203"/>
      <c r="NJ195" s="202"/>
      <c r="NK195" s="203"/>
      <c r="NL195" s="204"/>
      <c r="NM195" s="207"/>
      <c r="NN195" s="77"/>
      <c r="NO195" s="77"/>
      <c r="NP195" s="61"/>
      <c r="NQ195" s="61"/>
      <c r="NR195" s="61"/>
      <c r="NS195" s="61"/>
      <c r="NT195" s="61"/>
      <c r="NU195" s="61"/>
      <c r="NV195" s="61"/>
      <c r="NW195" s="61"/>
      <c r="NX195" s="61"/>
      <c r="NY195" s="61"/>
      <c r="NZ195" s="61"/>
      <c r="OA195" s="61"/>
      <c r="OB195" s="61"/>
      <c r="OC195" s="61"/>
      <c r="OD195" s="61"/>
      <c r="OE195" s="61"/>
      <c r="OF195" s="61"/>
      <c r="OG195" s="61"/>
      <c r="OH195" s="61"/>
      <c r="OI195" s="61"/>
      <c r="OJ195" s="61"/>
      <c r="OK195" s="61"/>
      <c r="OL195" s="61"/>
      <c r="OM195" s="61"/>
      <c r="ON195" s="61"/>
      <c r="OO195" s="61"/>
      <c r="OP195" s="202"/>
      <c r="OQ195" s="203"/>
      <c r="OR195" s="202"/>
      <c r="OS195" s="203"/>
      <c r="OT195" s="202"/>
      <c r="OU195" s="203"/>
      <c r="OV195" s="202"/>
      <c r="OW195" s="203"/>
      <c r="OX195" s="204"/>
      <c r="OY195" s="207"/>
      <c r="OZ195" s="61"/>
    </row>
    <row r="196" spans="1:416" s="25" customFormat="1" ht="31.5" customHeight="1">
      <c r="A196" s="61"/>
      <c r="B196" s="61"/>
      <c r="C196" s="280" t="s">
        <v>194</v>
      </c>
      <c r="D196" s="280"/>
      <c r="E196" s="280"/>
      <c r="F196" s="198"/>
      <c r="G196" s="122">
        <f>G197+G200+G251+G273+G325</f>
        <v>9</v>
      </c>
      <c r="H196" s="198"/>
      <c r="I196" s="198"/>
      <c r="J196" s="148"/>
      <c r="K196" s="47"/>
      <c r="L196" s="148"/>
      <c r="M196" s="198"/>
      <c r="N196" s="198"/>
      <c r="O196" s="125">
        <f t="shared" ref="O196:AB196" si="259">O197+O200+O251+O273+O325</f>
        <v>30</v>
      </c>
      <c r="P196" s="61">
        <f t="shared" si="259"/>
        <v>12</v>
      </c>
      <c r="Q196" s="125">
        <f t="shared" si="259"/>
        <v>12</v>
      </c>
      <c r="R196" s="125">
        <f t="shared" si="259"/>
        <v>11</v>
      </c>
      <c r="S196" s="125">
        <f t="shared" si="259"/>
        <v>9</v>
      </c>
      <c r="T196" s="125">
        <f t="shared" si="259"/>
        <v>12</v>
      </c>
      <c r="U196" s="125">
        <f t="shared" si="259"/>
        <v>11</v>
      </c>
      <c r="V196" s="125">
        <f t="shared" si="259"/>
        <v>11</v>
      </c>
      <c r="W196" s="125">
        <f t="shared" si="259"/>
        <v>13</v>
      </c>
      <c r="X196" s="125">
        <f t="shared" si="259"/>
        <v>11</v>
      </c>
      <c r="Y196" s="125">
        <f t="shared" si="259"/>
        <v>13</v>
      </c>
      <c r="Z196" s="125">
        <f t="shared" si="259"/>
        <v>12</v>
      </c>
      <c r="AA196" s="125">
        <f t="shared" si="259"/>
        <v>12</v>
      </c>
      <c r="AB196" s="244">
        <f t="shared" si="259"/>
        <v>127</v>
      </c>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205"/>
      <c r="BJ196" s="205"/>
      <c r="BK196" s="205"/>
      <c r="BL196" s="205"/>
      <c r="BM196" s="205"/>
      <c r="BN196" s="205"/>
      <c r="BO196" s="205"/>
      <c r="BP196" s="205"/>
      <c r="BQ196" s="205"/>
      <c r="BR196" s="208"/>
      <c r="BS196" s="77"/>
      <c r="BT196" s="77"/>
      <c r="BU196" s="77"/>
      <c r="BV196" s="77"/>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202"/>
      <c r="GP196" s="203"/>
      <c r="GQ196" s="202"/>
      <c r="GR196" s="203"/>
      <c r="GS196" s="202"/>
      <c r="GT196" s="203"/>
      <c r="GU196" s="202"/>
      <c r="GV196" s="203"/>
      <c r="GW196" s="204"/>
      <c r="GX196" s="207"/>
      <c r="GY196" s="77"/>
      <c r="GZ196" s="77"/>
      <c r="HA196" s="77"/>
      <c r="HB196" s="77"/>
      <c r="HC196" s="77"/>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61"/>
      <c r="IF196" s="61"/>
      <c r="IG196" s="61"/>
      <c r="IH196" s="202"/>
      <c r="II196" s="203"/>
      <c r="IJ196" s="202"/>
      <c r="IK196" s="203"/>
      <c r="IL196" s="202"/>
      <c r="IM196" s="203"/>
      <c r="IN196" s="202"/>
      <c r="IO196" s="203"/>
      <c r="IP196" s="204"/>
      <c r="IQ196" s="208"/>
      <c r="IR196" s="61"/>
      <c r="IS196" s="61"/>
      <c r="IT196" s="61"/>
      <c r="IU196" s="61"/>
      <c r="IV196" s="61"/>
      <c r="IW196" s="61"/>
      <c r="IX196" s="61"/>
      <c r="IY196" s="61"/>
      <c r="IZ196" s="61"/>
      <c r="JA196" s="61"/>
      <c r="JB196" s="61"/>
      <c r="JC196" s="61"/>
      <c r="JD196" s="61"/>
      <c r="JE196" s="61"/>
      <c r="JF196" s="61"/>
      <c r="JG196" s="61"/>
      <c r="JH196" s="61"/>
      <c r="JI196" s="61"/>
      <c r="JJ196" s="61"/>
      <c r="JK196" s="61"/>
      <c r="JL196" s="61"/>
      <c r="JM196" s="61"/>
      <c r="JN196" s="61"/>
      <c r="JO196" s="61"/>
      <c r="JP196" s="61"/>
      <c r="JQ196" s="61"/>
      <c r="JR196" s="61"/>
      <c r="JS196" s="61"/>
      <c r="JT196" s="61"/>
      <c r="JU196" s="61"/>
      <c r="JV196" s="61"/>
      <c r="JW196" s="61"/>
      <c r="JX196" s="61"/>
      <c r="JY196" s="61"/>
      <c r="JZ196" s="61"/>
      <c r="KA196" s="202"/>
      <c r="KB196" s="203"/>
      <c r="KC196" s="202"/>
      <c r="KD196" s="203"/>
      <c r="KE196" s="202"/>
      <c r="KF196" s="203"/>
      <c r="KG196" s="202"/>
      <c r="KH196" s="203"/>
      <c r="KI196" s="204"/>
      <c r="KJ196" s="208"/>
      <c r="KK196" s="61"/>
      <c r="KL196" s="61"/>
      <c r="KM196" s="61"/>
      <c r="KN196" s="61"/>
      <c r="KO196" s="61"/>
      <c r="KP196" s="61"/>
      <c r="KQ196" s="61"/>
      <c r="KR196" s="61"/>
      <c r="KS196" s="61"/>
      <c r="KT196" s="61"/>
      <c r="KU196" s="61"/>
      <c r="KV196" s="61"/>
      <c r="KW196" s="61"/>
      <c r="KX196" s="61"/>
      <c r="KY196" s="61"/>
      <c r="KZ196" s="61"/>
      <c r="LA196" s="61"/>
      <c r="LB196" s="61"/>
      <c r="LC196" s="61"/>
      <c r="LD196" s="61"/>
      <c r="LE196" s="61"/>
      <c r="LF196" s="61"/>
      <c r="LG196" s="61"/>
      <c r="LH196" s="61"/>
      <c r="LI196" s="61"/>
      <c r="LJ196" s="61"/>
      <c r="LK196" s="61"/>
      <c r="LL196" s="61"/>
      <c r="LM196" s="61"/>
      <c r="LN196" s="61"/>
      <c r="LO196" s="61"/>
      <c r="LP196" s="61"/>
      <c r="LQ196" s="61"/>
      <c r="LR196" s="202"/>
      <c r="LS196" s="203"/>
      <c r="LT196" s="202"/>
      <c r="LU196" s="203"/>
      <c r="LV196" s="202"/>
      <c r="LW196" s="203"/>
      <c r="LX196" s="202"/>
      <c r="LY196" s="203"/>
      <c r="LZ196" s="204"/>
      <c r="MA196" s="208"/>
      <c r="MB196" s="61"/>
      <c r="MC196" s="61"/>
      <c r="MD196" s="61"/>
      <c r="ME196" s="61"/>
      <c r="MF196" s="61"/>
      <c r="MG196" s="61"/>
      <c r="MH196" s="61"/>
      <c r="MI196" s="61"/>
      <c r="MJ196" s="61"/>
      <c r="MK196" s="61"/>
      <c r="ML196" s="61"/>
      <c r="MM196" s="61"/>
      <c r="MN196" s="61"/>
      <c r="MO196" s="61"/>
      <c r="MP196" s="61"/>
      <c r="MQ196" s="61"/>
      <c r="MR196" s="61"/>
      <c r="MS196" s="61"/>
      <c r="MT196" s="61"/>
      <c r="MU196" s="61"/>
      <c r="MV196" s="61"/>
      <c r="MW196" s="61"/>
      <c r="MX196" s="61"/>
      <c r="MY196" s="61"/>
      <c r="MZ196" s="61"/>
      <c r="NA196" s="61"/>
      <c r="NB196" s="61"/>
      <c r="NC196" s="61"/>
      <c r="ND196" s="202"/>
      <c r="NE196" s="203"/>
      <c r="NF196" s="202"/>
      <c r="NG196" s="203"/>
      <c r="NH196" s="202"/>
      <c r="NI196" s="203"/>
      <c r="NJ196" s="202"/>
      <c r="NK196" s="203"/>
      <c r="NL196" s="204"/>
      <c r="NM196" s="207"/>
      <c r="NN196" s="77"/>
      <c r="NO196" s="77"/>
      <c r="NP196" s="61"/>
      <c r="NQ196" s="61"/>
      <c r="NR196" s="61"/>
      <c r="NS196" s="61"/>
      <c r="NT196" s="61"/>
      <c r="NU196" s="61"/>
      <c r="NV196" s="61"/>
      <c r="NW196" s="61"/>
      <c r="NX196" s="61"/>
      <c r="NY196" s="61"/>
      <c r="NZ196" s="61"/>
      <c r="OA196" s="61"/>
      <c r="OB196" s="61"/>
      <c r="OC196" s="61"/>
      <c r="OD196" s="61"/>
      <c r="OE196" s="61"/>
      <c r="OF196" s="61"/>
      <c r="OG196" s="61"/>
      <c r="OH196" s="61"/>
      <c r="OI196" s="61"/>
      <c r="OJ196" s="61"/>
      <c r="OK196" s="61"/>
      <c r="OL196" s="61"/>
      <c r="OM196" s="61"/>
      <c r="ON196" s="61"/>
      <c r="OO196" s="61"/>
      <c r="OP196" s="202"/>
      <c r="OQ196" s="203"/>
      <c r="OR196" s="202"/>
      <c r="OS196" s="203"/>
      <c r="OT196" s="202"/>
      <c r="OU196" s="203"/>
      <c r="OV196" s="202"/>
      <c r="OW196" s="203"/>
      <c r="OX196" s="204"/>
      <c r="OY196" s="207"/>
      <c r="OZ196" s="61"/>
    </row>
    <row r="197" spans="1:416" s="25" customFormat="1" ht="30" hidden="1" customHeight="1">
      <c r="A197" s="61"/>
      <c r="B197" s="61"/>
      <c r="C197" s="280" t="s">
        <v>59</v>
      </c>
      <c r="D197" s="280"/>
      <c r="E197" s="280"/>
      <c r="F197" s="198"/>
      <c r="G197" s="122">
        <f>COUNTIF(G198:G199,"x")</f>
        <v>0</v>
      </c>
      <c r="H197" s="198"/>
      <c r="I197" s="198"/>
      <c r="J197" s="148"/>
      <c r="K197" s="47"/>
      <c r="L197" s="148"/>
      <c r="M197" s="198"/>
      <c r="N197" s="198"/>
      <c r="O197" s="125">
        <f>COUNTIF(O198:O199,"x")</f>
        <v>2</v>
      </c>
      <c r="P197" s="61">
        <f>SUM(P198:P199)</f>
        <v>0</v>
      </c>
      <c r="Q197" s="125">
        <f t="shared" ref="Q197:AA197" si="260">COUNTIF(Q198:Q199,"x")</f>
        <v>0</v>
      </c>
      <c r="R197" s="125">
        <f t="shared" si="260"/>
        <v>0</v>
      </c>
      <c r="S197" s="125">
        <f t="shared" si="260"/>
        <v>0</v>
      </c>
      <c r="T197" s="125">
        <f t="shared" si="260"/>
        <v>2</v>
      </c>
      <c r="U197" s="125">
        <f t="shared" si="260"/>
        <v>0</v>
      </c>
      <c r="V197" s="125">
        <f t="shared" si="260"/>
        <v>0</v>
      </c>
      <c r="W197" s="125">
        <f t="shared" si="260"/>
        <v>0</v>
      </c>
      <c r="X197" s="125">
        <f t="shared" si="260"/>
        <v>0</v>
      </c>
      <c r="Y197" s="125">
        <f t="shared" si="260"/>
        <v>0</v>
      </c>
      <c r="Z197" s="125">
        <f t="shared" si="260"/>
        <v>0</v>
      </c>
      <c r="AA197" s="125">
        <f t="shared" si="260"/>
        <v>0</v>
      </c>
      <c r="AB197" s="244">
        <f>SUM(AB198:AB199)</f>
        <v>2</v>
      </c>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205"/>
      <c r="BJ197" s="205"/>
      <c r="BK197" s="205"/>
      <c r="BL197" s="205"/>
      <c r="BM197" s="205"/>
      <c r="BN197" s="205"/>
      <c r="BO197" s="205"/>
      <c r="BP197" s="205"/>
      <c r="BQ197" s="205"/>
      <c r="BR197" s="208"/>
      <c r="BS197" s="77"/>
      <c r="BT197" s="77"/>
      <c r="BU197" s="77"/>
      <c r="BV197" s="77"/>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77"/>
      <c r="GZ197" s="77"/>
      <c r="HA197" s="77"/>
      <c r="HB197" s="77"/>
      <c r="HC197" s="77"/>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61"/>
      <c r="JJ197" s="61"/>
      <c r="JK197" s="61"/>
      <c r="JL197" s="61"/>
      <c r="JM197" s="61"/>
      <c r="JN197" s="61"/>
      <c r="JO197" s="61"/>
      <c r="JP197" s="61"/>
      <c r="JQ197" s="61"/>
      <c r="JR197" s="61"/>
      <c r="JS197" s="61"/>
      <c r="JT197" s="61"/>
      <c r="JU197" s="61"/>
      <c r="JV197" s="61"/>
      <c r="JW197" s="61"/>
      <c r="JX197" s="61"/>
      <c r="JY197" s="61"/>
      <c r="JZ197" s="61"/>
      <c r="KA197" s="61"/>
      <c r="KB197" s="61"/>
      <c r="KC197" s="61"/>
      <c r="KD197" s="61"/>
      <c r="KE197" s="61"/>
      <c r="KF197" s="61"/>
      <c r="KG197" s="61"/>
      <c r="KH197" s="61"/>
      <c r="KI197" s="61"/>
      <c r="KJ197" s="61"/>
      <c r="KK197" s="61"/>
      <c r="KL197" s="61"/>
      <c r="KM197" s="61"/>
      <c r="KN197" s="61"/>
      <c r="KO197" s="61"/>
      <c r="KP197" s="61"/>
      <c r="KQ197" s="61"/>
      <c r="KR197" s="61"/>
      <c r="KS197" s="61"/>
      <c r="KT197" s="61"/>
      <c r="KU197" s="61"/>
      <c r="KV197" s="61"/>
      <c r="KW197" s="61"/>
      <c r="KX197" s="61"/>
      <c r="KY197" s="61"/>
      <c r="KZ197" s="61"/>
      <c r="LA197" s="61"/>
      <c r="LB197" s="61"/>
      <c r="LC197" s="61"/>
      <c r="LD197" s="61"/>
      <c r="LE197" s="61"/>
      <c r="LF197" s="61"/>
      <c r="LG197" s="61"/>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61"/>
      <c r="MJ197" s="61"/>
      <c r="MK197" s="61"/>
      <c r="ML197" s="61"/>
      <c r="MM197" s="61"/>
      <c r="MN197" s="61"/>
      <c r="MO197" s="61"/>
      <c r="MP197" s="61"/>
      <c r="MQ197" s="61"/>
      <c r="MR197" s="61"/>
      <c r="MS197" s="61"/>
      <c r="MT197" s="61"/>
      <c r="MU197" s="61"/>
      <c r="MV197" s="61"/>
      <c r="MW197" s="61"/>
      <c r="MX197" s="61"/>
      <c r="MY197" s="61"/>
      <c r="MZ197" s="61"/>
      <c r="NA197" s="61"/>
      <c r="NB197" s="61"/>
      <c r="NC197" s="61"/>
      <c r="ND197" s="61"/>
      <c r="NE197" s="61"/>
      <c r="NF197" s="61"/>
      <c r="NG197" s="61"/>
      <c r="NH197" s="61"/>
      <c r="NI197" s="61"/>
      <c r="NJ197" s="61"/>
      <c r="NK197" s="61"/>
      <c r="NL197" s="61"/>
      <c r="NM197" s="61"/>
      <c r="NN197" s="77"/>
      <c r="NO197" s="77"/>
      <c r="NP197" s="61"/>
      <c r="NQ197" s="61"/>
      <c r="NR197" s="61"/>
      <c r="NS197" s="61"/>
      <c r="NT197" s="61"/>
      <c r="NU197" s="61"/>
      <c r="NV197" s="61"/>
      <c r="NW197" s="61"/>
      <c r="NX197" s="61"/>
      <c r="NY197" s="61"/>
      <c r="NZ197" s="61"/>
      <c r="OA197" s="61"/>
      <c r="OB197" s="61"/>
      <c r="OC197" s="61"/>
      <c r="OD197" s="61"/>
      <c r="OE197" s="61"/>
      <c r="OF197" s="61"/>
      <c r="OG197" s="61"/>
      <c r="OH197" s="61"/>
      <c r="OI197" s="61"/>
      <c r="OJ197" s="61"/>
      <c r="OK197" s="61"/>
      <c r="OL197" s="61"/>
      <c r="OM197" s="61"/>
      <c r="ON197" s="61"/>
      <c r="OO197" s="61"/>
      <c r="OP197" s="61"/>
      <c r="OQ197" s="61"/>
      <c r="OR197" s="61"/>
      <c r="OS197" s="61"/>
      <c r="OT197" s="61"/>
      <c r="OU197" s="61"/>
      <c r="OV197" s="61"/>
      <c r="OW197" s="61"/>
      <c r="OX197" s="61"/>
      <c r="OY197" s="61"/>
      <c r="OZ197" s="61"/>
    </row>
    <row r="198" spans="1:416" ht="110.25" hidden="1">
      <c r="A198" s="61"/>
      <c r="B198" s="61">
        <v>86</v>
      </c>
      <c r="C198" s="137" t="s">
        <v>355</v>
      </c>
      <c r="D198" s="133" t="s">
        <v>4</v>
      </c>
      <c r="E198" s="137" t="s">
        <v>213</v>
      </c>
      <c r="F198" s="134" t="s">
        <v>6</v>
      </c>
      <c r="G198" s="133"/>
      <c r="H198" s="137" t="s">
        <v>213</v>
      </c>
      <c r="I198" s="137" t="s">
        <v>1129</v>
      </c>
      <c r="J198" s="134"/>
      <c r="K198" s="206" t="s">
        <v>662</v>
      </c>
      <c r="L198" s="134" t="s">
        <v>500</v>
      </c>
      <c r="M198" s="55" t="s">
        <v>378</v>
      </c>
      <c r="N198" s="61" t="s">
        <v>385</v>
      </c>
      <c r="O198" s="282" t="s">
        <v>205</v>
      </c>
      <c r="P198" s="282"/>
      <c r="Q198" s="61"/>
      <c r="R198" s="61"/>
      <c r="S198" s="61"/>
      <c r="T198" s="61" t="s">
        <v>205</v>
      </c>
      <c r="U198" s="61"/>
      <c r="V198" s="61"/>
      <c r="W198" s="61"/>
      <c r="X198" s="61"/>
      <c r="Y198" s="61"/>
      <c r="Z198" s="61"/>
      <c r="AA198" s="61"/>
      <c r="AB198" s="130">
        <f t="shared" ref="AB198:AB199" si="261">COUNTIF($Q198:$AA198,"x")</f>
        <v>1</v>
      </c>
      <c r="AC198" s="75" t="s">
        <v>557</v>
      </c>
      <c r="AD198" s="75"/>
      <c r="AE198" s="201">
        <v>2</v>
      </c>
      <c r="AF198" s="201">
        <v>1</v>
      </c>
      <c r="AG198" s="201">
        <v>1</v>
      </c>
      <c r="AH198" s="201">
        <v>2</v>
      </c>
      <c r="AI198" s="201">
        <v>2</v>
      </c>
      <c r="AJ198" s="201">
        <v>2</v>
      </c>
      <c r="AK198" s="201">
        <v>2</v>
      </c>
      <c r="AL198" s="201">
        <v>2</v>
      </c>
      <c r="AM198" s="201">
        <v>2</v>
      </c>
      <c r="AN198" s="201">
        <v>2</v>
      </c>
      <c r="AO198" s="201">
        <v>2</v>
      </c>
      <c r="AP198" s="201">
        <v>2</v>
      </c>
      <c r="AQ198" s="201">
        <v>1</v>
      </c>
      <c r="AR198" s="201">
        <v>2</v>
      </c>
      <c r="AS198" s="201">
        <v>2</v>
      </c>
      <c r="AT198" s="201">
        <v>2</v>
      </c>
      <c r="AU198" s="201">
        <v>2</v>
      </c>
      <c r="AV198" s="201">
        <v>2</v>
      </c>
      <c r="AW198" s="201">
        <v>2</v>
      </c>
      <c r="AX198" s="201">
        <v>2</v>
      </c>
      <c r="AY198" s="201">
        <v>2</v>
      </c>
      <c r="AZ198" s="201">
        <v>2</v>
      </c>
      <c r="BA198" s="201">
        <v>2</v>
      </c>
      <c r="BB198" s="201">
        <v>2</v>
      </c>
      <c r="BC198" s="201">
        <v>2</v>
      </c>
      <c r="BD198" s="201">
        <v>2</v>
      </c>
      <c r="BE198" s="201">
        <v>2</v>
      </c>
      <c r="BF198" s="201">
        <v>1</v>
      </c>
      <c r="BG198" s="201">
        <v>1</v>
      </c>
      <c r="BH198" s="201">
        <v>2</v>
      </c>
      <c r="BI198" s="202">
        <f>COUNTIF(AE198:BH198,"2")</f>
        <v>25</v>
      </c>
      <c r="BJ198" s="203">
        <f>BI198/(BI198+BK198+BM198+BO198)</f>
        <v>0.83333333333333337</v>
      </c>
      <c r="BK198" s="202">
        <f>COUNTIF(AE198:BH198,"1")</f>
        <v>5</v>
      </c>
      <c r="BL198" s="203">
        <f>BK198/(BI198+BK198+BM198+BO198)</f>
        <v>0.16666666666666666</v>
      </c>
      <c r="BM198" s="202">
        <f>COUNTIF(AE198:BH198,"0")</f>
        <v>0</v>
      </c>
      <c r="BN198" s="203">
        <f>BM198/(BI198+BK198+BM198+BO198)</f>
        <v>0</v>
      </c>
      <c r="BO198" s="202">
        <f>COUNTIF(P198:BH198,"KĐG")</f>
        <v>0</v>
      </c>
      <c r="BP198" s="203">
        <f>BO198/(BI198+BK198+BM198+BO198)</f>
        <v>0</v>
      </c>
      <c r="BQ198" s="204">
        <f>(((BI198*2)+(BK198*1)+(BM198*0)))/(BI198+BK198+BM198)</f>
        <v>1.8333333333333333</v>
      </c>
      <c r="BR198" s="205" t="str">
        <f>IF(BP198&gt;=50%,"KĐG",IF(BQ198&gt;=1.6,"Đạt mục tiêu",IF(BQ198&gt;=1,"Cần cố gắng","Chưa đạt")))</f>
        <v>Đạt mục tiêu</v>
      </c>
      <c r="BS198" s="251"/>
      <c r="BT198" s="251"/>
      <c r="BU198" s="77">
        <v>2</v>
      </c>
      <c r="BV198" s="77">
        <v>1</v>
      </c>
      <c r="BW198" s="201">
        <v>1</v>
      </c>
      <c r="BX198" s="201">
        <v>2</v>
      </c>
      <c r="BY198" s="201">
        <v>2</v>
      </c>
      <c r="BZ198" s="201">
        <v>2</v>
      </c>
      <c r="CA198" s="201">
        <v>2</v>
      </c>
      <c r="CB198" s="201">
        <v>2</v>
      </c>
      <c r="CC198" s="201">
        <v>2</v>
      </c>
      <c r="CD198" s="201">
        <v>2</v>
      </c>
      <c r="CE198" s="201">
        <v>2</v>
      </c>
      <c r="CF198" s="201">
        <v>2</v>
      </c>
      <c r="CG198" s="201">
        <v>1</v>
      </c>
      <c r="CH198" s="201">
        <v>2</v>
      </c>
      <c r="CI198" s="201">
        <v>2</v>
      </c>
      <c r="CJ198" s="201">
        <v>2</v>
      </c>
      <c r="CK198" s="201">
        <v>2</v>
      </c>
      <c r="CL198" s="201">
        <v>2</v>
      </c>
      <c r="CM198" s="201">
        <v>2</v>
      </c>
      <c r="CN198" s="201">
        <v>2</v>
      </c>
      <c r="CO198" s="201">
        <v>2</v>
      </c>
      <c r="CP198" s="201">
        <v>2</v>
      </c>
      <c r="CQ198" s="201">
        <v>2</v>
      </c>
      <c r="CR198" s="201">
        <v>2</v>
      </c>
      <c r="CS198" s="201">
        <v>2</v>
      </c>
      <c r="CT198" s="201">
        <v>2</v>
      </c>
      <c r="CU198" s="201">
        <v>2</v>
      </c>
      <c r="CV198" s="201">
        <v>1</v>
      </c>
      <c r="CW198" s="201">
        <v>1</v>
      </c>
      <c r="CX198" s="201">
        <v>2</v>
      </c>
      <c r="CY198" s="201">
        <f>COUNTIF(BU198:CX198,"2")</f>
        <v>25</v>
      </c>
      <c r="CZ198" s="201">
        <f>CY198/(CY198+DA198+DC198+DE198)</f>
        <v>0.83333333333333337</v>
      </c>
      <c r="DA198" s="201">
        <f>COUNTIF(BU198:CX198,"1")</f>
        <v>5</v>
      </c>
      <c r="DB198" s="202">
        <f>DA198/(CY198+DA198+DC198+DE198)</f>
        <v>0.16666666666666666</v>
      </c>
      <c r="DC198" s="203">
        <f>COUNTIF(BU198:CX198,"0")</f>
        <v>0</v>
      </c>
      <c r="DD198" s="202">
        <f>DC198/(CY198+DA198+DC198+DE198)</f>
        <v>0</v>
      </c>
      <c r="DE198" s="203">
        <f>COUNTIF(BG198:CX198,"KĐG")</f>
        <v>0</v>
      </c>
      <c r="DF198" s="202">
        <f>DE198/(CY198+DA198+DC198+DE198)</f>
        <v>0</v>
      </c>
      <c r="DG198" s="203">
        <f>(((CY198*2)+(DA198*1)+(DC198*0)))/(CY198+DA198+DC198)</f>
        <v>1.8333333333333333</v>
      </c>
      <c r="DH198" s="202" t="str">
        <f>IF(DF198&gt;=50%,"KĐG",IF(DG198&gt;=1.6,"Đạt mục tiêu",IF(DG198&gt;=1,"Cần cố gắng","Chưa đạt")))</f>
        <v>Đạt mục tiêu</v>
      </c>
      <c r="DI198" s="203" t="e">
        <f>DH198/(DB198+DD198+DF198+DH198)</f>
        <v>#VALUE!</v>
      </c>
      <c r="DJ198" s="204">
        <f>(((DB198*2)+(DD198*1)+(DF198*0)))/(DB198+DD198+DF198)</f>
        <v>2</v>
      </c>
      <c r="DK198" s="207" t="e">
        <f>IF(DI198&gt;=50%,"KĐG",IF(DJ198&gt;=1.6,"Đạt mục tiêu",IF(DJ198&gt;=1,"Cần cố gắng","Chưa đạt")))</f>
        <v>#VALUE!</v>
      </c>
      <c r="DL198" s="77"/>
      <c r="DM198" s="77"/>
      <c r="DN198" s="77"/>
      <c r="DO198" s="77"/>
      <c r="DP198" s="201">
        <v>2</v>
      </c>
      <c r="DQ198" s="201">
        <v>2</v>
      </c>
      <c r="DR198" s="201">
        <v>2</v>
      </c>
      <c r="DS198" s="201">
        <v>2</v>
      </c>
      <c r="DT198" s="201">
        <v>2</v>
      </c>
      <c r="DU198" s="201">
        <v>2</v>
      </c>
      <c r="DV198" s="201">
        <v>2</v>
      </c>
      <c r="DW198" s="201">
        <v>1</v>
      </c>
      <c r="DX198" s="201">
        <v>2</v>
      </c>
      <c r="DY198" s="201">
        <v>2</v>
      </c>
      <c r="DZ198" s="201">
        <v>2</v>
      </c>
      <c r="EA198" s="201">
        <v>2</v>
      </c>
      <c r="EB198" s="201">
        <v>2</v>
      </c>
      <c r="EC198" s="201">
        <v>2</v>
      </c>
      <c r="ED198" s="201">
        <v>2</v>
      </c>
      <c r="EE198" s="201">
        <v>2</v>
      </c>
      <c r="EF198" s="201">
        <v>2</v>
      </c>
      <c r="EG198" s="201">
        <v>1</v>
      </c>
      <c r="EH198" s="201">
        <v>2</v>
      </c>
      <c r="EI198" s="201">
        <v>2</v>
      </c>
      <c r="EJ198" s="201">
        <v>2</v>
      </c>
      <c r="EK198" s="201"/>
      <c r="EL198" s="201"/>
      <c r="EM198" s="201"/>
      <c r="EN198" s="201"/>
      <c r="EO198" s="201"/>
      <c r="EP198" s="201">
        <v>2</v>
      </c>
      <c r="EQ198" s="201">
        <v>2</v>
      </c>
      <c r="ER198" s="201">
        <v>2</v>
      </c>
      <c r="ES198" s="201"/>
      <c r="ET198" s="201">
        <v>2</v>
      </c>
      <c r="EU198" s="202">
        <v>23</v>
      </c>
      <c r="EV198" s="203">
        <v>0.85185185185185186</v>
      </c>
      <c r="EW198" s="202">
        <v>2</v>
      </c>
      <c r="EX198" s="203">
        <v>7.407407407407407E-2</v>
      </c>
      <c r="EY198" s="202">
        <v>2</v>
      </c>
      <c r="EZ198" s="203">
        <v>7.407407407407407E-2</v>
      </c>
      <c r="FA198" s="202">
        <v>0</v>
      </c>
      <c r="FB198" s="203">
        <v>0</v>
      </c>
      <c r="FC198" s="204">
        <v>1.7777777777777777</v>
      </c>
      <c r="FD198" s="207" t="s">
        <v>671</v>
      </c>
      <c r="FE198" s="77"/>
      <c r="FF198" s="77"/>
      <c r="FG198" s="77"/>
      <c r="FH198" s="77"/>
      <c r="FI198" s="77"/>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77"/>
      <c r="GZ198" s="77"/>
      <c r="HA198" s="77"/>
      <c r="HB198" s="77"/>
      <c r="HC198" s="77"/>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77"/>
      <c r="IT198" s="77"/>
      <c r="IU198" s="77"/>
      <c r="IV198" s="77"/>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61"/>
      <c r="JW198" s="61"/>
      <c r="JX198" s="61"/>
      <c r="JY198" s="61"/>
      <c r="JZ198" s="61"/>
      <c r="KA198" s="61"/>
      <c r="KB198" s="61"/>
      <c r="KC198" s="61"/>
      <c r="KD198" s="61"/>
      <c r="KE198" s="61"/>
      <c r="KF198" s="61"/>
      <c r="KG198" s="61"/>
      <c r="KH198" s="61"/>
      <c r="KI198" s="61"/>
      <c r="KJ198" s="61"/>
      <c r="KK198" s="61"/>
      <c r="KL198" s="61"/>
      <c r="KM198" s="61"/>
      <c r="KN198" s="61"/>
      <c r="KO198" s="61"/>
      <c r="KP198" s="61"/>
      <c r="KQ198" s="61"/>
      <c r="KR198" s="61"/>
      <c r="KS198" s="61"/>
      <c r="KT198" s="61"/>
      <c r="KU198" s="61"/>
      <c r="KV198" s="61"/>
      <c r="KW198" s="61"/>
      <c r="KX198" s="61"/>
      <c r="KY198" s="61"/>
      <c r="KZ198" s="61"/>
      <c r="LA198" s="61"/>
      <c r="LB198" s="61"/>
      <c r="LC198" s="61"/>
      <c r="LD198" s="61"/>
      <c r="LE198" s="61"/>
      <c r="LF198" s="61"/>
      <c r="LG198" s="61"/>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61"/>
      <c r="MU198" s="61"/>
      <c r="MV198" s="61"/>
      <c r="MW198" s="61"/>
      <c r="MX198" s="61"/>
      <c r="MY198" s="61"/>
      <c r="MZ198" s="61"/>
      <c r="NA198" s="61"/>
      <c r="NB198" s="61"/>
      <c r="NC198" s="61"/>
      <c r="ND198" s="61"/>
      <c r="NE198" s="61"/>
      <c r="NF198" s="61"/>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c r="OE198" s="61"/>
      <c r="OF198" s="61"/>
      <c r="OG198" s="61"/>
      <c r="OH198" s="61"/>
      <c r="OI198" s="61"/>
      <c r="OJ198" s="61"/>
      <c r="OK198" s="61"/>
      <c r="OL198" s="61"/>
      <c r="OM198" s="61"/>
      <c r="ON198" s="61"/>
      <c r="OO198" s="61"/>
      <c r="OP198" s="61"/>
      <c r="OQ198" s="61"/>
      <c r="OR198" s="61"/>
      <c r="OS198" s="61"/>
      <c r="OT198" s="61"/>
      <c r="OU198" s="61"/>
      <c r="OV198" s="61"/>
      <c r="OW198" s="61"/>
      <c r="OX198" s="61"/>
      <c r="OY198" s="61"/>
      <c r="OZ198" s="61"/>
    </row>
    <row r="199" spans="1:416" ht="94.5" hidden="1">
      <c r="A199" s="61"/>
      <c r="B199" s="61">
        <v>87</v>
      </c>
      <c r="C199" s="137" t="s">
        <v>214</v>
      </c>
      <c r="D199" s="143" t="s">
        <v>5</v>
      </c>
      <c r="E199" s="137" t="s">
        <v>382</v>
      </c>
      <c r="F199" s="134" t="s">
        <v>5</v>
      </c>
      <c r="G199" s="143"/>
      <c r="H199" s="137" t="s">
        <v>382</v>
      </c>
      <c r="I199" s="137" t="s">
        <v>1130</v>
      </c>
      <c r="J199" s="134"/>
      <c r="K199" s="206" t="s">
        <v>662</v>
      </c>
      <c r="L199" s="134" t="s">
        <v>500</v>
      </c>
      <c r="M199" s="55" t="s">
        <v>378</v>
      </c>
      <c r="N199" s="61" t="s">
        <v>349</v>
      </c>
      <c r="O199" s="61" t="s">
        <v>205</v>
      </c>
      <c r="P199" s="61"/>
      <c r="Q199" s="131"/>
      <c r="R199" s="131"/>
      <c r="S199" s="131"/>
      <c r="T199" s="131" t="s">
        <v>205</v>
      </c>
      <c r="U199" s="131"/>
      <c r="V199" s="131"/>
      <c r="W199" s="131"/>
      <c r="X199" s="131"/>
      <c r="Y199" s="131"/>
      <c r="Z199" s="131"/>
      <c r="AA199" s="131"/>
      <c r="AB199" s="130">
        <f t="shared" si="261"/>
        <v>1</v>
      </c>
      <c r="AC199" s="75"/>
      <c r="AD199" s="75" t="s">
        <v>557</v>
      </c>
      <c r="AE199" s="201">
        <v>2</v>
      </c>
      <c r="AF199" s="201">
        <v>1</v>
      </c>
      <c r="AG199" s="201">
        <v>1</v>
      </c>
      <c r="AH199" s="201">
        <v>2</v>
      </c>
      <c r="AI199" s="201">
        <v>2</v>
      </c>
      <c r="AJ199" s="201">
        <v>2</v>
      </c>
      <c r="AK199" s="201">
        <v>2</v>
      </c>
      <c r="AL199" s="201">
        <v>2</v>
      </c>
      <c r="AM199" s="201">
        <v>2</v>
      </c>
      <c r="AN199" s="201">
        <v>2</v>
      </c>
      <c r="AO199" s="201">
        <v>2</v>
      </c>
      <c r="AP199" s="201">
        <v>2</v>
      </c>
      <c r="AQ199" s="201">
        <v>1</v>
      </c>
      <c r="AR199" s="201">
        <v>2</v>
      </c>
      <c r="AS199" s="201">
        <v>2</v>
      </c>
      <c r="AT199" s="201">
        <v>2</v>
      </c>
      <c r="AU199" s="201">
        <v>2</v>
      </c>
      <c r="AV199" s="201">
        <v>2</v>
      </c>
      <c r="AW199" s="201">
        <v>2</v>
      </c>
      <c r="AX199" s="201">
        <v>2</v>
      </c>
      <c r="AY199" s="201">
        <v>2</v>
      </c>
      <c r="AZ199" s="201">
        <v>2</v>
      </c>
      <c r="BA199" s="201">
        <v>2</v>
      </c>
      <c r="BB199" s="201">
        <v>2</v>
      </c>
      <c r="BC199" s="201">
        <v>2</v>
      </c>
      <c r="BD199" s="201">
        <v>2</v>
      </c>
      <c r="BE199" s="201">
        <v>2</v>
      </c>
      <c r="BF199" s="201">
        <v>1</v>
      </c>
      <c r="BG199" s="201">
        <v>1</v>
      </c>
      <c r="BH199" s="201">
        <v>2</v>
      </c>
      <c r="BI199" s="202">
        <f>COUNTIF(AE199:BH199,"2")</f>
        <v>25</v>
      </c>
      <c r="BJ199" s="203">
        <f>BI199/(BI199+BK199+BM199+BO199)</f>
        <v>0.83333333333333337</v>
      </c>
      <c r="BK199" s="202">
        <f>COUNTIF(AE199:BH199,"1")</f>
        <v>5</v>
      </c>
      <c r="BL199" s="203">
        <f>BK199/(BI199+BK199+BM199+BO199)</f>
        <v>0.16666666666666666</v>
      </c>
      <c r="BM199" s="202">
        <f>COUNTIF(AE199:BH199,"0")</f>
        <v>0</v>
      </c>
      <c r="BN199" s="203">
        <f>BM199/(BI199+BK199+BM199+BO199)</f>
        <v>0</v>
      </c>
      <c r="BO199" s="202">
        <f>COUNTIF(P199:BH199,"KĐG")</f>
        <v>0</v>
      </c>
      <c r="BP199" s="203">
        <f>BO199/(BI199+BK199+BM199+BO199)</f>
        <v>0</v>
      </c>
      <c r="BQ199" s="204">
        <f>(((BI199*2)+(BK199*1)+(BM199*0)))/(BI199+BK199+BM199)</f>
        <v>1.8333333333333333</v>
      </c>
      <c r="BR199" s="205" t="str">
        <f>IF(BP199&gt;=50%,"KĐG",IF(BQ199&gt;=1.6,"Đạt mục tiêu",IF(BQ199&gt;=1,"Cần cố gắng","Chưa đạt")))</f>
        <v>Đạt mục tiêu</v>
      </c>
      <c r="BS199" s="251"/>
      <c r="BT199" s="251"/>
      <c r="BU199" s="77">
        <v>2</v>
      </c>
      <c r="BV199" s="77">
        <v>1</v>
      </c>
      <c r="BW199" s="201">
        <v>1</v>
      </c>
      <c r="BX199" s="201">
        <v>2</v>
      </c>
      <c r="BY199" s="201">
        <v>2</v>
      </c>
      <c r="BZ199" s="201">
        <v>2</v>
      </c>
      <c r="CA199" s="201">
        <v>2</v>
      </c>
      <c r="CB199" s="201">
        <v>2</v>
      </c>
      <c r="CC199" s="201">
        <v>2</v>
      </c>
      <c r="CD199" s="201">
        <v>2</v>
      </c>
      <c r="CE199" s="201">
        <v>2</v>
      </c>
      <c r="CF199" s="201">
        <v>2</v>
      </c>
      <c r="CG199" s="201">
        <v>1</v>
      </c>
      <c r="CH199" s="201">
        <v>2</v>
      </c>
      <c r="CI199" s="201">
        <v>2</v>
      </c>
      <c r="CJ199" s="201">
        <v>2</v>
      </c>
      <c r="CK199" s="201">
        <v>2</v>
      </c>
      <c r="CL199" s="201">
        <v>2</v>
      </c>
      <c r="CM199" s="201">
        <v>2</v>
      </c>
      <c r="CN199" s="201">
        <v>2</v>
      </c>
      <c r="CO199" s="201">
        <v>2</v>
      </c>
      <c r="CP199" s="201">
        <v>2</v>
      </c>
      <c r="CQ199" s="201">
        <v>2</v>
      </c>
      <c r="CR199" s="201">
        <v>2</v>
      </c>
      <c r="CS199" s="201">
        <v>2</v>
      </c>
      <c r="CT199" s="201">
        <v>2</v>
      </c>
      <c r="CU199" s="201">
        <v>2</v>
      </c>
      <c r="CV199" s="201">
        <v>1</v>
      </c>
      <c r="CW199" s="201">
        <v>1</v>
      </c>
      <c r="CX199" s="201">
        <v>2</v>
      </c>
      <c r="CY199" s="201">
        <f>COUNTIF(BU199:CX199,"2")</f>
        <v>25</v>
      </c>
      <c r="CZ199" s="201">
        <f>CY199/(CY199+DA199+DC199+DE199)</f>
        <v>0.83333333333333337</v>
      </c>
      <c r="DA199" s="201">
        <f>COUNTIF(BU199:CX199,"1")</f>
        <v>5</v>
      </c>
      <c r="DB199" s="202">
        <f>DA199/(CY199+DA199+DC199+DE199)</f>
        <v>0.16666666666666666</v>
      </c>
      <c r="DC199" s="203">
        <f>COUNTIF(BU199:CX199,"0")</f>
        <v>0</v>
      </c>
      <c r="DD199" s="202">
        <f>DC199/(CY199+DA199+DC199+DE199)</f>
        <v>0</v>
      </c>
      <c r="DE199" s="203">
        <f>COUNTIF(BG199:CX199,"KĐG")</f>
        <v>0</v>
      </c>
      <c r="DF199" s="202">
        <f>DE199/(CY199+DA199+DC199+DE199)</f>
        <v>0</v>
      </c>
      <c r="DG199" s="203">
        <f>(((CY199*2)+(DA199*1)+(DC199*0)))/(CY199+DA199+DC199)</f>
        <v>1.8333333333333333</v>
      </c>
      <c r="DH199" s="202" t="str">
        <f>IF(DF199&gt;=50%,"KĐG",IF(DG199&gt;=1.6,"Đạt mục tiêu",IF(DG199&gt;=1,"Cần cố gắng","Chưa đạt")))</f>
        <v>Đạt mục tiêu</v>
      </c>
      <c r="DI199" s="203"/>
      <c r="DJ199" s="204"/>
      <c r="DK199" s="207"/>
      <c r="DL199" s="77"/>
      <c r="DM199" s="77"/>
      <c r="DN199" s="77"/>
      <c r="DO199" s="77"/>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2"/>
      <c r="EV199" s="203"/>
      <c r="EW199" s="202"/>
      <c r="EX199" s="203"/>
      <c r="EY199" s="202"/>
      <c r="EZ199" s="203"/>
      <c r="FA199" s="202"/>
      <c r="FB199" s="203"/>
      <c r="FC199" s="204"/>
      <c r="FD199" s="207"/>
      <c r="FE199" s="77"/>
      <c r="FF199" s="77"/>
      <c r="FG199" s="77"/>
      <c r="FH199" s="77"/>
      <c r="FI199" s="77"/>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77"/>
      <c r="GZ199" s="77"/>
      <c r="HA199" s="77"/>
      <c r="HB199" s="77"/>
      <c r="HC199" s="77"/>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61"/>
      <c r="IH199" s="61"/>
      <c r="II199" s="61"/>
      <c r="IJ199" s="61"/>
      <c r="IK199" s="61"/>
      <c r="IL199" s="61"/>
      <c r="IM199" s="61"/>
      <c r="IN199" s="61"/>
      <c r="IO199" s="61"/>
      <c r="IP199" s="61"/>
      <c r="IQ199" s="61"/>
      <c r="IR199" s="61"/>
      <c r="IS199" s="77"/>
      <c r="IT199" s="77"/>
      <c r="IU199" s="77"/>
      <c r="IV199" s="77"/>
      <c r="IW199" s="61"/>
      <c r="IX199" s="61"/>
      <c r="IY199" s="61"/>
      <c r="IZ199" s="61"/>
      <c r="JA199" s="61"/>
      <c r="JB199" s="61"/>
      <c r="JC199" s="61"/>
      <c r="JD199" s="61"/>
      <c r="JE199" s="61"/>
      <c r="JF199" s="61"/>
      <c r="JG199" s="61"/>
      <c r="JH199" s="61"/>
      <c r="JI199" s="61"/>
      <c r="JJ199" s="61"/>
      <c r="JK199" s="61"/>
      <c r="JL199" s="61"/>
      <c r="JM199" s="61"/>
      <c r="JN199" s="61"/>
      <c r="JO199" s="61"/>
      <c r="JP199" s="61"/>
      <c r="JQ199" s="61"/>
      <c r="JR199" s="61"/>
      <c r="JS199" s="61"/>
      <c r="JT199" s="61"/>
      <c r="JU199" s="61"/>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61"/>
      <c r="LG199" s="61"/>
      <c r="LH199" s="61"/>
      <c r="LI199" s="61"/>
      <c r="LJ199" s="61"/>
      <c r="LK199" s="61"/>
      <c r="LL199" s="61"/>
      <c r="LM199" s="61"/>
      <c r="LN199" s="61"/>
      <c r="LO199" s="61"/>
      <c r="LP199" s="61"/>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61"/>
      <c r="NE199" s="61"/>
      <c r="NF199" s="61"/>
      <c r="NG199" s="61"/>
      <c r="NH199" s="61"/>
      <c r="NI199" s="61"/>
      <c r="NJ199" s="61"/>
      <c r="NK199" s="61"/>
      <c r="NL199" s="61"/>
      <c r="NM199" s="61"/>
      <c r="NN199" s="61"/>
      <c r="NO199" s="61"/>
      <c r="NP199" s="61"/>
      <c r="NQ199" s="61"/>
      <c r="NR199" s="61"/>
      <c r="NS199" s="61"/>
      <c r="NT199" s="61"/>
      <c r="NU199" s="61"/>
      <c r="NV199" s="61"/>
      <c r="NW199" s="61"/>
      <c r="NX199" s="61"/>
      <c r="NY199" s="61"/>
      <c r="NZ199" s="61"/>
      <c r="OA199" s="61"/>
      <c r="OB199" s="61"/>
      <c r="OC199" s="61"/>
      <c r="OD199" s="61"/>
      <c r="OE199" s="61"/>
      <c r="OF199" s="61"/>
      <c r="OG199" s="61"/>
      <c r="OH199" s="61"/>
      <c r="OI199" s="61"/>
      <c r="OJ199" s="61"/>
      <c r="OK199" s="61"/>
      <c r="OL199" s="61"/>
      <c r="OM199" s="61"/>
      <c r="ON199" s="61"/>
      <c r="OO199" s="61"/>
      <c r="OP199" s="61"/>
      <c r="OQ199" s="61"/>
      <c r="OR199" s="61"/>
      <c r="OS199" s="61"/>
      <c r="OT199" s="61"/>
      <c r="OU199" s="61"/>
      <c r="OV199" s="61"/>
      <c r="OW199" s="61"/>
      <c r="OX199" s="61"/>
      <c r="OY199" s="61"/>
      <c r="OZ199" s="61"/>
    </row>
    <row r="200" spans="1:416" s="25" customFormat="1" ht="26.25" customHeight="1">
      <c r="A200" s="61"/>
      <c r="B200" s="61"/>
      <c r="C200" s="280" t="s">
        <v>428</v>
      </c>
      <c r="D200" s="280"/>
      <c r="E200" s="280"/>
      <c r="F200" s="198"/>
      <c r="G200" s="122">
        <f>G201+G233</f>
        <v>6</v>
      </c>
      <c r="H200" s="198"/>
      <c r="I200" s="198"/>
      <c r="J200" s="148"/>
      <c r="K200" s="47"/>
      <c r="L200" s="148"/>
      <c r="M200" s="198"/>
      <c r="N200" s="198"/>
      <c r="O200" s="125">
        <f t="shared" ref="O200:AA200" si="262">O201+O233</f>
        <v>11</v>
      </c>
      <c r="P200" s="61">
        <f t="shared" si="262"/>
        <v>2</v>
      </c>
      <c r="Q200" s="125">
        <f t="shared" si="262"/>
        <v>5</v>
      </c>
      <c r="R200" s="125">
        <f t="shared" si="262"/>
        <v>6</v>
      </c>
      <c r="S200" s="125">
        <f t="shared" si="262"/>
        <v>4</v>
      </c>
      <c r="T200" s="125">
        <f t="shared" si="262"/>
        <v>3</v>
      </c>
      <c r="U200" s="125">
        <f t="shared" si="262"/>
        <v>4</v>
      </c>
      <c r="V200" s="125">
        <f t="shared" si="262"/>
        <v>4</v>
      </c>
      <c r="W200" s="125">
        <f t="shared" si="262"/>
        <v>3</v>
      </c>
      <c r="X200" s="125">
        <f t="shared" si="262"/>
        <v>3</v>
      </c>
      <c r="Y200" s="125">
        <f t="shared" si="262"/>
        <v>8</v>
      </c>
      <c r="Z200" s="125">
        <f t="shared" si="262"/>
        <v>3</v>
      </c>
      <c r="AA200" s="125">
        <f t="shared" si="262"/>
        <v>5</v>
      </c>
      <c r="AB200" s="244">
        <f t="shared" ref="AB200" si="263">AB201+AB233</f>
        <v>48</v>
      </c>
      <c r="AC200" s="75"/>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205"/>
      <c r="BJ200" s="205"/>
      <c r="BK200" s="205"/>
      <c r="BL200" s="205"/>
      <c r="BM200" s="205"/>
      <c r="BN200" s="205"/>
      <c r="BO200" s="205"/>
      <c r="BP200" s="205"/>
      <c r="BQ200" s="205"/>
      <c r="BR200" s="208"/>
      <c r="BS200" s="77"/>
      <c r="BT200" s="77"/>
      <c r="BU200" s="77"/>
      <c r="BV200" s="77"/>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77"/>
      <c r="GZ200" s="77"/>
      <c r="HA200" s="77"/>
      <c r="HB200" s="77"/>
      <c r="HC200" s="77"/>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61"/>
      <c r="IF200" s="61"/>
      <c r="IG200" s="61"/>
      <c r="IH200" s="202"/>
      <c r="II200" s="203"/>
      <c r="IJ200" s="202"/>
      <c r="IK200" s="203"/>
      <c r="IL200" s="202"/>
      <c r="IM200" s="203"/>
      <c r="IN200" s="202"/>
      <c r="IO200" s="203"/>
      <c r="IP200" s="204"/>
      <c r="IQ200" s="208"/>
      <c r="IR200" s="61"/>
      <c r="IS200" s="61"/>
      <c r="IT200" s="61"/>
      <c r="IU200" s="61"/>
      <c r="IV200" s="61"/>
      <c r="IW200" s="61"/>
      <c r="IX200" s="61"/>
      <c r="IY200" s="61"/>
      <c r="IZ200" s="61"/>
      <c r="JA200" s="61"/>
      <c r="JB200" s="61"/>
      <c r="JC200" s="61"/>
      <c r="JD200" s="61"/>
      <c r="JE200" s="61"/>
      <c r="JF200" s="61"/>
      <c r="JG200" s="61"/>
      <c r="JH200" s="61"/>
      <c r="JI200" s="61"/>
      <c r="JJ200" s="61"/>
      <c r="JK200" s="61"/>
      <c r="JL200" s="61"/>
      <c r="JM200" s="61"/>
      <c r="JN200" s="61"/>
      <c r="JO200" s="61"/>
      <c r="JP200" s="61"/>
      <c r="JQ200" s="61"/>
      <c r="JR200" s="61"/>
      <c r="JS200" s="61"/>
      <c r="JT200" s="61"/>
      <c r="JU200" s="61"/>
      <c r="JV200" s="61"/>
      <c r="JW200" s="61"/>
      <c r="JX200" s="61"/>
      <c r="JY200" s="61"/>
      <c r="JZ200" s="61"/>
      <c r="KA200" s="202"/>
      <c r="KB200" s="203"/>
      <c r="KC200" s="202"/>
      <c r="KD200" s="203"/>
      <c r="KE200" s="202"/>
      <c r="KF200" s="203"/>
      <c r="KG200" s="202"/>
      <c r="KH200" s="203"/>
      <c r="KI200" s="204"/>
      <c r="KJ200" s="208"/>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61"/>
      <c r="LG200" s="61"/>
      <c r="LH200" s="61"/>
      <c r="LI200" s="61"/>
      <c r="LJ200" s="61"/>
      <c r="LK200" s="61"/>
      <c r="LL200" s="61"/>
      <c r="LM200" s="61"/>
      <c r="LN200" s="61"/>
      <c r="LO200" s="61"/>
      <c r="LP200" s="61"/>
      <c r="LQ200" s="61"/>
      <c r="LR200" s="61"/>
      <c r="LS200" s="61"/>
      <c r="LT200" s="61"/>
      <c r="LU200" s="61"/>
      <c r="LV200" s="61"/>
      <c r="LW200" s="61"/>
      <c r="LX200" s="61"/>
      <c r="LY200" s="61"/>
      <c r="LZ200" s="61"/>
      <c r="MA200" s="61"/>
      <c r="MB200" s="61"/>
      <c r="MC200" s="61"/>
      <c r="MD200" s="61"/>
      <c r="ME200" s="61"/>
      <c r="MF200" s="61"/>
      <c r="MG200" s="61"/>
      <c r="MH200" s="61"/>
      <c r="MI200" s="61"/>
      <c r="MJ200" s="61"/>
      <c r="MK200" s="61"/>
      <c r="ML200" s="61"/>
      <c r="MM200" s="61"/>
      <c r="MN200" s="61"/>
      <c r="MO200" s="61"/>
      <c r="MP200" s="61"/>
      <c r="MQ200" s="61"/>
      <c r="MR200" s="61"/>
      <c r="MS200" s="61"/>
      <c r="MT200" s="61"/>
      <c r="MU200" s="61"/>
      <c r="MV200" s="61"/>
      <c r="MW200" s="61"/>
      <c r="MX200" s="61"/>
      <c r="MY200" s="61"/>
      <c r="MZ200" s="61"/>
      <c r="NA200" s="61"/>
      <c r="NB200" s="61"/>
      <c r="NC200" s="61"/>
      <c r="ND200" s="61"/>
      <c r="NE200" s="61"/>
      <c r="NF200" s="61"/>
      <c r="NG200" s="61"/>
      <c r="NH200" s="61"/>
      <c r="NI200" s="61"/>
      <c r="NJ200" s="61"/>
      <c r="NK200" s="61"/>
      <c r="NL200" s="61"/>
      <c r="NM200" s="61"/>
      <c r="NN200" s="77"/>
      <c r="NO200" s="77"/>
      <c r="NP200" s="61"/>
      <c r="NQ200" s="61"/>
      <c r="NR200" s="61"/>
      <c r="NS200" s="61"/>
      <c r="NT200" s="61"/>
      <c r="NU200" s="61"/>
      <c r="NV200" s="61"/>
      <c r="NW200" s="61"/>
      <c r="NX200" s="61"/>
      <c r="NY200" s="61"/>
      <c r="NZ200" s="61"/>
      <c r="OA200" s="61"/>
      <c r="OB200" s="61"/>
      <c r="OC200" s="61"/>
      <c r="OD200" s="61"/>
      <c r="OE200" s="61"/>
      <c r="OF200" s="61"/>
      <c r="OG200" s="61"/>
      <c r="OH200" s="61"/>
      <c r="OI200" s="61"/>
      <c r="OJ200" s="61"/>
      <c r="OK200" s="61"/>
      <c r="OL200" s="61"/>
      <c r="OM200" s="61"/>
      <c r="ON200" s="61"/>
      <c r="OO200" s="61"/>
      <c r="OP200" s="202"/>
      <c r="OQ200" s="203"/>
      <c r="OR200" s="202"/>
      <c r="OS200" s="203"/>
      <c r="OT200" s="202"/>
      <c r="OU200" s="203"/>
      <c r="OV200" s="202"/>
      <c r="OW200" s="203"/>
      <c r="OX200" s="204"/>
      <c r="OY200" s="207"/>
      <c r="OZ200" s="61"/>
    </row>
    <row r="201" spans="1:416" s="25" customFormat="1" ht="30.75" customHeight="1">
      <c r="A201" s="61"/>
      <c r="B201" s="61"/>
      <c r="C201" s="280" t="s">
        <v>372</v>
      </c>
      <c r="D201" s="280"/>
      <c r="E201" s="280"/>
      <c r="F201" s="198"/>
      <c r="G201" s="122">
        <f>COUNTIF(G225:G232,"x")</f>
        <v>1</v>
      </c>
      <c r="H201" s="198"/>
      <c r="I201" s="198"/>
      <c r="J201" s="148"/>
      <c r="K201" s="47"/>
      <c r="L201" s="148"/>
      <c r="M201" s="198"/>
      <c r="N201" s="198"/>
      <c r="O201" s="125">
        <f>COUNTIF(O202:O232,"x")</f>
        <v>5</v>
      </c>
      <c r="P201" s="61">
        <f>SUM(P202:P232)</f>
        <v>1</v>
      </c>
      <c r="Q201" s="125">
        <f>COUNTIF(Q202:Q232,"x")</f>
        <v>4</v>
      </c>
      <c r="R201" s="125">
        <f t="shared" ref="R201:S201" si="264">COUNTIF(R202:R232,"x")</f>
        <v>5</v>
      </c>
      <c r="S201" s="125">
        <f t="shared" si="264"/>
        <v>3</v>
      </c>
      <c r="T201" s="125">
        <f t="shared" ref="T201:AA201" si="265">COUNTIF(T202:T232,"x")</f>
        <v>2</v>
      </c>
      <c r="U201" s="125">
        <f t="shared" si="265"/>
        <v>3</v>
      </c>
      <c r="V201" s="125">
        <f t="shared" si="265"/>
        <v>2</v>
      </c>
      <c r="W201" s="125">
        <f t="shared" si="265"/>
        <v>2</v>
      </c>
      <c r="X201" s="125">
        <f t="shared" si="265"/>
        <v>2</v>
      </c>
      <c r="Y201" s="125">
        <f t="shared" si="265"/>
        <v>2</v>
      </c>
      <c r="Z201" s="125">
        <f t="shared" si="265"/>
        <v>2</v>
      </c>
      <c r="AA201" s="125">
        <f t="shared" si="265"/>
        <v>4</v>
      </c>
      <c r="AB201" s="244">
        <f>SUM(AB202:AB232)</f>
        <v>31</v>
      </c>
      <c r="AC201" s="75"/>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205"/>
      <c r="BJ201" s="205"/>
      <c r="BK201" s="205"/>
      <c r="BL201" s="205"/>
      <c r="BM201" s="205"/>
      <c r="BN201" s="205"/>
      <c r="BO201" s="205"/>
      <c r="BP201" s="205"/>
      <c r="BQ201" s="205"/>
      <c r="BR201" s="208"/>
      <c r="BS201" s="77"/>
      <c r="BT201" s="77"/>
      <c r="BU201" s="77"/>
      <c r="BV201" s="77"/>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77"/>
      <c r="GZ201" s="77"/>
      <c r="HA201" s="77"/>
      <c r="HB201" s="77"/>
      <c r="HC201" s="77"/>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61"/>
      <c r="IH201" s="202"/>
      <c r="II201" s="203"/>
      <c r="IJ201" s="202"/>
      <c r="IK201" s="203"/>
      <c r="IL201" s="202"/>
      <c r="IM201" s="203"/>
      <c r="IN201" s="202"/>
      <c r="IO201" s="203"/>
      <c r="IP201" s="204"/>
      <c r="IQ201" s="208"/>
      <c r="IR201" s="61"/>
      <c r="IS201" s="61"/>
      <c r="IT201" s="61"/>
      <c r="IU201" s="61"/>
      <c r="IV201" s="61"/>
      <c r="IW201" s="61"/>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61"/>
      <c r="JT201" s="61"/>
      <c r="JU201" s="61"/>
      <c r="JV201" s="61"/>
      <c r="JW201" s="61"/>
      <c r="JX201" s="61"/>
      <c r="JY201" s="61"/>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61"/>
      <c r="LG201" s="61"/>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61"/>
      <c r="MS201" s="61"/>
      <c r="MT201" s="61"/>
      <c r="MU201" s="61"/>
      <c r="MV201" s="61"/>
      <c r="MW201" s="61"/>
      <c r="MX201" s="61"/>
      <c r="MY201" s="61"/>
      <c r="MZ201" s="61"/>
      <c r="NA201" s="61"/>
      <c r="NB201" s="61"/>
      <c r="NC201" s="61"/>
      <c r="ND201" s="61"/>
      <c r="NE201" s="61"/>
      <c r="NF201" s="61"/>
      <c r="NG201" s="61"/>
      <c r="NH201" s="61"/>
      <c r="NI201" s="61"/>
      <c r="NJ201" s="61"/>
      <c r="NK201" s="61"/>
      <c r="NL201" s="61"/>
      <c r="NM201" s="61"/>
      <c r="NN201" s="77"/>
      <c r="NO201" s="77"/>
      <c r="NP201" s="61"/>
      <c r="NQ201" s="61"/>
      <c r="NR201" s="61"/>
      <c r="NS201" s="61"/>
      <c r="NT201" s="61"/>
      <c r="NU201" s="61"/>
      <c r="NV201" s="61"/>
      <c r="NW201" s="61"/>
      <c r="NX201" s="61"/>
      <c r="NY201" s="61"/>
      <c r="NZ201" s="61"/>
      <c r="OA201" s="61"/>
      <c r="OB201" s="61"/>
      <c r="OC201" s="61"/>
      <c r="OD201" s="61"/>
      <c r="OE201" s="61"/>
      <c r="OF201" s="61"/>
      <c r="OG201" s="61"/>
      <c r="OH201" s="61"/>
      <c r="OI201" s="61"/>
      <c r="OJ201" s="61"/>
      <c r="OK201" s="61"/>
      <c r="OL201" s="61"/>
      <c r="OM201" s="61"/>
      <c r="ON201" s="61"/>
      <c r="OO201" s="61"/>
      <c r="OP201" s="202"/>
      <c r="OQ201" s="203"/>
      <c r="OR201" s="202"/>
      <c r="OS201" s="203"/>
      <c r="OT201" s="202"/>
      <c r="OU201" s="203"/>
      <c r="OV201" s="202"/>
      <c r="OW201" s="203"/>
      <c r="OX201" s="204"/>
      <c r="OY201" s="207"/>
      <c r="OZ201" s="61"/>
    </row>
    <row r="202" spans="1:416" ht="23.25" hidden="1" customHeight="1">
      <c r="A202" s="61"/>
      <c r="B202" s="272">
        <v>87</v>
      </c>
      <c r="C202" s="311" t="s">
        <v>1562</v>
      </c>
      <c r="D202" s="290" t="s">
        <v>6</v>
      </c>
      <c r="E202" s="311" t="s">
        <v>1561</v>
      </c>
      <c r="F202" s="290"/>
      <c r="G202" s="495"/>
      <c r="H202" s="279" t="s">
        <v>1561</v>
      </c>
      <c r="I202" s="137" t="s">
        <v>1532</v>
      </c>
      <c r="J202" s="148"/>
      <c r="K202" s="206" t="s">
        <v>662</v>
      </c>
      <c r="L202" s="134" t="s">
        <v>499</v>
      </c>
      <c r="M202" s="55" t="s">
        <v>378</v>
      </c>
      <c r="N202" s="55" t="s">
        <v>349</v>
      </c>
      <c r="O202" s="396" t="s">
        <v>205</v>
      </c>
      <c r="P202" s="282"/>
      <c r="Q202" s="131" t="s">
        <v>205</v>
      </c>
      <c r="R202" s="131"/>
      <c r="S202" s="131"/>
      <c r="T202" s="131"/>
      <c r="U202" s="131"/>
      <c r="V202" s="131"/>
      <c r="W202" s="131"/>
      <c r="X202" s="131"/>
      <c r="Y202" s="131"/>
      <c r="Z202" s="131"/>
      <c r="AA202" s="131"/>
      <c r="AB202" s="130">
        <f t="shared" ref="AB202:AB232" si="266">COUNTIF($Q202:$AA202,"x")</f>
        <v>1</v>
      </c>
      <c r="AC202" s="75" t="s">
        <v>553</v>
      </c>
      <c r="AD202" s="75" t="s">
        <v>553</v>
      </c>
      <c r="AE202" s="201">
        <v>2</v>
      </c>
      <c r="AF202" s="201">
        <v>1</v>
      </c>
      <c r="AG202" s="201">
        <v>1</v>
      </c>
      <c r="AH202" s="201">
        <v>2</v>
      </c>
      <c r="AI202" s="201">
        <v>2</v>
      </c>
      <c r="AJ202" s="201">
        <v>2</v>
      </c>
      <c r="AK202" s="201">
        <v>2</v>
      </c>
      <c r="AL202" s="201">
        <v>2</v>
      </c>
      <c r="AM202" s="201">
        <v>2</v>
      </c>
      <c r="AN202" s="201">
        <v>2</v>
      </c>
      <c r="AO202" s="201">
        <v>2</v>
      </c>
      <c r="AP202" s="201">
        <v>2</v>
      </c>
      <c r="AQ202" s="201">
        <v>1</v>
      </c>
      <c r="AR202" s="201">
        <v>2</v>
      </c>
      <c r="AS202" s="201">
        <v>2</v>
      </c>
      <c r="AT202" s="201">
        <v>2</v>
      </c>
      <c r="AU202" s="201">
        <v>2</v>
      </c>
      <c r="AV202" s="201">
        <v>2</v>
      </c>
      <c r="AW202" s="201">
        <v>2</v>
      </c>
      <c r="AX202" s="201">
        <v>2</v>
      </c>
      <c r="AY202" s="201">
        <v>2</v>
      </c>
      <c r="AZ202" s="201">
        <v>2</v>
      </c>
      <c r="BA202" s="201">
        <v>2</v>
      </c>
      <c r="BB202" s="201">
        <v>2</v>
      </c>
      <c r="BC202" s="201">
        <v>2</v>
      </c>
      <c r="BD202" s="201">
        <v>2</v>
      </c>
      <c r="BE202" s="201">
        <v>2</v>
      </c>
      <c r="BF202" s="201">
        <v>1</v>
      </c>
      <c r="BG202" s="201">
        <v>1</v>
      </c>
      <c r="BH202" s="201">
        <v>2</v>
      </c>
      <c r="BI202" s="202">
        <f>COUNTIF(AE202:BH202,"2")</f>
        <v>25</v>
      </c>
      <c r="BJ202" s="203">
        <f>BI202/(BI202+BK202+BM202+BO202)</f>
        <v>0.83333333333333337</v>
      </c>
      <c r="BK202" s="202">
        <f>COUNTIF(AE202:BH202,"1")</f>
        <v>5</v>
      </c>
      <c r="BL202" s="203">
        <f>BK202/(BI202+BK202+BM202+BO202)</f>
        <v>0.16666666666666666</v>
      </c>
      <c r="BM202" s="202">
        <f>COUNTIF(AE202:BH202,"0")</f>
        <v>0</v>
      </c>
      <c r="BN202" s="203">
        <f>BM202/(BI202+BK202+BM202+BO202)</f>
        <v>0</v>
      </c>
      <c r="BO202" s="202">
        <f>COUNTIF(P202:BH202,"KĐG")</f>
        <v>0</v>
      </c>
      <c r="BP202" s="203">
        <f>BO202/(BI202+BK202+BM202+BO202)</f>
        <v>0</v>
      </c>
      <c r="BQ202" s="204">
        <f>(((BI202*2)+(BK202*1)+(BM202*0)))/(BI202+BK202+BM202)</f>
        <v>1.8333333333333333</v>
      </c>
      <c r="BR202" s="205" t="str">
        <f>IF(BP202&gt;=50%,"KĐG",IF(BQ202&gt;=1.6,"Đạt mục tiêu",IF(BQ202&gt;=1,"Cần cố gắng","Chưa đạt")))</f>
        <v>Đạt mục tiêu</v>
      </c>
      <c r="BS202" s="251"/>
      <c r="BT202" s="251"/>
      <c r="BU202" s="77">
        <v>2</v>
      </c>
      <c r="BV202" s="77">
        <v>1</v>
      </c>
      <c r="BW202" s="61">
        <v>1</v>
      </c>
      <c r="BX202" s="61">
        <v>2</v>
      </c>
      <c r="BY202" s="61">
        <v>2</v>
      </c>
      <c r="BZ202" s="61">
        <v>2</v>
      </c>
      <c r="CA202" s="61">
        <v>2</v>
      </c>
      <c r="CB202" s="61">
        <v>2</v>
      </c>
      <c r="CC202" s="61">
        <v>2</v>
      </c>
      <c r="CD202" s="61">
        <v>2</v>
      </c>
      <c r="CE202" s="61">
        <v>2</v>
      </c>
      <c r="CF202" s="61">
        <v>2</v>
      </c>
      <c r="CG202" s="61">
        <v>1</v>
      </c>
      <c r="CH202" s="61">
        <v>2</v>
      </c>
      <c r="CI202" s="61">
        <v>2</v>
      </c>
      <c r="CJ202" s="61">
        <v>2</v>
      </c>
      <c r="CK202" s="61">
        <v>2</v>
      </c>
      <c r="CL202" s="61">
        <v>2</v>
      </c>
      <c r="CM202" s="61">
        <v>2</v>
      </c>
      <c r="CN202" s="61">
        <v>2</v>
      </c>
      <c r="CO202" s="61">
        <v>2</v>
      </c>
      <c r="CP202" s="61">
        <v>2</v>
      </c>
      <c r="CQ202" s="61">
        <v>2</v>
      </c>
      <c r="CR202" s="61">
        <v>2</v>
      </c>
      <c r="CS202" s="61">
        <v>2</v>
      </c>
      <c r="CT202" s="61">
        <v>2</v>
      </c>
      <c r="CU202" s="61">
        <v>2</v>
      </c>
      <c r="CV202" s="61">
        <v>1</v>
      </c>
      <c r="CW202" s="61">
        <v>1</v>
      </c>
      <c r="CX202" s="61">
        <v>2</v>
      </c>
      <c r="CY202" s="61">
        <f>COUNTIF(BU202:CX202,"2")</f>
        <v>25</v>
      </c>
      <c r="CZ202" s="61">
        <f>CY202/(CY202+DA202+DC202+DE202)</f>
        <v>0.83333333333333337</v>
      </c>
      <c r="DA202" s="61">
        <f>COUNTIF(BU202:CX202,"1")</f>
        <v>5</v>
      </c>
      <c r="DB202" s="61">
        <f>DA202/(CY202+DA202+DC202+DE202)</f>
        <v>0.16666666666666666</v>
      </c>
      <c r="DC202" s="61">
        <f>COUNTIF(BU202:CX202,"0")</f>
        <v>0</v>
      </c>
      <c r="DD202" s="61">
        <f>DC202/(CY202+DA202+DC202+DE202)</f>
        <v>0</v>
      </c>
      <c r="DE202" s="61">
        <f>COUNTIF(BG202:CX202,"KĐG")</f>
        <v>0</v>
      </c>
      <c r="DF202" s="61">
        <f>DE202/(CY202+DA202+DC202+DE202)</f>
        <v>0</v>
      </c>
      <c r="DG202" s="61">
        <f>(((CY202*2)+(DA202*1)+(DC202*0)))/(CY202+DA202+DC202)</f>
        <v>1.8333333333333333</v>
      </c>
      <c r="DH202" s="61" t="str">
        <f>IF(DF202&gt;=50%,"KĐG",IF(DG202&gt;=1.6,"Đạt mục tiêu",IF(DG202&gt;=1,"Cần cố gắng","Chưa đạt")))</f>
        <v>Đạt mục tiêu</v>
      </c>
      <c r="DI202" s="61"/>
      <c r="DJ202" s="61"/>
      <c r="DK202" s="61"/>
      <c r="DL202" s="77"/>
      <c r="DM202" s="77"/>
      <c r="DN202" s="77"/>
      <c r="DO202" s="77"/>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77"/>
      <c r="FF202" s="77"/>
      <c r="FG202" s="77"/>
      <c r="FH202" s="77"/>
      <c r="FI202" s="77"/>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77"/>
      <c r="GZ202" s="77"/>
      <c r="HA202" s="77"/>
      <c r="HB202" s="77"/>
      <c r="HC202" s="77"/>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61"/>
      <c r="IF202" s="61"/>
      <c r="IG202" s="61"/>
      <c r="IH202" s="61"/>
      <c r="II202" s="61"/>
      <c r="IJ202" s="61"/>
      <c r="IK202" s="61"/>
      <c r="IL202" s="61"/>
      <c r="IM202" s="61"/>
      <c r="IN202" s="61"/>
      <c r="IO202" s="61"/>
      <c r="IP202" s="61"/>
      <c r="IQ202" s="61"/>
      <c r="IR202" s="61"/>
      <c r="IS202" s="77"/>
      <c r="IT202" s="77"/>
      <c r="IU202" s="77"/>
      <c r="IV202" s="77"/>
      <c r="IW202" s="61"/>
      <c r="IX202" s="61"/>
      <c r="IY202" s="61"/>
      <c r="IZ202" s="61"/>
      <c r="JA202" s="61"/>
      <c r="JB202" s="61"/>
      <c r="JC202" s="61"/>
      <c r="JD202" s="61"/>
      <c r="JE202" s="61"/>
      <c r="JF202" s="61"/>
      <c r="JG202" s="61"/>
      <c r="JH202" s="61"/>
      <c r="JI202" s="61"/>
      <c r="JJ202" s="61"/>
      <c r="JK202" s="61"/>
      <c r="JL202" s="61"/>
      <c r="JM202" s="61"/>
      <c r="JN202" s="61"/>
      <c r="JO202" s="61"/>
      <c r="JP202" s="61"/>
      <c r="JQ202" s="61"/>
      <c r="JR202" s="61"/>
      <c r="JS202" s="61"/>
      <c r="JT202" s="61"/>
      <c r="JU202" s="61"/>
      <c r="JV202" s="61"/>
      <c r="JW202" s="61"/>
      <c r="JX202" s="61"/>
      <c r="JY202" s="61"/>
      <c r="JZ202" s="61"/>
      <c r="KA202" s="61"/>
      <c r="KB202" s="61"/>
      <c r="KC202" s="61"/>
      <c r="KD202" s="61"/>
      <c r="KE202" s="61"/>
      <c r="KF202" s="61"/>
      <c r="KG202" s="61"/>
      <c r="KH202" s="61"/>
      <c r="KI202" s="61"/>
      <c r="KJ202" s="61"/>
      <c r="KK202" s="61"/>
      <c r="KL202" s="61"/>
      <c r="KM202" s="61"/>
      <c r="KN202" s="61"/>
      <c r="KO202" s="61"/>
      <c r="KP202" s="61"/>
      <c r="KQ202" s="61"/>
      <c r="KR202" s="61"/>
      <c r="KS202" s="61"/>
      <c r="KT202" s="61"/>
      <c r="KU202" s="61"/>
      <c r="KV202" s="61"/>
      <c r="KW202" s="61"/>
      <c r="KX202" s="61"/>
      <c r="KY202" s="61"/>
      <c r="KZ202" s="61"/>
      <c r="LA202" s="61"/>
      <c r="LB202" s="61"/>
      <c r="LC202" s="61"/>
      <c r="LD202" s="61"/>
      <c r="LE202" s="61"/>
      <c r="LF202" s="61"/>
      <c r="LG202" s="61"/>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61"/>
      <c r="MJ202" s="61"/>
      <c r="MK202" s="61"/>
      <c r="ML202" s="61"/>
      <c r="MM202" s="61"/>
      <c r="MN202" s="61"/>
      <c r="MO202" s="61"/>
      <c r="MP202" s="61"/>
      <c r="MQ202" s="61"/>
      <c r="MR202" s="61"/>
      <c r="MS202" s="61"/>
      <c r="MT202" s="61"/>
      <c r="MU202" s="61"/>
      <c r="MV202" s="61"/>
      <c r="MW202" s="61"/>
      <c r="MX202" s="61"/>
      <c r="MY202" s="61"/>
      <c r="MZ202" s="61"/>
      <c r="NA202" s="61"/>
      <c r="NB202" s="61"/>
      <c r="NC202" s="61"/>
      <c r="ND202" s="61"/>
      <c r="NE202" s="61"/>
      <c r="NF202" s="61"/>
      <c r="NG202" s="61"/>
      <c r="NH202" s="61"/>
      <c r="NI202" s="61"/>
      <c r="NJ202" s="61"/>
      <c r="NK202" s="61"/>
      <c r="NL202" s="61"/>
      <c r="NM202" s="61"/>
      <c r="NN202" s="61"/>
      <c r="NO202" s="61"/>
      <c r="NP202" s="61"/>
      <c r="NQ202" s="61"/>
      <c r="NR202" s="61"/>
      <c r="NS202" s="61"/>
      <c r="NT202" s="61"/>
      <c r="NU202" s="61"/>
      <c r="NV202" s="61"/>
      <c r="NW202" s="61"/>
      <c r="NX202" s="61"/>
      <c r="NY202" s="61"/>
      <c r="NZ202" s="61"/>
      <c r="OA202" s="61"/>
      <c r="OB202" s="61"/>
      <c r="OC202" s="61"/>
      <c r="OD202" s="61"/>
      <c r="OE202" s="61"/>
      <c r="OF202" s="61"/>
      <c r="OG202" s="61"/>
      <c r="OH202" s="61"/>
      <c r="OI202" s="61"/>
      <c r="OJ202" s="61"/>
      <c r="OK202" s="61"/>
      <c r="OL202" s="61"/>
      <c r="OM202" s="61"/>
      <c r="ON202" s="61"/>
      <c r="OO202" s="61"/>
      <c r="OP202" s="61"/>
      <c r="OQ202" s="61"/>
      <c r="OR202" s="61"/>
      <c r="OS202" s="61"/>
      <c r="OT202" s="61"/>
      <c r="OU202" s="61"/>
      <c r="OV202" s="61"/>
      <c r="OW202" s="61"/>
      <c r="OX202" s="61"/>
      <c r="OY202" s="61"/>
      <c r="OZ202" s="61"/>
    </row>
    <row r="203" spans="1:416" ht="121.5" customHeight="1">
      <c r="A203" s="61"/>
      <c r="B203" s="274"/>
      <c r="C203" s="407"/>
      <c r="D203" s="291"/>
      <c r="E203" s="407"/>
      <c r="F203" s="291"/>
      <c r="G203" s="496"/>
      <c r="H203" s="279"/>
      <c r="I203" s="256" t="s">
        <v>1625</v>
      </c>
      <c r="J203" s="148"/>
      <c r="K203" s="206" t="s">
        <v>662</v>
      </c>
      <c r="L203" s="134" t="s">
        <v>499</v>
      </c>
      <c r="M203" s="55" t="s">
        <v>378</v>
      </c>
      <c r="N203" s="55" t="s">
        <v>349</v>
      </c>
      <c r="O203" s="397"/>
      <c r="P203" s="282"/>
      <c r="Q203" s="131"/>
      <c r="R203" s="131" t="s">
        <v>205</v>
      </c>
      <c r="S203" s="131"/>
      <c r="T203" s="122"/>
      <c r="U203" s="131"/>
      <c r="V203" s="122"/>
      <c r="W203" s="122"/>
      <c r="X203" s="122"/>
      <c r="Y203" s="122"/>
      <c r="Z203" s="122"/>
      <c r="AA203" s="122"/>
      <c r="AB203" s="130">
        <f t="shared" si="266"/>
        <v>1</v>
      </c>
      <c r="AC203" s="77"/>
      <c r="AD203" s="77"/>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205"/>
      <c r="BJ203" s="205"/>
      <c r="BK203" s="205"/>
      <c r="BL203" s="205"/>
      <c r="BM203" s="205"/>
      <c r="BN203" s="205"/>
      <c r="BO203" s="205"/>
      <c r="BP203" s="205"/>
      <c r="BQ203" s="205"/>
      <c r="BR203" s="208"/>
      <c r="BS203" s="79" t="s">
        <v>553</v>
      </c>
      <c r="BT203" s="79" t="s">
        <v>553</v>
      </c>
      <c r="BU203" s="79"/>
      <c r="BV203" s="79"/>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202"/>
      <c r="DC203" s="203"/>
      <c r="DD203" s="202"/>
      <c r="DE203" s="203"/>
      <c r="DF203" s="202"/>
      <c r="DG203" s="203"/>
      <c r="DH203" s="202"/>
      <c r="DI203" s="203" t="e">
        <f>DH203/(DB203+DD203+DF203+DH203)</f>
        <v>#DIV/0!</v>
      </c>
      <c r="DJ203" s="204" t="e">
        <f>(((DB203*2)+(DD203*1)+(DF203*0)))/(DB203+DD203+DF203)</f>
        <v>#DIV/0!</v>
      </c>
      <c r="DK203" s="207" t="e">
        <f>IF(DI203&gt;=50%,"KĐG",IF(DJ203&gt;=1.6,"Đạt mục tiêu",IF(DJ203&gt;=1,"Cần cố gắng","Chưa đạt")))</f>
        <v>#DIV/0!</v>
      </c>
      <c r="DL203" s="77"/>
      <c r="DM203" s="77"/>
      <c r="DN203" s="77"/>
      <c r="DO203" s="77"/>
      <c r="DP203" s="201">
        <v>2</v>
      </c>
      <c r="DQ203" s="201">
        <v>2</v>
      </c>
      <c r="DR203" s="201">
        <v>2</v>
      </c>
      <c r="DS203" s="201">
        <v>2</v>
      </c>
      <c r="DT203" s="201">
        <v>2</v>
      </c>
      <c r="DU203" s="201">
        <v>2</v>
      </c>
      <c r="DV203" s="201">
        <v>2</v>
      </c>
      <c r="DW203" s="201">
        <v>2</v>
      </c>
      <c r="DX203" s="201">
        <v>2</v>
      </c>
      <c r="DY203" s="201">
        <v>2</v>
      </c>
      <c r="DZ203" s="201">
        <v>2</v>
      </c>
      <c r="EA203" s="201">
        <v>2</v>
      </c>
      <c r="EB203" s="201">
        <v>2</v>
      </c>
      <c r="EC203" s="201">
        <v>2</v>
      </c>
      <c r="ED203" s="201">
        <v>2</v>
      </c>
      <c r="EE203" s="201">
        <v>2</v>
      </c>
      <c r="EF203" s="201">
        <v>2</v>
      </c>
      <c r="EG203" s="201">
        <v>2</v>
      </c>
      <c r="EH203" s="201">
        <v>2</v>
      </c>
      <c r="EI203" s="201">
        <v>2</v>
      </c>
      <c r="EJ203" s="201">
        <v>2</v>
      </c>
      <c r="EK203" s="201">
        <v>2</v>
      </c>
      <c r="EL203" s="201">
        <v>2</v>
      </c>
      <c r="EM203" s="201">
        <v>2</v>
      </c>
      <c r="EN203" s="201">
        <v>2</v>
      </c>
      <c r="EO203" s="201">
        <v>2</v>
      </c>
      <c r="EP203" s="201">
        <v>2</v>
      </c>
      <c r="EQ203" s="201">
        <v>2</v>
      </c>
      <c r="ER203" s="201">
        <v>2</v>
      </c>
      <c r="ES203" s="201">
        <v>2</v>
      </c>
      <c r="ET203" s="201">
        <v>2</v>
      </c>
      <c r="EU203" s="61"/>
      <c r="EV203" s="61"/>
      <c r="EW203" s="61"/>
      <c r="EX203" s="61"/>
      <c r="EY203" s="61"/>
      <c r="EZ203" s="61"/>
      <c r="FA203" s="61"/>
      <c r="FB203" s="61"/>
      <c r="FC203" s="61"/>
      <c r="FD203" s="61"/>
      <c r="FE203" s="77"/>
      <c r="FF203" s="77"/>
      <c r="FG203" s="77"/>
      <c r="FH203" s="77"/>
      <c r="FI203" s="77"/>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77"/>
      <c r="GZ203" s="77"/>
      <c r="HA203" s="77"/>
      <c r="HB203" s="77"/>
      <c r="HC203" s="77"/>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61"/>
      <c r="IF203" s="61"/>
      <c r="IG203" s="61"/>
      <c r="IH203" s="61"/>
      <c r="II203" s="61"/>
      <c r="IJ203" s="61"/>
      <c r="IK203" s="61"/>
      <c r="IL203" s="61"/>
      <c r="IM203" s="61"/>
      <c r="IN203" s="61"/>
      <c r="IO203" s="61"/>
      <c r="IP203" s="61"/>
      <c r="IQ203" s="61"/>
      <c r="IR203" s="61"/>
      <c r="IS203" s="77"/>
      <c r="IT203" s="77"/>
      <c r="IU203" s="77"/>
      <c r="IV203" s="77"/>
      <c r="IW203" s="61"/>
      <c r="IX203" s="61"/>
      <c r="IY203" s="61"/>
      <c r="IZ203" s="61"/>
      <c r="JA203" s="61"/>
      <c r="JB203" s="61"/>
      <c r="JC203" s="61"/>
      <c r="JD203" s="61"/>
      <c r="JE203" s="61"/>
      <c r="JF203" s="61"/>
      <c r="JG203" s="61"/>
      <c r="JH203" s="61"/>
      <c r="JI203" s="61"/>
      <c r="JJ203" s="61"/>
      <c r="JK203" s="61"/>
      <c r="JL203" s="61"/>
      <c r="JM203" s="61"/>
      <c r="JN203" s="61"/>
      <c r="JO203" s="61"/>
      <c r="JP203" s="61"/>
      <c r="JQ203" s="61"/>
      <c r="JR203" s="61"/>
      <c r="JS203" s="61"/>
      <c r="JT203" s="61"/>
      <c r="JU203" s="61"/>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61"/>
      <c r="LG203" s="61"/>
      <c r="LH203" s="61"/>
      <c r="LI203" s="61"/>
      <c r="LJ203" s="61"/>
      <c r="LK203" s="61"/>
      <c r="LL203" s="61"/>
      <c r="LM203" s="61"/>
      <c r="LN203" s="61"/>
      <c r="LO203" s="61"/>
      <c r="LP203" s="61"/>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61"/>
      <c r="NE203" s="61"/>
      <c r="NF203" s="61"/>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61"/>
      <c r="OE203" s="61"/>
      <c r="OF203" s="61"/>
      <c r="OG203" s="61"/>
      <c r="OH203" s="61"/>
      <c r="OI203" s="61"/>
      <c r="OJ203" s="61"/>
      <c r="OK203" s="61"/>
      <c r="OL203" s="61"/>
      <c r="OM203" s="61"/>
      <c r="ON203" s="61"/>
      <c r="OO203" s="61"/>
      <c r="OP203" s="61"/>
      <c r="OQ203" s="61"/>
      <c r="OR203" s="61"/>
      <c r="OS203" s="61"/>
      <c r="OT203" s="61"/>
      <c r="OU203" s="61"/>
      <c r="OV203" s="61"/>
      <c r="OW203" s="61"/>
      <c r="OX203" s="61"/>
      <c r="OY203" s="61"/>
      <c r="OZ203" s="61"/>
    </row>
    <row r="204" spans="1:416" ht="23.25" hidden="1" customHeight="1">
      <c r="A204" s="61"/>
      <c r="B204" s="274"/>
      <c r="C204" s="407"/>
      <c r="D204" s="291"/>
      <c r="E204" s="407"/>
      <c r="F204" s="291"/>
      <c r="G204" s="496"/>
      <c r="H204" s="279"/>
      <c r="I204" s="137" t="s">
        <v>1521</v>
      </c>
      <c r="J204" s="148"/>
      <c r="K204" s="206" t="s">
        <v>662</v>
      </c>
      <c r="L204" s="134" t="s">
        <v>499</v>
      </c>
      <c r="M204" s="55" t="s">
        <v>378</v>
      </c>
      <c r="N204" s="55" t="s">
        <v>349</v>
      </c>
      <c r="O204" s="397"/>
      <c r="P204" s="282"/>
      <c r="Q204" s="131"/>
      <c r="R204" s="131"/>
      <c r="S204" s="131" t="s">
        <v>205</v>
      </c>
      <c r="T204" s="122"/>
      <c r="U204" s="131"/>
      <c r="V204" s="122"/>
      <c r="W204" s="122"/>
      <c r="X204" s="122"/>
      <c r="Y204" s="122"/>
      <c r="Z204" s="122"/>
      <c r="AA204" s="122"/>
      <c r="AB204" s="130">
        <f t="shared" si="266"/>
        <v>1</v>
      </c>
      <c r="AC204" s="77"/>
      <c r="AD204" s="77"/>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205"/>
      <c r="BJ204" s="205"/>
      <c r="BK204" s="205"/>
      <c r="BL204" s="205"/>
      <c r="BM204" s="205"/>
      <c r="BN204" s="205"/>
      <c r="BO204" s="205"/>
      <c r="BP204" s="205"/>
      <c r="BQ204" s="205"/>
      <c r="BR204" s="208"/>
      <c r="BS204" s="251"/>
      <c r="BT204" s="251"/>
      <c r="BU204" s="77"/>
      <c r="BV204" s="77"/>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77"/>
      <c r="DM204" s="77"/>
      <c r="DN204" s="77"/>
      <c r="DO204" s="77"/>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79"/>
      <c r="FF204" s="79" t="s">
        <v>553</v>
      </c>
      <c r="FG204" s="79" t="s">
        <v>553</v>
      </c>
      <c r="FH204" s="79"/>
      <c r="FI204" s="79" t="s">
        <v>553</v>
      </c>
      <c r="FJ204" s="77" t="s">
        <v>463</v>
      </c>
      <c r="FK204" s="77" t="s">
        <v>463</v>
      </c>
      <c r="FL204" s="77" t="s">
        <v>463</v>
      </c>
      <c r="FM204" s="77" t="s">
        <v>463</v>
      </c>
      <c r="FN204" s="77" t="s">
        <v>1022</v>
      </c>
      <c r="FO204" s="77" t="s">
        <v>463</v>
      </c>
      <c r="FP204" s="77" t="s">
        <v>463</v>
      </c>
      <c r="FQ204" s="77" t="s">
        <v>463</v>
      </c>
      <c r="FR204" s="77" t="s">
        <v>463</v>
      </c>
      <c r="FS204" s="77" t="s">
        <v>463</v>
      </c>
      <c r="FT204" s="77" t="s">
        <v>463</v>
      </c>
      <c r="FU204" s="77" t="s">
        <v>463</v>
      </c>
      <c r="FV204" s="77" t="s">
        <v>463</v>
      </c>
      <c r="FW204" s="77" t="s">
        <v>463</v>
      </c>
      <c r="FX204" s="77" t="s">
        <v>463</v>
      </c>
      <c r="FY204" s="77" t="s">
        <v>463</v>
      </c>
      <c r="FZ204" s="77" t="s">
        <v>463</v>
      </c>
      <c r="GA204" s="77" t="s">
        <v>463</v>
      </c>
      <c r="GB204" s="77" t="s">
        <v>463</v>
      </c>
      <c r="GC204" s="77" t="s">
        <v>463</v>
      </c>
      <c r="GD204" s="77" t="s">
        <v>463</v>
      </c>
      <c r="GE204" s="77" t="s">
        <v>463</v>
      </c>
      <c r="GF204" s="77" t="s">
        <v>463</v>
      </c>
      <c r="GG204" s="77" t="s">
        <v>463</v>
      </c>
      <c r="GH204" s="77" t="s">
        <v>463</v>
      </c>
      <c r="GI204" s="77" t="s">
        <v>1022</v>
      </c>
      <c r="GJ204" s="77" t="s">
        <v>463</v>
      </c>
      <c r="GK204" s="77" t="s">
        <v>1022</v>
      </c>
      <c r="GL204" s="77" t="s">
        <v>463</v>
      </c>
      <c r="GM204" s="77" t="s">
        <v>463</v>
      </c>
      <c r="GN204" s="77" t="s">
        <v>463</v>
      </c>
      <c r="GO204" s="202">
        <f>COUNTIF(EZ204:GN204,"2")</f>
        <v>28</v>
      </c>
      <c r="GP204" s="203">
        <f t="shared" ref="GP204" si="267">GO204/(GO204+GQ204+GS204+GU204)</f>
        <v>0.90322580645161288</v>
      </c>
      <c r="GQ204" s="202">
        <f>COUNTIF(EZ204:GN204,"1")</f>
        <v>3</v>
      </c>
      <c r="GR204" s="203">
        <f t="shared" ref="GR204" si="268">GQ204/(GO204+GQ204+GS204+GU204)</f>
        <v>9.6774193548387094E-2</v>
      </c>
      <c r="GS204" s="202">
        <f>COUNTIF(EZ204:GN204,"0")</f>
        <v>0</v>
      </c>
      <c r="GT204" s="203">
        <f t="shared" ref="GT204" si="269">GS204/(GO204+GQ204+GS204+GU204)</f>
        <v>0</v>
      </c>
      <c r="GU204" s="202">
        <f>COUNTIF(EZ204:GN204,"KĐG")</f>
        <v>0</v>
      </c>
      <c r="GV204" s="203">
        <f t="shared" ref="GV204" si="270">GU204/(GO204+GQ204+GS204+GU204)</f>
        <v>0</v>
      </c>
      <c r="GW204" s="204">
        <f t="shared" ref="GW204" si="271">(((GO204*2)+(GQ204*1)+(GS204*0)))/(GO204+GQ204+GS204)</f>
        <v>1.903225806451613</v>
      </c>
      <c r="GX204" s="205" t="str">
        <f t="shared" ref="GX204" si="272">IF(GV204&gt;=50%,"KĐG",IF(GW204&gt;=1.6,"Đạt mục tiêu",IF(GW204&gt;=1,"Cần cố gắng","Chưa đạt")))</f>
        <v>Đạt mục tiêu</v>
      </c>
      <c r="GY204" s="77"/>
      <c r="GZ204" s="77"/>
      <c r="HA204" s="77"/>
      <c r="HB204" s="77"/>
      <c r="HC204" s="77"/>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61"/>
      <c r="IH204" s="61"/>
      <c r="II204" s="61"/>
      <c r="IJ204" s="61"/>
      <c r="IK204" s="61"/>
      <c r="IL204" s="61"/>
      <c r="IM204" s="61"/>
      <c r="IN204" s="61"/>
      <c r="IO204" s="61"/>
      <c r="IP204" s="61"/>
      <c r="IQ204" s="61"/>
      <c r="IR204" s="61"/>
      <c r="IS204" s="77"/>
      <c r="IT204" s="77"/>
      <c r="IU204" s="77"/>
      <c r="IV204" s="77"/>
      <c r="IW204" s="61"/>
      <c r="IX204" s="61"/>
      <c r="IY204" s="61"/>
      <c r="IZ204" s="61"/>
      <c r="JA204" s="61"/>
      <c r="JB204" s="61"/>
      <c r="JC204" s="61"/>
      <c r="JD204" s="61"/>
      <c r="JE204" s="61"/>
      <c r="JF204" s="61"/>
      <c r="JG204" s="61"/>
      <c r="JH204" s="61"/>
      <c r="JI204" s="61"/>
      <c r="JJ204" s="61"/>
      <c r="JK204" s="61"/>
      <c r="JL204" s="61"/>
      <c r="JM204" s="61"/>
      <c r="JN204" s="61"/>
      <c r="JO204" s="61"/>
      <c r="JP204" s="61"/>
      <c r="JQ204" s="61"/>
      <c r="JR204" s="61"/>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61"/>
      <c r="LG204" s="61"/>
      <c r="LH204" s="61"/>
      <c r="LI204" s="61"/>
      <c r="LJ204" s="61"/>
      <c r="LK204" s="61"/>
      <c r="LL204" s="61"/>
      <c r="LM204" s="61"/>
      <c r="LN204" s="61"/>
      <c r="LO204" s="61"/>
      <c r="LP204" s="61"/>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61"/>
      <c r="NE204" s="61"/>
      <c r="NF204" s="61"/>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61"/>
      <c r="OE204" s="61"/>
      <c r="OF204" s="61"/>
      <c r="OG204" s="61"/>
      <c r="OH204" s="61"/>
      <c r="OI204" s="61"/>
      <c r="OJ204" s="61"/>
      <c r="OK204" s="61"/>
      <c r="OL204" s="61"/>
      <c r="OM204" s="61"/>
      <c r="ON204" s="61"/>
      <c r="OO204" s="61"/>
      <c r="OP204" s="61"/>
      <c r="OQ204" s="61"/>
      <c r="OR204" s="61"/>
      <c r="OS204" s="61"/>
      <c r="OT204" s="61"/>
      <c r="OU204" s="61"/>
      <c r="OV204" s="61"/>
      <c r="OW204" s="61"/>
      <c r="OX204" s="61"/>
      <c r="OY204" s="61"/>
      <c r="OZ204" s="61"/>
    </row>
    <row r="205" spans="1:416" ht="23.25" hidden="1" customHeight="1">
      <c r="A205" s="61"/>
      <c r="B205" s="274"/>
      <c r="C205" s="407"/>
      <c r="D205" s="291"/>
      <c r="E205" s="407"/>
      <c r="F205" s="291"/>
      <c r="G205" s="496"/>
      <c r="H205" s="279"/>
      <c r="I205" s="137" t="s">
        <v>1523</v>
      </c>
      <c r="J205" s="148"/>
      <c r="K205" s="206" t="s">
        <v>662</v>
      </c>
      <c r="L205" s="134" t="s">
        <v>499</v>
      </c>
      <c r="M205" s="55" t="s">
        <v>378</v>
      </c>
      <c r="N205" s="55" t="s">
        <v>349</v>
      </c>
      <c r="O205" s="397"/>
      <c r="P205" s="282"/>
      <c r="Q205" s="131"/>
      <c r="R205" s="131"/>
      <c r="S205" s="131"/>
      <c r="T205" s="122" t="s">
        <v>205</v>
      </c>
      <c r="U205" s="131"/>
      <c r="V205" s="122"/>
      <c r="W205" s="122"/>
      <c r="X205" s="122"/>
      <c r="Y205" s="122"/>
      <c r="Z205" s="122"/>
      <c r="AA205" s="122"/>
      <c r="AB205" s="130">
        <f t="shared" si="266"/>
        <v>1</v>
      </c>
      <c r="AC205" s="77"/>
      <c r="AD205" s="77"/>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205"/>
      <c r="BJ205" s="205"/>
      <c r="BK205" s="205"/>
      <c r="BL205" s="205"/>
      <c r="BM205" s="205"/>
      <c r="BN205" s="205"/>
      <c r="BO205" s="205"/>
      <c r="BP205" s="205"/>
      <c r="BQ205" s="205"/>
      <c r="BR205" s="208"/>
      <c r="BS205" s="251"/>
      <c r="BT205" s="251"/>
      <c r="BU205" s="77"/>
      <c r="BV205" s="77"/>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77"/>
      <c r="DM205" s="77"/>
      <c r="DN205" s="77"/>
      <c r="DO205" s="77"/>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77"/>
      <c r="FF205" s="77"/>
      <c r="FG205" s="77"/>
      <c r="FH205" s="77"/>
      <c r="FI205" s="77"/>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77"/>
      <c r="GZ205" s="77"/>
      <c r="HA205" s="77"/>
      <c r="HB205" s="77"/>
      <c r="HC205" s="77"/>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61"/>
      <c r="IF205" s="61"/>
      <c r="IG205" s="61"/>
      <c r="IH205" s="61"/>
      <c r="II205" s="61"/>
      <c r="IJ205" s="61"/>
      <c r="IK205" s="61"/>
      <c r="IL205" s="61"/>
      <c r="IM205" s="61"/>
      <c r="IN205" s="61"/>
      <c r="IO205" s="61"/>
      <c r="IP205" s="61"/>
      <c r="IQ205" s="61"/>
      <c r="IR205" s="61"/>
      <c r="IS205" s="77"/>
      <c r="IT205" s="77"/>
      <c r="IU205" s="77"/>
      <c r="IV205" s="77"/>
      <c r="IW205" s="61"/>
      <c r="IX205" s="61"/>
      <c r="IY205" s="61"/>
      <c r="IZ205" s="61"/>
      <c r="JA205" s="61"/>
      <c r="JB205" s="61"/>
      <c r="JC205" s="61"/>
      <c r="JD205" s="61"/>
      <c r="JE205" s="61"/>
      <c r="JF205" s="61"/>
      <c r="JG205" s="61"/>
      <c r="JH205" s="61"/>
      <c r="JI205" s="61"/>
      <c r="JJ205" s="61"/>
      <c r="JK205" s="61"/>
      <c r="JL205" s="61"/>
      <c r="JM205" s="61"/>
      <c r="JN205" s="61"/>
      <c r="JO205" s="61"/>
      <c r="JP205" s="61"/>
      <c r="JQ205" s="61"/>
      <c r="JR205" s="61"/>
      <c r="JS205" s="61"/>
      <c r="JT205" s="61"/>
      <c r="JU205" s="61"/>
      <c r="JV205" s="61"/>
      <c r="JW205" s="61"/>
      <c r="JX205" s="61"/>
      <c r="JY205" s="61"/>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61"/>
      <c r="LD205" s="61"/>
      <c r="LE205" s="61"/>
      <c r="LF205" s="61"/>
      <c r="LG205" s="61"/>
      <c r="LH205" s="61"/>
      <c r="LI205" s="61"/>
      <c r="LJ205" s="61"/>
      <c r="LK205" s="61"/>
      <c r="LL205" s="61"/>
      <c r="LM205" s="61"/>
      <c r="LN205" s="61"/>
      <c r="LO205" s="61"/>
      <c r="LP205" s="61"/>
      <c r="LQ205" s="61"/>
      <c r="LR205" s="61"/>
      <c r="LS205" s="61"/>
      <c r="LT205" s="61"/>
      <c r="LU205" s="61"/>
      <c r="LV205" s="61"/>
      <c r="LW205" s="61"/>
      <c r="LX205" s="61"/>
      <c r="LY205" s="61"/>
      <c r="LZ205" s="61"/>
      <c r="MA205" s="61"/>
      <c r="MB205" s="61"/>
      <c r="MC205" s="61"/>
      <c r="MD205" s="61"/>
      <c r="ME205" s="61"/>
      <c r="MF205" s="61"/>
      <c r="MG205" s="61"/>
      <c r="MH205" s="61"/>
      <c r="MI205" s="61"/>
      <c r="MJ205" s="61"/>
      <c r="MK205" s="61"/>
      <c r="ML205" s="61"/>
      <c r="MM205" s="61"/>
      <c r="MN205" s="61"/>
      <c r="MO205" s="61"/>
      <c r="MP205" s="61"/>
      <c r="MQ205" s="61"/>
      <c r="MR205" s="61"/>
      <c r="MS205" s="61"/>
      <c r="MT205" s="61"/>
      <c r="MU205" s="61"/>
      <c r="MV205" s="61"/>
      <c r="MW205" s="61"/>
      <c r="MX205" s="61"/>
      <c r="MY205" s="61"/>
      <c r="MZ205" s="61"/>
      <c r="NA205" s="61"/>
      <c r="NB205" s="61"/>
      <c r="NC205" s="61"/>
      <c r="ND205" s="61"/>
      <c r="NE205" s="61"/>
      <c r="NF205" s="61"/>
      <c r="NG205" s="61"/>
      <c r="NH205" s="61"/>
      <c r="NI205" s="61"/>
      <c r="NJ205" s="61"/>
      <c r="NK205" s="61"/>
      <c r="NL205" s="61"/>
      <c r="NM205" s="61"/>
      <c r="NN205" s="61"/>
      <c r="NO205" s="61"/>
      <c r="NP205" s="61"/>
      <c r="NQ205" s="61"/>
      <c r="NR205" s="61"/>
      <c r="NS205" s="61"/>
      <c r="NT205" s="61"/>
      <c r="NU205" s="61"/>
      <c r="NV205" s="61"/>
      <c r="NW205" s="61"/>
      <c r="NX205" s="61"/>
      <c r="NY205" s="61"/>
      <c r="NZ205" s="61"/>
      <c r="OA205" s="61"/>
      <c r="OB205" s="61"/>
      <c r="OC205" s="61"/>
      <c r="OD205" s="61"/>
      <c r="OE205" s="61"/>
      <c r="OF205" s="61"/>
      <c r="OG205" s="61"/>
      <c r="OH205" s="61"/>
      <c r="OI205" s="61"/>
      <c r="OJ205" s="61"/>
      <c r="OK205" s="61"/>
      <c r="OL205" s="61"/>
      <c r="OM205" s="61"/>
      <c r="ON205" s="61"/>
      <c r="OO205" s="61"/>
      <c r="OP205" s="61"/>
      <c r="OQ205" s="61"/>
      <c r="OR205" s="61"/>
      <c r="OS205" s="61"/>
      <c r="OT205" s="61"/>
      <c r="OU205" s="61"/>
      <c r="OV205" s="61"/>
      <c r="OW205" s="61"/>
      <c r="OX205" s="61"/>
      <c r="OY205" s="61"/>
      <c r="OZ205" s="61"/>
    </row>
    <row r="206" spans="1:416" ht="23.25" hidden="1" customHeight="1">
      <c r="A206" s="61"/>
      <c r="B206" s="274"/>
      <c r="C206" s="407"/>
      <c r="D206" s="291"/>
      <c r="E206" s="407"/>
      <c r="F206" s="291"/>
      <c r="G206" s="496"/>
      <c r="H206" s="279"/>
      <c r="I206" s="137" t="s">
        <v>1524</v>
      </c>
      <c r="J206" s="148"/>
      <c r="K206" s="206" t="s">
        <v>662</v>
      </c>
      <c r="L206" s="134" t="s">
        <v>499</v>
      </c>
      <c r="M206" s="55" t="s">
        <v>378</v>
      </c>
      <c r="N206" s="55" t="s">
        <v>349</v>
      </c>
      <c r="O206" s="397"/>
      <c r="P206" s="282"/>
      <c r="Q206" s="131"/>
      <c r="R206" s="131"/>
      <c r="S206" s="131"/>
      <c r="T206" s="122"/>
      <c r="U206" s="131" t="s">
        <v>205</v>
      </c>
      <c r="V206" s="122"/>
      <c r="W206" s="122"/>
      <c r="X206" s="122"/>
      <c r="Y206" s="122"/>
      <c r="Z206" s="122"/>
      <c r="AA206" s="122"/>
      <c r="AB206" s="130">
        <f t="shared" si="266"/>
        <v>1</v>
      </c>
      <c r="AC206" s="77"/>
      <c r="AD206" s="77"/>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205"/>
      <c r="BJ206" s="205"/>
      <c r="BK206" s="205"/>
      <c r="BL206" s="205"/>
      <c r="BM206" s="205"/>
      <c r="BN206" s="205"/>
      <c r="BO206" s="205"/>
      <c r="BP206" s="205"/>
      <c r="BQ206" s="205"/>
      <c r="BR206" s="208"/>
      <c r="BS206" s="251"/>
      <c r="BT206" s="251"/>
      <c r="BU206" s="77"/>
      <c r="BV206" s="77"/>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77"/>
      <c r="DM206" s="77"/>
      <c r="DN206" s="77"/>
      <c r="DO206" s="77"/>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77"/>
      <c r="FF206" s="77"/>
      <c r="FG206" s="77"/>
      <c r="FH206" s="77"/>
      <c r="FI206" s="77"/>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79" t="s">
        <v>553</v>
      </c>
      <c r="GZ206" s="79" t="s">
        <v>553</v>
      </c>
      <c r="HA206" s="79" t="s">
        <v>553</v>
      </c>
      <c r="HB206" s="79" t="s">
        <v>553</v>
      </c>
      <c r="HC206" s="79" t="s">
        <v>553</v>
      </c>
      <c r="HD206" s="79" t="s">
        <v>553</v>
      </c>
      <c r="HE206" s="79" t="s">
        <v>553</v>
      </c>
      <c r="HF206" s="79" t="s">
        <v>553</v>
      </c>
      <c r="HG206" s="79" t="s">
        <v>553</v>
      </c>
      <c r="HH206" s="79" t="s">
        <v>553</v>
      </c>
      <c r="HI206" s="79" t="s">
        <v>553</v>
      </c>
      <c r="HJ206" s="79" t="s">
        <v>553</v>
      </c>
      <c r="HK206" s="79" t="s">
        <v>553</v>
      </c>
      <c r="HL206" s="79" t="s">
        <v>553</v>
      </c>
      <c r="HM206" s="79" t="s">
        <v>553</v>
      </c>
      <c r="HN206" s="79" t="s">
        <v>553</v>
      </c>
      <c r="HO206" s="79" t="s">
        <v>553</v>
      </c>
      <c r="HP206" s="79" t="s">
        <v>553</v>
      </c>
      <c r="HQ206" s="79" t="s">
        <v>553</v>
      </c>
      <c r="HR206" s="79" t="s">
        <v>553</v>
      </c>
      <c r="HS206" s="79" t="s">
        <v>553</v>
      </c>
      <c r="HT206" s="79" t="s">
        <v>553</v>
      </c>
      <c r="HU206" s="79" t="s">
        <v>553</v>
      </c>
      <c r="HV206" s="79" t="s">
        <v>553</v>
      </c>
      <c r="HW206" s="79"/>
      <c r="HX206" s="79"/>
      <c r="HY206" s="79"/>
      <c r="HZ206" s="79"/>
      <c r="IA206" s="79"/>
      <c r="IB206" s="79"/>
      <c r="IC206" s="79" t="s">
        <v>553</v>
      </c>
      <c r="ID206" s="79" t="s">
        <v>553</v>
      </c>
      <c r="IE206" s="79" t="s">
        <v>553</v>
      </c>
      <c r="IF206" s="79" t="s">
        <v>553</v>
      </c>
      <c r="IG206" s="79" t="s">
        <v>553</v>
      </c>
      <c r="IH206" s="79" t="s">
        <v>553</v>
      </c>
      <c r="II206" s="79" t="s">
        <v>553</v>
      </c>
      <c r="IJ206" s="79" t="s">
        <v>553</v>
      </c>
      <c r="IK206" s="79" t="s">
        <v>553</v>
      </c>
      <c r="IL206" s="79" t="s">
        <v>553</v>
      </c>
      <c r="IM206" s="79" t="s">
        <v>553</v>
      </c>
      <c r="IN206" s="79" t="s">
        <v>553</v>
      </c>
      <c r="IO206" s="79" t="s">
        <v>553</v>
      </c>
      <c r="IP206" s="79" t="s">
        <v>553</v>
      </c>
      <c r="IQ206" s="79" t="s">
        <v>553</v>
      </c>
      <c r="IR206" s="79"/>
      <c r="IS206" s="79" t="s">
        <v>553</v>
      </c>
      <c r="IT206" s="79" t="s">
        <v>553</v>
      </c>
      <c r="IU206" s="79" t="s">
        <v>553</v>
      </c>
      <c r="IV206" s="79" t="s">
        <v>553</v>
      </c>
      <c r="IW206" s="79" t="s">
        <v>553</v>
      </c>
      <c r="IX206" s="79" t="s">
        <v>553</v>
      </c>
      <c r="IY206" s="79" t="s">
        <v>553</v>
      </c>
      <c r="IZ206" s="79" t="s">
        <v>553</v>
      </c>
      <c r="JA206" s="79" t="s">
        <v>553</v>
      </c>
      <c r="JB206" s="79" t="s">
        <v>553</v>
      </c>
      <c r="JC206" s="79" t="s">
        <v>553</v>
      </c>
      <c r="JD206" s="79" t="s">
        <v>553</v>
      </c>
      <c r="JE206" s="79" t="s">
        <v>553</v>
      </c>
      <c r="JF206" s="79" t="s">
        <v>553</v>
      </c>
      <c r="JG206" s="79" t="s">
        <v>553</v>
      </c>
      <c r="JH206" s="79" t="s">
        <v>553</v>
      </c>
      <c r="JI206" s="79" t="s">
        <v>553</v>
      </c>
      <c r="JJ206" s="79" t="s">
        <v>553</v>
      </c>
      <c r="JK206" s="79" t="s">
        <v>553</v>
      </c>
      <c r="JL206" s="79" t="s">
        <v>553</v>
      </c>
      <c r="JM206" s="79" t="s">
        <v>553</v>
      </c>
      <c r="JN206" s="79" t="s">
        <v>553</v>
      </c>
      <c r="JO206" s="79" t="s">
        <v>553</v>
      </c>
      <c r="JP206" s="79" t="s">
        <v>553</v>
      </c>
      <c r="JQ206" s="79"/>
      <c r="JR206" s="79"/>
      <c r="JS206" s="79"/>
      <c r="JT206" s="79"/>
      <c r="JU206" s="79"/>
      <c r="JV206" s="79" t="s">
        <v>553</v>
      </c>
      <c r="JW206" s="79" t="s">
        <v>553</v>
      </c>
      <c r="JX206" s="79" t="s">
        <v>553</v>
      </c>
      <c r="JY206" s="79" t="s">
        <v>553</v>
      </c>
      <c r="JZ206" s="79" t="s">
        <v>553</v>
      </c>
      <c r="KA206" s="79" t="s">
        <v>553</v>
      </c>
      <c r="KB206" s="79" t="s">
        <v>553</v>
      </c>
      <c r="KC206" s="79" t="s">
        <v>553</v>
      </c>
      <c r="KD206" s="79" t="s">
        <v>553</v>
      </c>
      <c r="KE206" s="79" t="s">
        <v>553</v>
      </c>
      <c r="KF206" s="79" t="s">
        <v>553</v>
      </c>
      <c r="KG206" s="79" t="s">
        <v>553</v>
      </c>
      <c r="KH206" s="79" t="s">
        <v>553</v>
      </c>
      <c r="KI206" s="79" t="s">
        <v>553</v>
      </c>
      <c r="KJ206" s="79" t="s">
        <v>553</v>
      </c>
      <c r="KK206" s="79"/>
      <c r="KL206" s="79"/>
      <c r="KM206" s="79"/>
      <c r="KN206" s="79" t="s">
        <v>553</v>
      </c>
      <c r="KO206" s="79" t="s">
        <v>553</v>
      </c>
      <c r="KP206" s="79" t="s">
        <v>553</v>
      </c>
      <c r="KQ206" s="79" t="s">
        <v>553</v>
      </c>
      <c r="KR206" s="79" t="s">
        <v>553</v>
      </c>
      <c r="KS206" s="79" t="s">
        <v>553</v>
      </c>
      <c r="KT206" s="79" t="s">
        <v>553</v>
      </c>
      <c r="KU206" s="79" t="s">
        <v>553</v>
      </c>
      <c r="KV206" s="79" t="s">
        <v>553</v>
      </c>
      <c r="KW206" s="79" t="s">
        <v>553</v>
      </c>
      <c r="KX206" s="79" t="s">
        <v>553</v>
      </c>
      <c r="KY206" s="79" t="s">
        <v>553</v>
      </c>
      <c r="KZ206" s="79" t="s">
        <v>553</v>
      </c>
      <c r="LA206" s="79" t="s">
        <v>553</v>
      </c>
      <c r="LB206" s="79" t="s">
        <v>553</v>
      </c>
      <c r="LC206" s="79" t="s">
        <v>553</v>
      </c>
      <c r="LD206" s="79" t="s">
        <v>553</v>
      </c>
      <c r="LE206" s="79" t="s">
        <v>553</v>
      </c>
      <c r="LF206" s="79" t="s">
        <v>553</v>
      </c>
      <c r="LG206" s="79" t="s">
        <v>553</v>
      </c>
      <c r="LH206" s="79" t="s">
        <v>553</v>
      </c>
      <c r="LI206" s="79" t="s">
        <v>553</v>
      </c>
      <c r="LJ206" s="79" t="s">
        <v>553</v>
      </c>
      <c r="LK206" s="79"/>
      <c r="LL206" s="79"/>
      <c r="LM206" s="79"/>
      <c r="LN206" s="79"/>
      <c r="LO206" s="79" t="s">
        <v>553</v>
      </c>
      <c r="LP206" s="79" t="s">
        <v>553</v>
      </c>
      <c r="LQ206" s="79" t="s">
        <v>553</v>
      </c>
      <c r="LR206" s="79" t="s">
        <v>553</v>
      </c>
      <c r="LS206" s="79" t="s">
        <v>553</v>
      </c>
      <c r="LT206" s="79" t="s">
        <v>553</v>
      </c>
      <c r="LU206" s="79" t="s">
        <v>553</v>
      </c>
      <c r="LV206" s="79" t="s">
        <v>553</v>
      </c>
      <c r="LW206" s="79" t="s">
        <v>553</v>
      </c>
      <c r="LX206" s="79" t="s">
        <v>553</v>
      </c>
      <c r="LY206" s="79" t="s">
        <v>553</v>
      </c>
      <c r="LZ206" s="79" t="s">
        <v>553</v>
      </c>
      <c r="MA206" s="79" t="s">
        <v>553</v>
      </c>
      <c r="MB206" s="79" t="s">
        <v>553</v>
      </c>
      <c r="MC206" s="79" t="s">
        <v>553</v>
      </c>
      <c r="MD206" s="79" t="s">
        <v>553</v>
      </c>
      <c r="ME206" s="79" t="s">
        <v>553</v>
      </c>
      <c r="MF206" s="79" t="s">
        <v>553</v>
      </c>
      <c r="MG206" s="79" t="s">
        <v>553</v>
      </c>
      <c r="MH206" s="79" t="s">
        <v>553</v>
      </c>
      <c r="MI206" s="79" t="s">
        <v>553</v>
      </c>
      <c r="MJ206" s="79" t="s">
        <v>553</v>
      </c>
      <c r="MK206" s="79" t="s">
        <v>553</v>
      </c>
      <c r="ML206" s="79" t="s">
        <v>553</v>
      </c>
      <c r="MM206" s="79" t="s">
        <v>553</v>
      </c>
      <c r="MN206" s="79" t="s">
        <v>553</v>
      </c>
      <c r="MO206" s="79" t="s">
        <v>553</v>
      </c>
      <c r="MP206" s="79" t="s">
        <v>553</v>
      </c>
      <c r="MQ206" s="79" t="s">
        <v>553</v>
      </c>
      <c r="MR206" s="79" t="s">
        <v>553</v>
      </c>
      <c r="MS206" s="79" t="s">
        <v>553</v>
      </c>
      <c r="MT206" s="79" t="s">
        <v>553</v>
      </c>
      <c r="MU206" s="79" t="s">
        <v>553</v>
      </c>
      <c r="MV206" s="79" t="s">
        <v>553</v>
      </c>
      <c r="MW206" s="79" t="s">
        <v>553</v>
      </c>
      <c r="MX206" s="79" t="s">
        <v>553</v>
      </c>
      <c r="MY206" s="79" t="s">
        <v>553</v>
      </c>
      <c r="MZ206" s="79" t="s">
        <v>553</v>
      </c>
      <c r="NA206" s="79" t="s">
        <v>553</v>
      </c>
      <c r="NB206" s="79" t="s">
        <v>553</v>
      </c>
      <c r="NC206" s="79" t="s">
        <v>553</v>
      </c>
      <c r="ND206" s="79" t="s">
        <v>553</v>
      </c>
      <c r="NE206" s="79" t="s">
        <v>553</v>
      </c>
      <c r="NF206" s="79" t="s">
        <v>553</v>
      </c>
      <c r="NG206" s="79" t="s">
        <v>553</v>
      </c>
      <c r="NH206" s="79" t="s">
        <v>553</v>
      </c>
      <c r="NI206" s="79" t="s">
        <v>553</v>
      </c>
      <c r="NJ206" s="79" t="s">
        <v>553</v>
      </c>
      <c r="NK206" s="79" t="s">
        <v>553</v>
      </c>
      <c r="NL206" s="79" t="s">
        <v>553</v>
      </c>
      <c r="NM206" s="79" t="s">
        <v>553</v>
      </c>
      <c r="NN206" s="79" t="s">
        <v>553</v>
      </c>
      <c r="NO206" s="79" t="s">
        <v>553</v>
      </c>
      <c r="NP206" s="79" t="s">
        <v>553</v>
      </c>
      <c r="NQ206" s="79" t="s">
        <v>553</v>
      </c>
      <c r="NR206" s="79" t="s">
        <v>553</v>
      </c>
      <c r="NS206" s="79" t="s">
        <v>553</v>
      </c>
      <c r="NT206" s="79" t="s">
        <v>553</v>
      </c>
      <c r="NU206" s="79" t="s">
        <v>553</v>
      </c>
      <c r="NV206" s="79" t="s">
        <v>553</v>
      </c>
      <c r="NW206" s="79" t="s">
        <v>553</v>
      </c>
      <c r="NX206" s="79" t="s">
        <v>553</v>
      </c>
      <c r="NY206" s="79" t="s">
        <v>553</v>
      </c>
      <c r="NZ206" s="79" t="s">
        <v>553</v>
      </c>
      <c r="OA206" s="79" t="s">
        <v>553</v>
      </c>
      <c r="OB206" s="79" t="s">
        <v>553</v>
      </c>
      <c r="OC206" s="79" t="s">
        <v>553</v>
      </c>
      <c r="OD206" s="79" t="s">
        <v>553</v>
      </c>
      <c r="OE206" s="79" t="s">
        <v>553</v>
      </c>
      <c r="OF206" s="79" t="s">
        <v>553</v>
      </c>
      <c r="OG206" s="79" t="s">
        <v>553</v>
      </c>
      <c r="OH206" s="79" t="s">
        <v>553</v>
      </c>
      <c r="OI206" s="79" t="s">
        <v>553</v>
      </c>
      <c r="OJ206" s="79" t="s">
        <v>553</v>
      </c>
      <c r="OK206" s="79" t="s">
        <v>553</v>
      </c>
      <c r="OL206" s="79" t="s">
        <v>553</v>
      </c>
      <c r="OM206" s="79" t="s">
        <v>553</v>
      </c>
      <c r="ON206" s="79" t="s">
        <v>553</v>
      </c>
      <c r="OO206" s="79" t="s">
        <v>553</v>
      </c>
      <c r="OP206" s="79" t="s">
        <v>553</v>
      </c>
      <c r="OQ206" s="79" t="s">
        <v>553</v>
      </c>
      <c r="OR206" s="79" t="s">
        <v>553</v>
      </c>
      <c r="OS206" s="79" t="s">
        <v>553</v>
      </c>
      <c r="OT206" s="79" t="s">
        <v>553</v>
      </c>
      <c r="OU206" s="79" t="s">
        <v>553</v>
      </c>
      <c r="OV206" s="79" t="s">
        <v>553</v>
      </c>
      <c r="OW206" s="79" t="s">
        <v>553</v>
      </c>
      <c r="OX206" s="79" t="s">
        <v>553</v>
      </c>
      <c r="OY206" s="79" t="s">
        <v>553</v>
      </c>
      <c r="OZ206" s="61"/>
    </row>
    <row r="207" spans="1:416" ht="23.25" hidden="1" customHeight="1">
      <c r="A207" s="61"/>
      <c r="B207" s="274"/>
      <c r="C207" s="407"/>
      <c r="D207" s="291"/>
      <c r="E207" s="407"/>
      <c r="F207" s="291"/>
      <c r="G207" s="496"/>
      <c r="H207" s="279"/>
      <c r="I207" s="137" t="s">
        <v>1525</v>
      </c>
      <c r="J207" s="148"/>
      <c r="K207" s="206" t="s">
        <v>662</v>
      </c>
      <c r="L207" s="134" t="s">
        <v>499</v>
      </c>
      <c r="M207" s="55" t="s">
        <v>378</v>
      </c>
      <c r="N207" s="55" t="s">
        <v>349</v>
      </c>
      <c r="O207" s="397"/>
      <c r="P207" s="282"/>
      <c r="Q207" s="131"/>
      <c r="R207" s="131"/>
      <c r="S207" s="131"/>
      <c r="T207" s="122"/>
      <c r="U207" s="131"/>
      <c r="V207" s="122" t="s">
        <v>205</v>
      </c>
      <c r="W207" s="122"/>
      <c r="X207" s="122"/>
      <c r="Y207" s="122"/>
      <c r="Z207" s="122"/>
      <c r="AA207" s="122"/>
      <c r="AB207" s="130">
        <f t="shared" si="266"/>
        <v>1</v>
      </c>
      <c r="AC207" s="77"/>
      <c r="AD207" s="77"/>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205"/>
      <c r="BJ207" s="205"/>
      <c r="BK207" s="205"/>
      <c r="BL207" s="205"/>
      <c r="BM207" s="205"/>
      <c r="BN207" s="205"/>
      <c r="BO207" s="205"/>
      <c r="BP207" s="205"/>
      <c r="BQ207" s="205"/>
      <c r="BR207" s="208"/>
      <c r="BS207" s="251"/>
      <c r="BT207" s="251"/>
      <c r="BU207" s="77"/>
      <c r="BV207" s="77"/>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77"/>
      <c r="DM207" s="77"/>
      <c r="DN207" s="77"/>
      <c r="DO207" s="77"/>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77"/>
      <c r="FF207" s="77"/>
      <c r="FG207" s="77"/>
      <c r="FH207" s="77"/>
      <c r="FI207" s="77"/>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77"/>
      <c r="GZ207" s="77"/>
      <c r="HA207" s="77"/>
      <c r="HB207" s="77"/>
      <c r="HC207" s="77"/>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61"/>
      <c r="IF207" s="61"/>
      <c r="IG207" s="61"/>
      <c r="IH207" s="61"/>
      <c r="II207" s="61"/>
      <c r="IJ207" s="61"/>
      <c r="IK207" s="61"/>
      <c r="IL207" s="61"/>
      <c r="IM207" s="61"/>
      <c r="IN207" s="61"/>
      <c r="IO207" s="61"/>
      <c r="IP207" s="61"/>
      <c r="IQ207" s="61"/>
      <c r="IR207" s="79" t="s">
        <v>553</v>
      </c>
      <c r="IS207" s="79" t="s">
        <v>553</v>
      </c>
      <c r="IT207" s="79" t="s">
        <v>553</v>
      </c>
      <c r="IU207" s="79" t="s">
        <v>553</v>
      </c>
      <c r="IV207" s="79" t="s">
        <v>553</v>
      </c>
      <c r="IW207" s="61">
        <v>2</v>
      </c>
      <c r="IX207" s="61">
        <v>2</v>
      </c>
      <c r="IY207" s="61">
        <v>2</v>
      </c>
      <c r="IZ207" s="61">
        <v>1</v>
      </c>
      <c r="JA207" s="61">
        <v>2</v>
      </c>
      <c r="JB207" s="61">
        <v>2</v>
      </c>
      <c r="JC207" s="61">
        <v>2</v>
      </c>
      <c r="JD207" s="61">
        <v>2</v>
      </c>
      <c r="JE207" s="61">
        <v>2</v>
      </c>
      <c r="JF207" s="61">
        <v>2</v>
      </c>
      <c r="JG207" s="61">
        <v>2</v>
      </c>
      <c r="JH207" s="61">
        <v>2</v>
      </c>
      <c r="JI207" s="61">
        <v>2</v>
      </c>
      <c r="JJ207" s="61">
        <v>2</v>
      </c>
      <c r="JK207" s="61">
        <v>2</v>
      </c>
      <c r="JL207" s="61">
        <v>2</v>
      </c>
      <c r="JM207" s="61">
        <v>2</v>
      </c>
      <c r="JN207" s="61">
        <v>2</v>
      </c>
      <c r="JO207" s="61">
        <v>2</v>
      </c>
      <c r="JP207" s="61">
        <v>2</v>
      </c>
      <c r="JQ207" s="61">
        <v>2</v>
      </c>
      <c r="JR207" s="61">
        <v>2</v>
      </c>
      <c r="JS207" s="61">
        <v>2</v>
      </c>
      <c r="JT207" s="61">
        <v>2</v>
      </c>
      <c r="JU207" s="61">
        <v>1</v>
      </c>
      <c r="JV207" s="61">
        <v>2</v>
      </c>
      <c r="JW207" s="61">
        <v>2</v>
      </c>
      <c r="JX207" s="61">
        <v>2</v>
      </c>
      <c r="JY207" s="61">
        <v>2</v>
      </c>
      <c r="JZ207" s="61">
        <v>2</v>
      </c>
      <c r="KA207" s="202">
        <f t="shared" ref="KA207" si="273">COUNTIF(IW207:JZ207,"2")</f>
        <v>28</v>
      </c>
      <c r="KB207" s="203">
        <f t="shared" ref="KB207" si="274">KA207/(KA207+KC207+KE207+KG207)</f>
        <v>0.93333333333333335</v>
      </c>
      <c r="KC207" s="202">
        <f t="shared" ref="KC207" si="275">COUNTIF(IW207:JZ207,"1")</f>
        <v>2</v>
      </c>
      <c r="KD207" s="203">
        <f t="shared" ref="KD207" si="276">KC207/(KA207+KC207+KE207+KG207)</f>
        <v>6.6666666666666666E-2</v>
      </c>
      <c r="KE207" s="202">
        <f t="shared" ref="KE207" si="277">COUNTIF(IW207:JZ207,"0")</f>
        <v>0</v>
      </c>
      <c r="KF207" s="203">
        <f t="shared" ref="KF207" si="278">KE207/(KA207+KC207+KE207+KG207)</f>
        <v>0</v>
      </c>
      <c r="KG207" s="202">
        <f>COUNTIF(II207:JZ207,"KĐG")</f>
        <v>0</v>
      </c>
      <c r="KH207" s="203">
        <f t="shared" ref="KH207" si="279">KG207/(KA207+KC207+KE207+KG207)</f>
        <v>0</v>
      </c>
      <c r="KI207" s="204">
        <f t="shared" ref="KI207" si="280">(((KA207*2)+(KC207*1)+(KE207*0)))/(KA207+KC207+KE207)</f>
        <v>1.9333333333333333</v>
      </c>
      <c r="KJ207" s="205" t="str">
        <f t="shared" ref="KJ207" si="281">IF(KH207&gt;=50%,"KĐG",IF(KI207&gt;=1.6,"Đạt mục tiêu",IF(KI207&gt;=1,"Cần cố gắng","Chưa đạt")))</f>
        <v>Đạt mục tiêu</v>
      </c>
      <c r="KK207" s="61"/>
      <c r="KL207" s="61"/>
      <c r="KM207" s="61"/>
      <c r="KN207" s="61"/>
      <c r="KO207" s="61"/>
      <c r="KP207" s="61"/>
      <c r="KQ207" s="61"/>
      <c r="KR207" s="61"/>
      <c r="KS207" s="61"/>
      <c r="KT207" s="61"/>
      <c r="KU207" s="61"/>
      <c r="KV207" s="61"/>
      <c r="KW207" s="61"/>
      <c r="KX207" s="61"/>
      <c r="KY207" s="61"/>
      <c r="KZ207" s="61"/>
      <c r="LA207" s="61"/>
      <c r="LB207" s="61"/>
      <c r="LC207" s="61"/>
      <c r="LD207" s="61"/>
      <c r="LE207" s="61"/>
      <c r="LF207" s="61"/>
      <c r="LG207" s="61"/>
      <c r="LH207" s="61"/>
      <c r="LI207" s="61"/>
      <c r="LJ207" s="61"/>
      <c r="LK207" s="61"/>
      <c r="LL207" s="61"/>
      <c r="LM207" s="61"/>
      <c r="LN207" s="61"/>
      <c r="LO207" s="61"/>
      <c r="LP207" s="61"/>
      <c r="LQ207" s="61"/>
      <c r="LR207" s="61"/>
      <c r="LS207" s="61"/>
      <c r="LT207" s="61"/>
      <c r="LU207" s="61"/>
      <c r="LV207" s="61"/>
      <c r="LW207" s="61"/>
      <c r="LX207" s="61"/>
      <c r="LY207" s="61"/>
      <c r="LZ207" s="61"/>
      <c r="MA207" s="61"/>
      <c r="MB207" s="61"/>
      <c r="MC207" s="61"/>
      <c r="MD207" s="61"/>
      <c r="ME207" s="61"/>
      <c r="MF207" s="61"/>
      <c r="MG207" s="61"/>
      <c r="MH207" s="61"/>
      <c r="MI207" s="61"/>
      <c r="MJ207" s="61"/>
      <c r="MK207" s="61"/>
      <c r="ML207" s="61"/>
      <c r="MM207" s="61"/>
      <c r="MN207" s="61"/>
      <c r="MO207" s="61"/>
      <c r="MP207" s="61"/>
      <c r="MQ207" s="61"/>
      <c r="MR207" s="61"/>
      <c r="MS207" s="61"/>
      <c r="MT207" s="61"/>
      <c r="MU207" s="61"/>
      <c r="MV207" s="61"/>
      <c r="MW207" s="61"/>
      <c r="MX207" s="61"/>
      <c r="MY207" s="61"/>
      <c r="MZ207" s="61"/>
      <c r="NA207" s="61"/>
      <c r="NB207" s="61"/>
      <c r="NC207" s="61"/>
      <c r="ND207" s="61"/>
      <c r="NE207" s="61"/>
      <c r="NF207" s="61"/>
      <c r="NG207" s="61"/>
      <c r="NH207" s="61"/>
      <c r="NI207" s="61"/>
      <c r="NJ207" s="61"/>
      <c r="NK207" s="61"/>
      <c r="NL207" s="61"/>
      <c r="NM207" s="61"/>
      <c r="NN207" s="61"/>
      <c r="NO207" s="61"/>
      <c r="NP207" s="61"/>
      <c r="NQ207" s="61"/>
      <c r="NR207" s="61"/>
      <c r="NS207" s="61"/>
      <c r="NT207" s="61"/>
      <c r="NU207" s="61"/>
      <c r="NV207" s="61"/>
      <c r="NW207" s="61"/>
      <c r="NX207" s="61"/>
      <c r="NY207" s="61"/>
      <c r="NZ207" s="61"/>
      <c r="OA207" s="61"/>
      <c r="OB207" s="61"/>
      <c r="OC207" s="61"/>
      <c r="OD207" s="61"/>
      <c r="OE207" s="61"/>
      <c r="OF207" s="61"/>
      <c r="OG207" s="61"/>
      <c r="OH207" s="61"/>
      <c r="OI207" s="61"/>
      <c r="OJ207" s="61"/>
      <c r="OK207" s="61"/>
      <c r="OL207" s="61"/>
      <c r="OM207" s="61"/>
      <c r="ON207" s="61"/>
      <c r="OO207" s="61"/>
      <c r="OP207" s="61"/>
      <c r="OQ207" s="61"/>
      <c r="OR207" s="61"/>
      <c r="OS207" s="61"/>
      <c r="OT207" s="61"/>
      <c r="OU207" s="61"/>
      <c r="OV207" s="61"/>
      <c r="OW207" s="61"/>
      <c r="OX207" s="61"/>
      <c r="OY207" s="61"/>
      <c r="OZ207" s="61"/>
    </row>
    <row r="208" spans="1:416" ht="30.75" hidden="1" customHeight="1">
      <c r="A208" s="61"/>
      <c r="B208" s="274"/>
      <c r="C208" s="407"/>
      <c r="D208" s="291"/>
      <c r="E208" s="407"/>
      <c r="F208" s="291"/>
      <c r="G208" s="496"/>
      <c r="H208" s="279"/>
      <c r="I208" s="137" t="s">
        <v>1527</v>
      </c>
      <c r="J208" s="148"/>
      <c r="K208" s="206" t="s">
        <v>662</v>
      </c>
      <c r="L208" s="134" t="s">
        <v>499</v>
      </c>
      <c r="M208" s="55" t="s">
        <v>378</v>
      </c>
      <c r="N208" s="55" t="s">
        <v>349</v>
      </c>
      <c r="O208" s="397"/>
      <c r="P208" s="282"/>
      <c r="Q208" s="131"/>
      <c r="R208" s="131"/>
      <c r="S208" s="131"/>
      <c r="T208" s="122"/>
      <c r="U208" s="131"/>
      <c r="V208" s="122"/>
      <c r="W208" s="122" t="s">
        <v>205</v>
      </c>
      <c r="X208" s="122"/>
      <c r="Y208" s="122"/>
      <c r="Z208" s="122"/>
      <c r="AA208" s="122"/>
      <c r="AB208" s="130">
        <f t="shared" si="266"/>
        <v>1</v>
      </c>
      <c r="AC208" s="77"/>
      <c r="AD208" s="77"/>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205"/>
      <c r="BJ208" s="205"/>
      <c r="BK208" s="205"/>
      <c r="BL208" s="205"/>
      <c r="BM208" s="205"/>
      <c r="BN208" s="205"/>
      <c r="BO208" s="205"/>
      <c r="BP208" s="205"/>
      <c r="BQ208" s="205"/>
      <c r="BR208" s="208"/>
      <c r="BS208" s="251"/>
      <c r="BT208" s="251"/>
      <c r="BU208" s="77"/>
      <c r="BV208" s="77"/>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77"/>
      <c r="DM208" s="77"/>
      <c r="DN208" s="77"/>
      <c r="DO208" s="77"/>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77"/>
      <c r="FF208" s="77"/>
      <c r="FG208" s="77"/>
      <c r="FH208" s="77"/>
      <c r="FI208" s="77"/>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77"/>
      <c r="GZ208" s="77"/>
      <c r="HA208" s="77"/>
      <c r="HB208" s="77"/>
      <c r="HC208" s="77"/>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61"/>
      <c r="IK208" s="61"/>
      <c r="IL208" s="61"/>
      <c r="IM208" s="61"/>
      <c r="IN208" s="61"/>
      <c r="IO208" s="61"/>
      <c r="IP208" s="61"/>
      <c r="IQ208" s="61"/>
      <c r="IR208" s="79"/>
      <c r="IS208" s="79"/>
      <c r="IT208" s="79"/>
      <c r="IU208" s="79"/>
      <c r="IV208" s="79"/>
      <c r="IW208" s="61"/>
      <c r="IX208" s="61"/>
      <c r="IY208" s="61"/>
      <c r="IZ208" s="61"/>
      <c r="JA208" s="61"/>
      <c r="JB208" s="61"/>
      <c r="JC208" s="61"/>
      <c r="JD208" s="61"/>
      <c r="JE208" s="61"/>
      <c r="JF208" s="61"/>
      <c r="JG208" s="61"/>
      <c r="JH208" s="61"/>
      <c r="JI208" s="61"/>
      <c r="JJ208" s="61"/>
      <c r="JK208" s="61"/>
      <c r="JL208" s="61"/>
      <c r="JM208" s="61"/>
      <c r="JN208" s="61"/>
      <c r="JO208" s="61"/>
      <c r="JP208" s="61"/>
      <c r="JQ208" s="61"/>
      <c r="JR208" s="61"/>
      <c r="JS208" s="61"/>
      <c r="JT208" s="61"/>
      <c r="JU208" s="61"/>
      <c r="JV208" s="61"/>
      <c r="JW208" s="61"/>
      <c r="JX208" s="61"/>
      <c r="JY208" s="61"/>
      <c r="JZ208" s="61"/>
      <c r="KA208" s="202"/>
      <c r="KB208" s="203"/>
      <c r="KC208" s="202"/>
      <c r="KD208" s="203"/>
      <c r="KE208" s="202"/>
      <c r="KF208" s="203"/>
      <c r="KG208" s="202"/>
      <c r="KH208" s="203"/>
      <c r="KI208" s="204"/>
      <c r="KJ208" s="205"/>
      <c r="KK208" s="61"/>
      <c r="KL208" s="61"/>
      <c r="KM208" s="78" t="s">
        <v>552</v>
      </c>
      <c r="KN208" s="61">
        <v>2</v>
      </c>
      <c r="KO208" s="61">
        <v>2</v>
      </c>
      <c r="KP208" s="61">
        <v>2</v>
      </c>
      <c r="KQ208" s="61">
        <v>2</v>
      </c>
      <c r="KR208" s="61">
        <v>2</v>
      </c>
      <c r="KS208" s="61">
        <v>2</v>
      </c>
      <c r="KT208" s="61">
        <v>2</v>
      </c>
      <c r="KU208" s="61">
        <v>2</v>
      </c>
      <c r="KV208" s="61">
        <v>2</v>
      </c>
      <c r="KW208" s="61">
        <v>2</v>
      </c>
      <c r="KX208" s="61">
        <v>2</v>
      </c>
      <c r="KY208" s="61">
        <v>2</v>
      </c>
      <c r="KZ208" s="61">
        <v>2</v>
      </c>
      <c r="LA208" s="61">
        <v>2</v>
      </c>
      <c r="LB208" s="61">
        <v>2</v>
      </c>
      <c r="LC208" s="61">
        <v>2</v>
      </c>
      <c r="LD208" s="61">
        <v>2</v>
      </c>
      <c r="LE208" s="61">
        <v>2</v>
      </c>
      <c r="LF208" s="61">
        <v>2</v>
      </c>
      <c r="LG208" s="61">
        <v>2</v>
      </c>
      <c r="LH208" s="61">
        <v>2</v>
      </c>
      <c r="LI208" s="61">
        <v>2</v>
      </c>
      <c r="LJ208" s="61">
        <v>2</v>
      </c>
      <c r="LK208" s="61">
        <v>2</v>
      </c>
      <c r="LL208" s="61">
        <v>2</v>
      </c>
      <c r="LM208" s="61">
        <v>2</v>
      </c>
      <c r="LN208" s="61">
        <v>2</v>
      </c>
      <c r="LO208" s="61">
        <v>2</v>
      </c>
      <c r="LP208" s="61">
        <v>2</v>
      </c>
      <c r="LQ208" s="61">
        <v>2</v>
      </c>
      <c r="LR208" s="202">
        <f t="shared" ref="LR208" si="282">COUNTIF(KN208:LQ208,"2")</f>
        <v>30</v>
      </c>
      <c r="LS208" s="203">
        <f t="shared" ref="LS208" si="283">LR208/(LR208+LT208+LV208+LX208)</f>
        <v>1</v>
      </c>
      <c r="LT208" s="202">
        <f t="shared" ref="LT208" si="284">COUNTIF(KN208:LQ208,"1")</f>
        <v>0</v>
      </c>
      <c r="LU208" s="203">
        <f t="shared" ref="LU208" si="285">LT208/(LR208+LT208+LV208+LX208)</f>
        <v>0</v>
      </c>
      <c r="LV208" s="202">
        <f t="shared" ref="LV208" si="286">COUNTIF(KN208:LQ208,"0")</f>
        <v>0</v>
      </c>
      <c r="LW208" s="203">
        <f t="shared" ref="LW208" si="287">LV208/(LR208+LT208+LV208+LX208)</f>
        <v>0</v>
      </c>
      <c r="LX208" s="202">
        <f t="shared" ref="LX208" si="288">COUNTIF(KA208:LQ208,"KĐG")</f>
        <v>0</v>
      </c>
      <c r="LY208" s="203">
        <f t="shared" ref="LY208" si="289">LX208/(LR208+LT208+LV208+LX208)</f>
        <v>0</v>
      </c>
      <c r="LZ208" s="204">
        <f t="shared" ref="LZ208" si="290">(((LR208*2)+(LT208*1)+(LV208*0)))/(LR208+LT208+LV208)</f>
        <v>2</v>
      </c>
      <c r="MA208" s="208" t="str">
        <f t="shared" ref="MA208" si="291">IF(LY208&gt;=50%,"KĐG",IF(LZ208&gt;=1.6,"Đạt mục tiêu",IF(LZ208&gt;=1,"Cần cố gắng","Chưa đạt")))</f>
        <v>Đạt mục tiêu</v>
      </c>
      <c r="MB208" s="61"/>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61"/>
      <c r="NE208" s="61"/>
      <c r="NF208" s="61"/>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61"/>
      <c r="OE208" s="61"/>
      <c r="OF208" s="61"/>
      <c r="OG208" s="61"/>
      <c r="OH208" s="61"/>
      <c r="OI208" s="61"/>
      <c r="OJ208" s="61"/>
      <c r="OK208" s="61"/>
      <c r="OL208" s="61"/>
      <c r="OM208" s="61"/>
      <c r="ON208" s="61"/>
      <c r="OO208" s="61"/>
      <c r="OP208" s="61"/>
      <c r="OQ208" s="61"/>
      <c r="OR208" s="61"/>
      <c r="OS208" s="61"/>
      <c r="OT208" s="61"/>
      <c r="OU208" s="61"/>
      <c r="OV208" s="61"/>
      <c r="OW208" s="61"/>
      <c r="OX208" s="61"/>
      <c r="OY208" s="61"/>
      <c r="OZ208" s="61"/>
    </row>
    <row r="209" spans="1:416" ht="30.75" hidden="1" customHeight="1">
      <c r="A209" s="61"/>
      <c r="B209" s="274"/>
      <c r="C209" s="407"/>
      <c r="D209" s="291"/>
      <c r="E209" s="407"/>
      <c r="F209" s="291"/>
      <c r="G209" s="496"/>
      <c r="H209" s="279"/>
      <c r="I209" s="137" t="s">
        <v>1531</v>
      </c>
      <c r="J209" s="148"/>
      <c r="K209" s="206" t="s">
        <v>662</v>
      </c>
      <c r="L209" s="134" t="s">
        <v>499</v>
      </c>
      <c r="M209" s="55" t="s">
        <v>378</v>
      </c>
      <c r="N209" s="55" t="s">
        <v>349</v>
      </c>
      <c r="O209" s="397"/>
      <c r="P209" s="282"/>
      <c r="Q209" s="131"/>
      <c r="R209" s="131"/>
      <c r="S209" s="131"/>
      <c r="T209" s="122"/>
      <c r="U209" s="131"/>
      <c r="V209" s="122"/>
      <c r="W209" s="122"/>
      <c r="X209" s="122" t="s">
        <v>205</v>
      </c>
      <c r="Y209" s="122"/>
      <c r="Z209" s="122"/>
      <c r="AA209" s="122"/>
      <c r="AB209" s="130">
        <f t="shared" si="266"/>
        <v>1</v>
      </c>
      <c r="AC209" s="77"/>
      <c r="AD209" s="77"/>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205"/>
      <c r="BJ209" s="205"/>
      <c r="BK209" s="205"/>
      <c r="BL209" s="205"/>
      <c r="BM209" s="205"/>
      <c r="BN209" s="205"/>
      <c r="BO209" s="205"/>
      <c r="BP209" s="205"/>
      <c r="BQ209" s="205"/>
      <c r="BR209" s="208"/>
      <c r="BS209" s="251"/>
      <c r="BT209" s="251"/>
      <c r="BU209" s="77"/>
      <c r="BV209" s="77"/>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77"/>
      <c r="DM209" s="77"/>
      <c r="DN209" s="77"/>
      <c r="DO209" s="77"/>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77"/>
      <c r="FF209" s="77"/>
      <c r="FG209" s="77"/>
      <c r="FH209" s="77"/>
      <c r="FI209" s="77"/>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77"/>
      <c r="GZ209" s="77"/>
      <c r="HA209" s="77"/>
      <c r="HB209" s="77"/>
      <c r="HC209" s="77"/>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61"/>
      <c r="IF209" s="61"/>
      <c r="IG209" s="61"/>
      <c r="IH209" s="61"/>
      <c r="II209" s="61"/>
      <c r="IJ209" s="61"/>
      <c r="IK209" s="61"/>
      <c r="IL209" s="61"/>
      <c r="IM209" s="61"/>
      <c r="IN209" s="61"/>
      <c r="IO209" s="61"/>
      <c r="IP209" s="61"/>
      <c r="IQ209" s="61"/>
      <c r="IR209" s="79"/>
      <c r="IS209" s="79"/>
      <c r="IT209" s="79"/>
      <c r="IU209" s="79"/>
      <c r="IV209" s="79"/>
      <c r="IW209" s="61"/>
      <c r="IX209" s="61"/>
      <c r="IY209" s="61"/>
      <c r="IZ209" s="61"/>
      <c r="JA209" s="61"/>
      <c r="JB209" s="61"/>
      <c r="JC209" s="61"/>
      <c r="JD209" s="61"/>
      <c r="JE209" s="61"/>
      <c r="JF209" s="61"/>
      <c r="JG209" s="61"/>
      <c r="JH209" s="61"/>
      <c r="JI209" s="61"/>
      <c r="JJ209" s="61"/>
      <c r="JK209" s="61"/>
      <c r="JL209" s="61"/>
      <c r="JM209" s="61"/>
      <c r="JN209" s="61"/>
      <c r="JO209" s="61"/>
      <c r="JP209" s="61"/>
      <c r="JQ209" s="61"/>
      <c r="JR209" s="61"/>
      <c r="JS209" s="61"/>
      <c r="JT209" s="61"/>
      <c r="JU209" s="61"/>
      <c r="JV209" s="61"/>
      <c r="JW209" s="61"/>
      <c r="JX209" s="61"/>
      <c r="JY209" s="61"/>
      <c r="JZ209" s="61"/>
      <c r="KA209" s="202"/>
      <c r="KB209" s="203"/>
      <c r="KC209" s="202"/>
      <c r="KD209" s="203"/>
      <c r="KE209" s="202"/>
      <c r="KF209" s="203"/>
      <c r="KG209" s="202"/>
      <c r="KH209" s="203"/>
      <c r="KI209" s="204"/>
      <c r="KJ209" s="205"/>
      <c r="KK209" s="61"/>
      <c r="KL209" s="61"/>
      <c r="KM209" s="78" t="s">
        <v>1037</v>
      </c>
      <c r="KN209" s="61"/>
      <c r="KO209" s="61"/>
      <c r="KP209" s="61"/>
      <c r="KQ209" s="61"/>
      <c r="KR209" s="61"/>
      <c r="KS209" s="61"/>
      <c r="KT209" s="61"/>
      <c r="KU209" s="61"/>
      <c r="KV209" s="61"/>
      <c r="KW209" s="61"/>
      <c r="KX209" s="61"/>
      <c r="KY209" s="61"/>
      <c r="KZ209" s="61"/>
      <c r="LA209" s="61"/>
      <c r="LB209" s="61"/>
      <c r="LC209" s="61"/>
      <c r="LD209" s="61"/>
      <c r="LE209" s="61"/>
      <c r="LF209" s="61"/>
      <c r="LG209" s="61"/>
      <c r="LH209" s="61"/>
      <c r="LI209" s="61"/>
      <c r="LJ209" s="61"/>
      <c r="LK209" s="61"/>
      <c r="LL209" s="61"/>
      <c r="LM209" s="61"/>
      <c r="LN209" s="61"/>
      <c r="LO209" s="61"/>
      <c r="LP209" s="61"/>
      <c r="LQ209" s="61"/>
      <c r="LR209" s="202"/>
      <c r="LS209" s="203"/>
      <c r="LT209" s="202"/>
      <c r="LU209" s="203"/>
      <c r="LV209" s="202"/>
      <c r="LW209" s="203"/>
      <c r="LX209" s="202"/>
      <c r="LY209" s="203"/>
      <c r="LZ209" s="204"/>
      <c r="MA209" s="208"/>
      <c r="MB209" s="61"/>
      <c r="MC209" s="61"/>
      <c r="MD209" s="61"/>
      <c r="ME209" s="61"/>
      <c r="MF209" s="61"/>
      <c r="MG209" s="61"/>
      <c r="MH209" s="61"/>
      <c r="MI209" s="61"/>
      <c r="MJ209" s="61"/>
      <c r="MK209" s="61"/>
      <c r="ML209" s="61"/>
      <c r="MM209" s="61"/>
      <c r="MN209" s="61"/>
      <c r="MO209" s="61"/>
      <c r="MP209" s="61"/>
      <c r="MQ209" s="61"/>
      <c r="MR209" s="61"/>
      <c r="MS209" s="61"/>
      <c r="MT209" s="61"/>
      <c r="MU209" s="61"/>
      <c r="MV209" s="61"/>
      <c r="MW209" s="61"/>
      <c r="MX209" s="61"/>
      <c r="MY209" s="61"/>
      <c r="MZ209" s="61"/>
      <c r="NA209" s="61"/>
      <c r="NB209" s="61"/>
      <c r="NC209" s="61"/>
      <c r="ND209" s="61"/>
      <c r="NE209" s="61"/>
      <c r="NF209" s="61"/>
      <c r="NG209" s="61"/>
      <c r="NH209" s="61"/>
      <c r="NI209" s="61"/>
      <c r="NJ209" s="61"/>
      <c r="NK209" s="61"/>
      <c r="NL209" s="61"/>
      <c r="NM209" s="61"/>
      <c r="NN209" s="61"/>
      <c r="NO209" s="61"/>
      <c r="NP209" s="61"/>
      <c r="NQ209" s="61"/>
      <c r="NR209" s="61"/>
      <c r="NS209" s="61"/>
      <c r="NT209" s="61"/>
      <c r="NU209" s="61"/>
      <c r="NV209" s="61"/>
      <c r="NW209" s="61"/>
      <c r="NX209" s="61"/>
      <c r="NY209" s="61"/>
      <c r="NZ209" s="61"/>
      <c r="OA209" s="61"/>
      <c r="OB209" s="61"/>
      <c r="OC209" s="61"/>
      <c r="OD209" s="61"/>
      <c r="OE209" s="61"/>
      <c r="OF209" s="61"/>
      <c r="OG209" s="61"/>
      <c r="OH209" s="61"/>
      <c r="OI209" s="61"/>
      <c r="OJ209" s="61"/>
      <c r="OK209" s="61"/>
      <c r="OL209" s="61"/>
      <c r="OM209" s="61"/>
      <c r="ON209" s="61"/>
      <c r="OO209" s="61"/>
      <c r="OP209" s="61"/>
      <c r="OQ209" s="61"/>
      <c r="OR209" s="61"/>
      <c r="OS209" s="61"/>
      <c r="OT209" s="61"/>
      <c r="OU209" s="61"/>
      <c r="OV209" s="61"/>
      <c r="OW209" s="61"/>
      <c r="OX209" s="61"/>
      <c r="OY209" s="61"/>
      <c r="OZ209" s="61"/>
    </row>
    <row r="210" spans="1:416" ht="30.75" hidden="1" customHeight="1">
      <c r="A210" s="61"/>
      <c r="B210" s="274"/>
      <c r="C210" s="407"/>
      <c r="D210" s="291"/>
      <c r="E210" s="407"/>
      <c r="F210" s="291"/>
      <c r="G210" s="496"/>
      <c r="H210" s="279"/>
      <c r="I210" s="137" t="s">
        <v>1528</v>
      </c>
      <c r="J210" s="148"/>
      <c r="K210" s="206" t="s">
        <v>662</v>
      </c>
      <c r="L210" s="134" t="s">
        <v>499</v>
      </c>
      <c r="M210" s="55" t="s">
        <v>378</v>
      </c>
      <c r="N210" s="55" t="s">
        <v>349</v>
      </c>
      <c r="O210" s="397"/>
      <c r="P210" s="282"/>
      <c r="Q210" s="131"/>
      <c r="R210" s="131"/>
      <c r="S210" s="131"/>
      <c r="T210" s="122"/>
      <c r="U210" s="131"/>
      <c r="V210" s="122"/>
      <c r="W210" s="122"/>
      <c r="X210" s="122"/>
      <c r="Y210" s="122" t="s">
        <v>205</v>
      </c>
      <c r="Z210" s="122"/>
      <c r="AA210" s="122"/>
      <c r="AB210" s="130">
        <f t="shared" si="266"/>
        <v>1</v>
      </c>
      <c r="AC210" s="77"/>
      <c r="AD210" s="77"/>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205"/>
      <c r="BJ210" s="205"/>
      <c r="BK210" s="205"/>
      <c r="BL210" s="205"/>
      <c r="BM210" s="205"/>
      <c r="BN210" s="205"/>
      <c r="BO210" s="205"/>
      <c r="BP210" s="205"/>
      <c r="BQ210" s="205"/>
      <c r="BR210" s="208"/>
      <c r="BS210" s="251"/>
      <c r="BT210" s="251"/>
      <c r="BU210" s="77"/>
      <c r="BV210" s="77"/>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77"/>
      <c r="DM210" s="77"/>
      <c r="DN210" s="77"/>
      <c r="DO210" s="77"/>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77"/>
      <c r="FF210" s="77"/>
      <c r="FG210" s="77"/>
      <c r="FH210" s="77"/>
      <c r="FI210" s="77"/>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77"/>
      <c r="GZ210" s="77"/>
      <c r="HA210" s="77"/>
      <c r="HB210" s="77"/>
      <c r="HC210" s="77"/>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61"/>
      <c r="IH210" s="61"/>
      <c r="II210" s="61"/>
      <c r="IJ210" s="61"/>
      <c r="IK210" s="61"/>
      <c r="IL210" s="61"/>
      <c r="IM210" s="61"/>
      <c r="IN210" s="61"/>
      <c r="IO210" s="61"/>
      <c r="IP210" s="61"/>
      <c r="IQ210" s="61"/>
      <c r="IR210" s="61"/>
      <c r="IS210" s="77"/>
      <c r="IT210" s="77"/>
      <c r="IU210" s="77"/>
      <c r="IV210" s="77"/>
      <c r="IW210" s="61"/>
      <c r="IX210" s="61"/>
      <c r="IY210" s="61"/>
      <c r="IZ210" s="61"/>
      <c r="JA210" s="61"/>
      <c r="JB210" s="61"/>
      <c r="JC210" s="61"/>
      <c r="JD210" s="61"/>
      <c r="JE210" s="61"/>
      <c r="JF210" s="61"/>
      <c r="JG210" s="61"/>
      <c r="JH210" s="61"/>
      <c r="JI210" s="61"/>
      <c r="JJ210" s="61"/>
      <c r="JK210" s="61"/>
      <c r="JL210" s="61"/>
      <c r="JM210" s="61"/>
      <c r="JN210" s="61"/>
      <c r="JO210" s="61"/>
      <c r="JP210" s="61"/>
      <c r="JQ210" s="61"/>
      <c r="JR210" s="61"/>
      <c r="JS210" s="61"/>
      <c r="JT210" s="61"/>
      <c r="JU210" s="61"/>
      <c r="JV210" s="61"/>
      <c r="JW210" s="61"/>
      <c r="JX210" s="61"/>
      <c r="JY210" s="61"/>
      <c r="JZ210" s="61"/>
      <c r="KA210" s="61"/>
      <c r="KB210" s="61"/>
      <c r="KC210" s="61"/>
      <c r="KD210" s="61"/>
      <c r="KE210" s="61"/>
      <c r="KF210" s="61"/>
      <c r="KG210" s="61"/>
      <c r="KH210" s="61"/>
      <c r="KI210" s="61"/>
      <c r="KJ210" s="61"/>
      <c r="KK210" s="78" t="s">
        <v>553</v>
      </c>
      <c r="KL210" s="79" t="s">
        <v>553</v>
      </c>
      <c r="KM210" s="78" t="s">
        <v>553</v>
      </c>
      <c r="KN210" s="61"/>
      <c r="KO210" s="61"/>
      <c r="KP210" s="61"/>
      <c r="KQ210" s="61"/>
      <c r="KR210" s="61"/>
      <c r="KS210" s="61"/>
      <c r="KT210" s="61"/>
      <c r="KU210" s="61"/>
      <c r="KV210" s="61"/>
      <c r="KW210" s="61"/>
      <c r="KX210" s="61"/>
      <c r="KY210" s="61"/>
      <c r="KZ210" s="61"/>
      <c r="LA210" s="61"/>
      <c r="LB210" s="61"/>
      <c r="LC210" s="61"/>
      <c r="LD210" s="61"/>
      <c r="LE210" s="61"/>
      <c r="LF210" s="61"/>
      <c r="LG210" s="61"/>
      <c r="LH210" s="61"/>
      <c r="LI210" s="61"/>
      <c r="LJ210" s="61"/>
      <c r="LK210" s="61"/>
      <c r="LL210" s="61"/>
      <c r="LM210" s="61"/>
      <c r="LN210" s="61"/>
      <c r="LO210" s="61"/>
      <c r="LP210" s="61"/>
      <c r="LQ210" s="61"/>
      <c r="LR210" s="202"/>
      <c r="LS210" s="203"/>
      <c r="LT210" s="202"/>
      <c r="LU210" s="203"/>
      <c r="LV210" s="202"/>
      <c r="LW210" s="203"/>
      <c r="LX210" s="202"/>
      <c r="LY210" s="203"/>
      <c r="LZ210" s="204"/>
      <c r="MA210" s="208"/>
      <c r="MB210" s="61"/>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c r="OE210" s="61"/>
      <c r="OF210" s="61"/>
      <c r="OG210" s="61"/>
      <c r="OH210" s="61"/>
      <c r="OI210" s="61"/>
      <c r="OJ210" s="61"/>
      <c r="OK210" s="61"/>
      <c r="OL210" s="61"/>
      <c r="OM210" s="61"/>
      <c r="ON210" s="61"/>
      <c r="OO210" s="61"/>
      <c r="OP210" s="61"/>
      <c r="OQ210" s="61"/>
      <c r="OR210" s="61"/>
      <c r="OS210" s="61"/>
      <c r="OT210" s="61"/>
      <c r="OU210" s="61"/>
      <c r="OV210" s="61"/>
      <c r="OW210" s="61"/>
      <c r="OX210" s="61"/>
      <c r="OY210" s="61"/>
      <c r="OZ210" s="61"/>
    </row>
    <row r="211" spans="1:416" ht="30.75" hidden="1" customHeight="1">
      <c r="A211" s="61"/>
      <c r="B211" s="274"/>
      <c r="C211" s="407"/>
      <c r="D211" s="291"/>
      <c r="E211" s="407"/>
      <c r="F211" s="291"/>
      <c r="G211" s="496"/>
      <c r="H211" s="279"/>
      <c r="I211" s="137" t="s">
        <v>1530</v>
      </c>
      <c r="J211" s="148"/>
      <c r="K211" s="206"/>
      <c r="L211" s="134"/>
      <c r="M211" s="55"/>
      <c r="N211" s="55"/>
      <c r="O211" s="397"/>
      <c r="P211" s="282"/>
      <c r="Q211" s="131"/>
      <c r="R211" s="131"/>
      <c r="S211" s="131"/>
      <c r="T211" s="122"/>
      <c r="U211" s="131"/>
      <c r="V211" s="122"/>
      <c r="W211" s="122"/>
      <c r="X211" s="122"/>
      <c r="Y211" s="122"/>
      <c r="Z211" s="122" t="s">
        <v>205</v>
      </c>
      <c r="AA211" s="122"/>
      <c r="AB211" s="130">
        <f t="shared" si="266"/>
        <v>1</v>
      </c>
      <c r="AC211" s="77"/>
      <c r="AD211" s="77"/>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205"/>
      <c r="BJ211" s="205"/>
      <c r="BK211" s="205"/>
      <c r="BL211" s="205"/>
      <c r="BM211" s="205"/>
      <c r="BN211" s="205"/>
      <c r="BO211" s="205"/>
      <c r="BP211" s="205"/>
      <c r="BQ211" s="205"/>
      <c r="BR211" s="208"/>
      <c r="BS211" s="251"/>
      <c r="BT211" s="251"/>
      <c r="BU211" s="77"/>
      <c r="BV211" s="77"/>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77"/>
      <c r="DM211" s="77"/>
      <c r="DN211" s="77"/>
      <c r="DO211" s="77"/>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77"/>
      <c r="FF211" s="77"/>
      <c r="FG211" s="77"/>
      <c r="FH211" s="77"/>
      <c r="FI211" s="77"/>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77"/>
      <c r="GZ211" s="77"/>
      <c r="HA211" s="77"/>
      <c r="HB211" s="77"/>
      <c r="HC211" s="77"/>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61"/>
      <c r="IJ211" s="61"/>
      <c r="IK211" s="61"/>
      <c r="IL211" s="61"/>
      <c r="IM211" s="61"/>
      <c r="IN211" s="61"/>
      <c r="IO211" s="61"/>
      <c r="IP211" s="61"/>
      <c r="IQ211" s="61"/>
      <c r="IR211" s="61"/>
      <c r="IS211" s="77"/>
      <c r="IT211" s="77"/>
      <c r="IU211" s="77"/>
      <c r="IV211" s="77"/>
      <c r="IW211" s="61"/>
      <c r="IX211" s="61"/>
      <c r="IY211" s="61"/>
      <c r="IZ211" s="61"/>
      <c r="JA211" s="61"/>
      <c r="JB211" s="61"/>
      <c r="JC211" s="61"/>
      <c r="JD211" s="61"/>
      <c r="JE211" s="61"/>
      <c r="JF211" s="61"/>
      <c r="JG211" s="61"/>
      <c r="JH211" s="61"/>
      <c r="JI211" s="61"/>
      <c r="JJ211" s="61"/>
      <c r="JK211" s="61"/>
      <c r="JL211" s="61"/>
      <c r="JM211" s="61"/>
      <c r="JN211" s="61"/>
      <c r="JO211" s="61"/>
      <c r="JP211" s="61"/>
      <c r="JQ211" s="61"/>
      <c r="JR211" s="61"/>
      <c r="JS211" s="61"/>
      <c r="JT211" s="61"/>
      <c r="JU211" s="61"/>
      <c r="JV211" s="61"/>
      <c r="JW211" s="61"/>
      <c r="JX211" s="61"/>
      <c r="JY211" s="61"/>
      <c r="JZ211" s="61"/>
      <c r="KA211" s="61"/>
      <c r="KB211" s="61"/>
      <c r="KC211" s="61"/>
      <c r="KD211" s="61"/>
      <c r="KE211" s="61"/>
      <c r="KF211" s="61"/>
      <c r="KG211" s="61"/>
      <c r="KH211" s="61"/>
      <c r="KI211" s="61"/>
      <c r="KJ211" s="61"/>
      <c r="KK211" s="78"/>
      <c r="KL211" s="79"/>
      <c r="KM211" s="78"/>
      <c r="KN211" s="61"/>
      <c r="KO211" s="61"/>
      <c r="KP211" s="61"/>
      <c r="KQ211" s="61"/>
      <c r="KR211" s="61"/>
      <c r="KS211" s="61"/>
      <c r="KT211" s="61"/>
      <c r="KU211" s="61"/>
      <c r="KV211" s="61"/>
      <c r="KW211" s="61"/>
      <c r="KX211" s="61"/>
      <c r="KY211" s="61"/>
      <c r="KZ211" s="61"/>
      <c r="LA211" s="61"/>
      <c r="LB211" s="61"/>
      <c r="LC211" s="61"/>
      <c r="LD211" s="61"/>
      <c r="LE211" s="61"/>
      <c r="LF211" s="61"/>
      <c r="LG211" s="61"/>
      <c r="LH211" s="61"/>
      <c r="LI211" s="61"/>
      <c r="LJ211" s="61"/>
      <c r="LK211" s="61"/>
      <c r="LL211" s="61"/>
      <c r="LM211" s="61"/>
      <c r="LN211" s="61"/>
      <c r="LO211" s="61"/>
      <c r="LP211" s="61"/>
      <c r="LQ211" s="61"/>
      <c r="LR211" s="202"/>
      <c r="LS211" s="203"/>
      <c r="LT211" s="202"/>
      <c r="LU211" s="203"/>
      <c r="LV211" s="202"/>
      <c r="LW211" s="203"/>
      <c r="LX211" s="202"/>
      <c r="LY211" s="203"/>
      <c r="LZ211" s="204"/>
      <c r="MA211" s="208"/>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61"/>
      <c r="NE211" s="61"/>
      <c r="NF211" s="61"/>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61"/>
      <c r="OE211" s="61"/>
      <c r="OF211" s="61"/>
      <c r="OG211" s="61"/>
      <c r="OH211" s="61"/>
      <c r="OI211" s="61"/>
      <c r="OJ211" s="61"/>
      <c r="OK211" s="61"/>
      <c r="OL211" s="61"/>
      <c r="OM211" s="61"/>
      <c r="ON211" s="61"/>
      <c r="OO211" s="61"/>
      <c r="OP211" s="61"/>
      <c r="OQ211" s="61"/>
      <c r="OR211" s="61"/>
      <c r="OS211" s="61"/>
      <c r="OT211" s="61"/>
      <c r="OU211" s="61"/>
      <c r="OV211" s="61"/>
      <c r="OW211" s="61"/>
      <c r="OX211" s="61"/>
      <c r="OY211" s="61"/>
      <c r="OZ211" s="61"/>
    </row>
    <row r="212" spans="1:416" ht="30.75" hidden="1" customHeight="1">
      <c r="A212" s="61"/>
      <c r="B212" s="274"/>
      <c r="C212" s="407"/>
      <c r="D212" s="291"/>
      <c r="E212" s="407"/>
      <c r="F212" s="291"/>
      <c r="G212" s="496"/>
      <c r="H212" s="276"/>
      <c r="I212" s="137" t="s">
        <v>1529</v>
      </c>
      <c r="J212" s="148"/>
      <c r="K212" s="206" t="s">
        <v>662</v>
      </c>
      <c r="L212" s="134" t="s">
        <v>499</v>
      </c>
      <c r="M212" s="55" t="s">
        <v>378</v>
      </c>
      <c r="N212" s="55" t="s">
        <v>349</v>
      </c>
      <c r="O212" s="397"/>
      <c r="P212" s="282"/>
      <c r="Q212" s="131"/>
      <c r="R212" s="131"/>
      <c r="S212" s="131"/>
      <c r="T212" s="122"/>
      <c r="U212" s="131"/>
      <c r="V212" s="122"/>
      <c r="W212" s="122"/>
      <c r="X212" s="122"/>
      <c r="Y212" s="122"/>
      <c r="Z212" s="122"/>
      <c r="AA212" s="122" t="s">
        <v>205</v>
      </c>
      <c r="AB212" s="130">
        <f t="shared" si="266"/>
        <v>1</v>
      </c>
      <c r="AC212" s="77"/>
      <c r="AD212" s="77"/>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205"/>
      <c r="BJ212" s="205"/>
      <c r="BK212" s="205"/>
      <c r="BL212" s="205"/>
      <c r="BM212" s="205"/>
      <c r="BN212" s="205"/>
      <c r="BO212" s="205"/>
      <c r="BP212" s="205"/>
      <c r="BQ212" s="205"/>
      <c r="BR212" s="208"/>
      <c r="BS212" s="251"/>
      <c r="BT212" s="251"/>
      <c r="BU212" s="77"/>
      <c r="BV212" s="77"/>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77"/>
      <c r="DM212" s="77"/>
      <c r="DN212" s="77"/>
      <c r="DO212" s="77"/>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77"/>
      <c r="FF212" s="77"/>
      <c r="FG212" s="77"/>
      <c r="FH212" s="77"/>
      <c r="FI212" s="77"/>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77"/>
      <c r="GZ212" s="77"/>
      <c r="HA212" s="77"/>
      <c r="HB212" s="77"/>
      <c r="HC212" s="77"/>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61"/>
      <c r="IJ212" s="61"/>
      <c r="IK212" s="61"/>
      <c r="IL212" s="61"/>
      <c r="IM212" s="61"/>
      <c r="IN212" s="61"/>
      <c r="IO212" s="61"/>
      <c r="IP212" s="61"/>
      <c r="IQ212" s="61"/>
      <c r="IR212" s="61"/>
      <c r="IS212" s="77"/>
      <c r="IT212" s="77"/>
      <c r="IU212" s="77"/>
      <c r="IV212" s="77"/>
      <c r="IW212" s="61"/>
      <c r="IX212" s="61"/>
      <c r="IY212" s="61"/>
      <c r="IZ212" s="61"/>
      <c r="JA212" s="61"/>
      <c r="JB212" s="61"/>
      <c r="JC212" s="61"/>
      <c r="JD212" s="61"/>
      <c r="JE212" s="61"/>
      <c r="JF212" s="61"/>
      <c r="JG212" s="61"/>
      <c r="JH212" s="61"/>
      <c r="JI212" s="61"/>
      <c r="JJ212" s="61"/>
      <c r="JK212" s="61"/>
      <c r="JL212" s="61"/>
      <c r="JM212" s="61"/>
      <c r="JN212" s="61"/>
      <c r="JO212" s="61"/>
      <c r="JP212" s="61"/>
      <c r="JQ212" s="61"/>
      <c r="JR212" s="61"/>
      <c r="JS212" s="61"/>
      <c r="JT212" s="61"/>
      <c r="JU212" s="61"/>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61"/>
      <c r="LG212" s="61"/>
      <c r="LH212" s="61"/>
      <c r="LI212" s="61"/>
      <c r="LJ212" s="61"/>
      <c r="LK212" s="61"/>
      <c r="LL212" s="61"/>
      <c r="LM212" s="61"/>
      <c r="LN212" s="61"/>
      <c r="LO212" s="61"/>
      <c r="LP212" s="61"/>
      <c r="LQ212" s="61"/>
      <c r="LR212" s="61"/>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61"/>
      <c r="NE212" s="61"/>
      <c r="NF212" s="61"/>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61"/>
      <c r="OE212" s="61"/>
      <c r="OF212" s="61"/>
      <c r="OG212" s="61"/>
      <c r="OH212" s="61"/>
      <c r="OI212" s="61"/>
      <c r="OJ212" s="61"/>
      <c r="OK212" s="61"/>
      <c r="OL212" s="61"/>
      <c r="OM212" s="61"/>
      <c r="ON212" s="61"/>
      <c r="OO212" s="61"/>
      <c r="OP212" s="61"/>
      <c r="OQ212" s="61"/>
      <c r="OR212" s="61"/>
      <c r="OS212" s="61"/>
      <c r="OT212" s="61"/>
      <c r="OU212" s="61"/>
      <c r="OV212" s="61"/>
      <c r="OW212" s="61"/>
      <c r="OX212" s="61"/>
      <c r="OY212" s="61"/>
      <c r="OZ212" s="61"/>
    </row>
    <row r="213" spans="1:416" ht="30.75" hidden="1" customHeight="1">
      <c r="A213" s="61"/>
      <c r="B213" s="274"/>
      <c r="C213" s="407"/>
      <c r="D213" s="291"/>
      <c r="E213" s="407"/>
      <c r="F213" s="291"/>
      <c r="G213" s="496"/>
      <c r="H213" s="224"/>
      <c r="I213" s="137" t="s">
        <v>1282</v>
      </c>
      <c r="J213" s="148"/>
      <c r="K213" s="206"/>
      <c r="L213" s="134"/>
      <c r="M213" s="55" t="s">
        <v>378</v>
      </c>
      <c r="N213" s="61" t="s">
        <v>349</v>
      </c>
      <c r="O213" s="397"/>
      <c r="P213" s="61"/>
      <c r="Q213" s="131"/>
      <c r="R213" s="131"/>
      <c r="S213" s="131"/>
      <c r="T213" s="122"/>
      <c r="U213" s="131" t="s">
        <v>205</v>
      </c>
      <c r="V213" s="122"/>
      <c r="W213" s="122"/>
      <c r="X213" s="122"/>
      <c r="Y213" s="122"/>
      <c r="Z213" s="122"/>
      <c r="AA213" s="122"/>
      <c r="AB213" s="130">
        <f t="shared" si="266"/>
        <v>1</v>
      </c>
      <c r="AC213" s="77"/>
      <c r="AD213" s="77"/>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205"/>
      <c r="BJ213" s="205"/>
      <c r="BK213" s="205"/>
      <c r="BL213" s="205"/>
      <c r="BM213" s="205"/>
      <c r="BN213" s="205"/>
      <c r="BO213" s="205"/>
      <c r="BP213" s="205"/>
      <c r="BQ213" s="205"/>
      <c r="BR213" s="208"/>
      <c r="BS213" s="251"/>
      <c r="BT213" s="251"/>
      <c r="BU213" s="77"/>
      <c r="BV213" s="77"/>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77"/>
      <c r="DM213" s="77"/>
      <c r="DN213" s="77"/>
      <c r="DO213" s="77"/>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77"/>
      <c r="FF213" s="77"/>
      <c r="FG213" s="77"/>
      <c r="FH213" s="77"/>
      <c r="FI213" s="77"/>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77"/>
      <c r="GZ213" s="77"/>
      <c r="HA213" s="77"/>
      <c r="HB213" s="77"/>
      <c r="HC213" s="77"/>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61"/>
      <c r="IH213" s="61"/>
      <c r="II213" s="61"/>
      <c r="IJ213" s="61"/>
      <c r="IK213" s="61"/>
      <c r="IL213" s="61"/>
      <c r="IM213" s="61"/>
      <c r="IN213" s="61"/>
      <c r="IO213" s="61"/>
      <c r="IP213" s="61"/>
      <c r="IQ213" s="61"/>
      <c r="IR213" s="61"/>
      <c r="IS213" s="77"/>
      <c r="IT213" s="77"/>
      <c r="IU213" s="77"/>
      <c r="IV213" s="77"/>
      <c r="IW213" s="61"/>
      <c r="IX213" s="61"/>
      <c r="IY213" s="61"/>
      <c r="IZ213" s="61"/>
      <c r="JA213" s="61"/>
      <c r="JB213" s="61"/>
      <c r="JC213" s="61"/>
      <c r="JD213" s="61"/>
      <c r="JE213" s="61"/>
      <c r="JF213" s="61"/>
      <c r="JG213" s="61"/>
      <c r="JH213" s="61"/>
      <c r="JI213" s="61"/>
      <c r="JJ213" s="61"/>
      <c r="JK213" s="61"/>
      <c r="JL213" s="61"/>
      <c r="JM213" s="61"/>
      <c r="JN213" s="61"/>
      <c r="JO213" s="61"/>
      <c r="JP213" s="61"/>
      <c r="JQ213" s="61"/>
      <c r="JR213" s="61"/>
      <c r="JS213" s="61"/>
      <c r="JT213" s="61"/>
      <c r="JU213" s="61"/>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61"/>
      <c r="LG213" s="61"/>
      <c r="LH213" s="61"/>
      <c r="LI213" s="61"/>
      <c r="LJ213" s="61"/>
      <c r="LK213" s="61"/>
      <c r="LL213" s="61"/>
      <c r="LM213" s="61"/>
      <c r="LN213" s="61"/>
      <c r="LO213" s="61"/>
      <c r="LP213" s="61"/>
      <c r="LQ213" s="61"/>
      <c r="LR213" s="61"/>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61"/>
      <c r="NE213" s="61"/>
      <c r="NF213" s="61"/>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61"/>
      <c r="OE213" s="61"/>
      <c r="OF213" s="61"/>
      <c r="OG213" s="61"/>
      <c r="OH213" s="61"/>
      <c r="OI213" s="61"/>
      <c r="OJ213" s="61"/>
      <c r="OK213" s="61"/>
      <c r="OL213" s="61"/>
      <c r="OM213" s="61"/>
      <c r="ON213" s="61"/>
      <c r="OO213" s="61"/>
      <c r="OP213" s="61"/>
      <c r="OQ213" s="61"/>
      <c r="OR213" s="61"/>
      <c r="OS213" s="61"/>
      <c r="OT213" s="61"/>
      <c r="OU213" s="61"/>
      <c r="OV213" s="61"/>
      <c r="OW213" s="61"/>
      <c r="OX213" s="61"/>
      <c r="OY213" s="61"/>
      <c r="OZ213" s="61"/>
    </row>
    <row r="214" spans="1:416" ht="30.75" hidden="1" customHeight="1">
      <c r="A214" s="61"/>
      <c r="B214" s="273"/>
      <c r="C214" s="312"/>
      <c r="D214" s="295"/>
      <c r="E214" s="312"/>
      <c r="F214" s="295"/>
      <c r="G214" s="497"/>
      <c r="H214" s="224"/>
      <c r="I214" s="137" t="s">
        <v>1282</v>
      </c>
      <c r="J214" s="148"/>
      <c r="K214" s="206"/>
      <c r="L214" s="134"/>
      <c r="M214" s="55" t="s">
        <v>378</v>
      </c>
      <c r="N214" s="61" t="s">
        <v>349</v>
      </c>
      <c r="O214" s="398"/>
      <c r="P214" s="61"/>
      <c r="Q214" s="131"/>
      <c r="R214" s="131"/>
      <c r="S214" s="131"/>
      <c r="T214" s="122"/>
      <c r="U214" s="131"/>
      <c r="V214" s="122"/>
      <c r="W214" s="122"/>
      <c r="X214" s="122"/>
      <c r="Y214" s="122"/>
      <c r="Z214" s="122"/>
      <c r="AA214" s="122" t="s">
        <v>205</v>
      </c>
      <c r="AB214" s="130">
        <f t="shared" si="266"/>
        <v>1</v>
      </c>
      <c r="AC214" s="77"/>
      <c r="AD214" s="77"/>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205"/>
      <c r="BJ214" s="205"/>
      <c r="BK214" s="205"/>
      <c r="BL214" s="205"/>
      <c r="BM214" s="205"/>
      <c r="BN214" s="205"/>
      <c r="BO214" s="205"/>
      <c r="BP214" s="205"/>
      <c r="BQ214" s="205"/>
      <c r="BR214" s="208"/>
      <c r="BS214" s="251"/>
      <c r="BT214" s="251"/>
      <c r="BU214" s="77"/>
      <c r="BV214" s="77"/>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77"/>
      <c r="DM214" s="77"/>
      <c r="DN214" s="77"/>
      <c r="DO214" s="77"/>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77"/>
      <c r="FF214" s="77"/>
      <c r="FG214" s="77"/>
      <c r="FH214" s="77"/>
      <c r="FI214" s="77"/>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77"/>
      <c r="GZ214" s="77"/>
      <c r="HA214" s="77"/>
      <c r="HB214" s="77"/>
      <c r="HC214" s="77"/>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61"/>
      <c r="IH214" s="61"/>
      <c r="II214" s="61"/>
      <c r="IJ214" s="61"/>
      <c r="IK214" s="61"/>
      <c r="IL214" s="61"/>
      <c r="IM214" s="61"/>
      <c r="IN214" s="61"/>
      <c r="IO214" s="61"/>
      <c r="IP214" s="61"/>
      <c r="IQ214" s="61"/>
      <c r="IR214" s="61"/>
      <c r="IS214" s="77"/>
      <c r="IT214" s="77"/>
      <c r="IU214" s="77"/>
      <c r="IV214" s="77"/>
      <c r="IW214" s="61"/>
      <c r="IX214" s="61"/>
      <c r="IY214" s="61"/>
      <c r="IZ214" s="61"/>
      <c r="JA214" s="61"/>
      <c r="JB214" s="61"/>
      <c r="JC214" s="61"/>
      <c r="JD214" s="61"/>
      <c r="JE214" s="61"/>
      <c r="JF214" s="61"/>
      <c r="JG214" s="61"/>
      <c r="JH214" s="61"/>
      <c r="JI214" s="61"/>
      <c r="JJ214" s="61"/>
      <c r="JK214" s="61"/>
      <c r="JL214" s="61"/>
      <c r="JM214" s="61"/>
      <c r="JN214" s="61"/>
      <c r="JO214" s="61"/>
      <c r="JP214" s="61"/>
      <c r="JQ214" s="61"/>
      <c r="JR214" s="61"/>
      <c r="JS214" s="61"/>
      <c r="JT214" s="61"/>
      <c r="JU214" s="61"/>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61"/>
      <c r="LG214" s="61"/>
      <c r="LH214" s="61"/>
      <c r="LI214" s="61"/>
      <c r="LJ214" s="61"/>
      <c r="LK214" s="61"/>
      <c r="LL214" s="61"/>
      <c r="LM214" s="61"/>
      <c r="LN214" s="61"/>
      <c r="LO214" s="61"/>
      <c r="LP214" s="61"/>
      <c r="LQ214" s="61"/>
      <c r="LR214" s="61"/>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61"/>
      <c r="NE214" s="61"/>
      <c r="NF214" s="61"/>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61"/>
      <c r="OE214" s="61"/>
      <c r="OF214" s="61"/>
      <c r="OG214" s="61"/>
      <c r="OH214" s="61"/>
      <c r="OI214" s="61"/>
      <c r="OJ214" s="61"/>
      <c r="OK214" s="61"/>
      <c r="OL214" s="61"/>
      <c r="OM214" s="61"/>
      <c r="ON214" s="61"/>
      <c r="OO214" s="61"/>
      <c r="OP214" s="61"/>
      <c r="OQ214" s="61"/>
      <c r="OR214" s="61"/>
      <c r="OS214" s="61"/>
      <c r="OT214" s="61"/>
      <c r="OU214" s="61"/>
      <c r="OV214" s="61"/>
      <c r="OW214" s="61"/>
      <c r="OX214" s="61"/>
      <c r="OY214" s="61"/>
      <c r="OZ214" s="61"/>
    </row>
    <row r="215" spans="1:416" ht="30.75" hidden="1" customHeight="1">
      <c r="A215" s="61"/>
      <c r="B215" s="272">
        <v>89</v>
      </c>
      <c r="C215" s="275" t="s">
        <v>1049</v>
      </c>
      <c r="D215" s="288" t="s">
        <v>6</v>
      </c>
      <c r="E215" s="275" t="s">
        <v>1050</v>
      </c>
      <c r="F215" s="290" t="s">
        <v>6</v>
      </c>
      <c r="G215" s="288"/>
      <c r="H215" s="275" t="s">
        <v>1050</v>
      </c>
      <c r="I215" s="137" t="s">
        <v>1533</v>
      </c>
      <c r="J215" s="148"/>
      <c r="K215" s="206" t="s">
        <v>662</v>
      </c>
      <c r="L215" s="134" t="s">
        <v>500</v>
      </c>
      <c r="M215" s="55" t="s">
        <v>378</v>
      </c>
      <c r="N215" s="61" t="s">
        <v>370</v>
      </c>
      <c r="O215" s="125"/>
      <c r="P215" s="61"/>
      <c r="Q215" s="131" t="s">
        <v>205</v>
      </c>
      <c r="R215" s="131"/>
      <c r="S215" s="131"/>
      <c r="T215" s="122"/>
      <c r="U215" s="131"/>
      <c r="V215" s="122"/>
      <c r="W215" s="122"/>
      <c r="X215" s="122"/>
      <c r="Y215" s="122"/>
      <c r="Z215" s="122"/>
      <c r="AA215" s="122"/>
      <c r="AB215" s="130">
        <f t="shared" si="266"/>
        <v>1</v>
      </c>
      <c r="AC215" s="77"/>
      <c r="AD215" s="77"/>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205"/>
      <c r="BJ215" s="205"/>
      <c r="BK215" s="205"/>
      <c r="BL215" s="205"/>
      <c r="BM215" s="205"/>
      <c r="BN215" s="205"/>
      <c r="BO215" s="205"/>
      <c r="BP215" s="205"/>
      <c r="BQ215" s="205"/>
      <c r="BR215" s="208"/>
      <c r="BS215" s="251"/>
      <c r="BT215" s="251"/>
      <c r="BU215" s="77"/>
      <c r="BV215" s="77"/>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77"/>
      <c r="DM215" s="77"/>
      <c r="DN215" s="77"/>
      <c r="DO215" s="77"/>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77"/>
      <c r="FF215" s="77"/>
      <c r="FG215" s="77"/>
      <c r="FH215" s="77"/>
      <c r="FI215" s="77"/>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77"/>
      <c r="GZ215" s="77"/>
      <c r="HA215" s="77"/>
      <c r="HB215" s="77"/>
      <c r="HC215" s="77"/>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61"/>
      <c r="IF215" s="61"/>
      <c r="IG215" s="61"/>
      <c r="IH215" s="61"/>
      <c r="II215" s="61"/>
      <c r="IJ215" s="61"/>
      <c r="IK215" s="61"/>
      <c r="IL215" s="61"/>
      <c r="IM215" s="61"/>
      <c r="IN215" s="61"/>
      <c r="IO215" s="61"/>
      <c r="IP215" s="61"/>
      <c r="IQ215" s="61"/>
      <c r="IR215" s="61"/>
      <c r="IS215" s="77"/>
      <c r="IT215" s="77"/>
      <c r="IU215" s="77"/>
      <c r="IV215" s="77"/>
      <c r="IW215" s="61"/>
      <c r="IX215" s="61"/>
      <c r="IY215" s="61"/>
      <c r="IZ215" s="61"/>
      <c r="JA215" s="61"/>
      <c r="JB215" s="61"/>
      <c r="JC215" s="61"/>
      <c r="JD215" s="61"/>
      <c r="JE215" s="61"/>
      <c r="JF215" s="61"/>
      <c r="JG215" s="61"/>
      <c r="JH215" s="61"/>
      <c r="JI215" s="61"/>
      <c r="JJ215" s="61"/>
      <c r="JK215" s="61"/>
      <c r="JL215" s="61"/>
      <c r="JM215" s="61"/>
      <c r="JN215" s="61"/>
      <c r="JO215" s="61"/>
      <c r="JP215" s="61"/>
      <c r="JQ215" s="61"/>
      <c r="JR215" s="61"/>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61"/>
      <c r="LG215" s="61"/>
      <c r="LH215" s="61"/>
      <c r="LI215" s="61"/>
      <c r="LJ215" s="61"/>
      <c r="LK215" s="61"/>
      <c r="LL215" s="61"/>
      <c r="LM215" s="61"/>
      <c r="LN215" s="61"/>
      <c r="LO215" s="61"/>
      <c r="LP215" s="61"/>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61"/>
      <c r="NE215" s="61"/>
      <c r="NF215" s="61"/>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61"/>
      <c r="OE215" s="61"/>
      <c r="OF215" s="61"/>
      <c r="OG215" s="61"/>
      <c r="OH215" s="61"/>
      <c r="OI215" s="61"/>
      <c r="OJ215" s="61"/>
      <c r="OK215" s="61"/>
      <c r="OL215" s="61"/>
      <c r="OM215" s="61"/>
      <c r="ON215" s="61"/>
      <c r="OO215" s="61"/>
      <c r="OP215" s="61"/>
      <c r="OQ215" s="61"/>
      <c r="OR215" s="61"/>
      <c r="OS215" s="61"/>
      <c r="OT215" s="61"/>
      <c r="OU215" s="61"/>
      <c r="OV215" s="61"/>
      <c r="OW215" s="61"/>
      <c r="OX215" s="61"/>
      <c r="OY215" s="61"/>
      <c r="OZ215" s="61"/>
    </row>
    <row r="216" spans="1:416" ht="90.75" customHeight="1">
      <c r="A216" s="61"/>
      <c r="B216" s="274"/>
      <c r="C216" s="279"/>
      <c r="D216" s="289"/>
      <c r="E216" s="279"/>
      <c r="F216" s="291"/>
      <c r="G216" s="289"/>
      <c r="H216" s="279"/>
      <c r="I216" s="256" t="s">
        <v>1626</v>
      </c>
      <c r="J216" s="148"/>
      <c r="K216" s="206"/>
      <c r="L216" s="134"/>
      <c r="M216" s="55" t="s">
        <v>378</v>
      </c>
      <c r="N216" s="61" t="s">
        <v>349</v>
      </c>
      <c r="O216" s="125"/>
      <c r="P216" s="61"/>
      <c r="Q216" s="131"/>
      <c r="R216" s="131" t="s">
        <v>205</v>
      </c>
      <c r="S216" s="131"/>
      <c r="T216" s="122"/>
      <c r="U216" s="131"/>
      <c r="V216" s="122"/>
      <c r="W216" s="122"/>
      <c r="X216" s="122"/>
      <c r="Y216" s="122"/>
      <c r="Z216" s="122"/>
      <c r="AA216" s="122"/>
      <c r="AB216" s="130">
        <f t="shared" si="266"/>
        <v>1</v>
      </c>
      <c r="AC216" s="77"/>
      <c r="AD216" s="77"/>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205"/>
      <c r="BJ216" s="205"/>
      <c r="BK216" s="205"/>
      <c r="BL216" s="205"/>
      <c r="BM216" s="205"/>
      <c r="BN216" s="205"/>
      <c r="BO216" s="205"/>
      <c r="BP216" s="205"/>
      <c r="BQ216" s="205"/>
      <c r="BR216" s="208"/>
      <c r="BS216" s="79" t="s">
        <v>552</v>
      </c>
      <c r="BT216" s="77"/>
      <c r="BU216" s="77"/>
      <c r="BV216" s="77"/>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77"/>
      <c r="DM216" s="77"/>
      <c r="DN216" s="77"/>
      <c r="DO216" s="77"/>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77"/>
      <c r="FF216" s="77"/>
      <c r="FG216" s="77"/>
      <c r="FH216" s="77"/>
      <c r="FI216" s="77"/>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77"/>
      <c r="GZ216" s="77"/>
      <c r="HA216" s="77"/>
      <c r="HB216" s="77"/>
      <c r="HC216" s="77"/>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61"/>
      <c r="IH216" s="61"/>
      <c r="II216" s="61"/>
      <c r="IJ216" s="61"/>
      <c r="IK216" s="61"/>
      <c r="IL216" s="61"/>
      <c r="IM216" s="61"/>
      <c r="IN216" s="61"/>
      <c r="IO216" s="61"/>
      <c r="IP216" s="61"/>
      <c r="IQ216" s="61"/>
      <c r="IR216" s="61"/>
      <c r="IS216" s="77"/>
      <c r="IT216" s="77"/>
      <c r="IU216" s="77"/>
      <c r="IV216" s="77"/>
      <c r="IW216" s="61"/>
      <c r="IX216" s="61"/>
      <c r="IY216" s="61"/>
      <c r="IZ216" s="61"/>
      <c r="JA216" s="61"/>
      <c r="JB216" s="61"/>
      <c r="JC216" s="61"/>
      <c r="JD216" s="61"/>
      <c r="JE216" s="61"/>
      <c r="JF216" s="61"/>
      <c r="JG216" s="61"/>
      <c r="JH216" s="61"/>
      <c r="JI216" s="61"/>
      <c r="JJ216" s="61"/>
      <c r="JK216" s="61"/>
      <c r="JL216" s="61"/>
      <c r="JM216" s="61"/>
      <c r="JN216" s="61"/>
      <c r="JO216" s="61"/>
      <c r="JP216" s="61"/>
      <c r="JQ216" s="61"/>
      <c r="JR216" s="61"/>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61"/>
      <c r="LG216" s="61"/>
      <c r="LH216" s="61"/>
      <c r="LI216" s="61"/>
      <c r="LJ216" s="61"/>
      <c r="LK216" s="61"/>
      <c r="LL216" s="61"/>
      <c r="LM216" s="61"/>
      <c r="LN216" s="61"/>
      <c r="LO216" s="61"/>
      <c r="LP216" s="61"/>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61"/>
      <c r="NE216" s="61"/>
      <c r="NF216" s="61"/>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61"/>
      <c r="OE216" s="61"/>
      <c r="OF216" s="61"/>
      <c r="OG216" s="61"/>
      <c r="OH216" s="61"/>
      <c r="OI216" s="61"/>
      <c r="OJ216" s="61"/>
      <c r="OK216" s="61"/>
      <c r="OL216" s="61"/>
      <c r="OM216" s="61"/>
      <c r="ON216" s="61"/>
      <c r="OO216" s="61"/>
      <c r="OP216" s="61"/>
      <c r="OQ216" s="61"/>
      <c r="OR216" s="61"/>
      <c r="OS216" s="61"/>
      <c r="OT216" s="61"/>
      <c r="OU216" s="61"/>
      <c r="OV216" s="61"/>
      <c r="OW216" s="61"/>
      <c r="OX216" s="61"/>
      <c r="OY216" s="61"/>
      <c r="OZ216" s="61"/>
    </row>
    <row r="217" spans="1:416" ht="30.75" hidden="1" customHeight="1">
      <c r="A217" s="61"/>
      <c r="B217" s="274"/>
      <c r="C217" s="279"/>
      <c r="D217" s="289"/>
      <c r="E217" s="279"/>
      <c r="F217" s="291"/>
      <c r="G217" s="289"/>
      <c r="H217" s="279"/>
      <c r="I217" s="137" t="s">
        <v>1534</v>
      </c>
      <c r="J217" s="148"/>
      <c r="K217" s="206"/>
      <c r="L217" s="134"/>
      <c r="M217" s="55" t="s">
        <v>378</v>
      </c>
      <c r="N217" s="61" t="s">
        <v>349</v>
      </c>
      <c r="O217" s="125"/>
      <c r="P217" s="61"/>
      <c r="Q217" s="131"/>
      <c r="R217" s="131"/>
      <c r="S217" s="131" t="s">
        <v>205</v>
      </c>
      <c r="T217" s="122"/>
      <c r="U217" s="131"/>
      <c r="V217" s="122"/>
      <c r="W217" s="122"/>
      <c r="X217" s="122"/>
      <c r="Y217" s="122"/>
      <c r="Z217" s="122"/>
      <c r="AA217" s="122"/>
      <c r="AB217" s="130">
        <f t="shared" si="266"/>
        <v>1</v>
      </c>
      <c r="AC217" s="77"/>
      <c r="AD217" s="77"/>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205"/>
      <c r="BJ217" s="205"/>
      <c r="BK217" s="205"/>
      <c r="BL217" s="205"/>
      <c r="BM217" s="205"/>
      <c r="BN217" s="205"/>
      <c r="BO217" s="205"/>
      <c r="BP217" s="205"/>
      <c r="BQ217" s="205"/>
      <c r="BR217" s="208"/>
      <c r="BS217" s="251"/>
      <c r="BT217" s="251"/>
      <c r="BU217" s="77"/>
      <c r="BV217" s="77"/>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77"/>
      <c r="DM217" s="77"/>
      <c r="DN217" s="77"/>
      <c r="DO217" s="77"/>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77"/>
      <c r="FF217" s="77"/>
      <c r="FG217" s="77"/>
      <c r="FH217" s="77"/>
      <c r="FI217" s="77"/>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77"/>
      <c r="GZ217" s="77"/>
      <c r="HA217" s="77"/>
      <c r="HB217" s="77"/>
      <c r="HC217" s="77"/>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61"/>
      <c r="IH217" s="61"/>
      <c r="II217" s="61"/>
      <c r="IJ217" s="61"/>
      <c r="IK217" s="61"/>
      <c r="IL217" s="61"/>
      <c r="IM217" s="61"/>
      <c r="IN217" s="61"/>
      <c r="IO217" s="61"/>
      <c r="IP217" s="61"/>
      <c r="IQ217" s="61"/>
      <c r="IR217" s="61"/>
      <c r="IS217" s="77"/>
      <c r="IT217" s="77"/>
      <c r="IU217" s="77"/>
      <c r="IV217" s="77"/>
      <c r="IW217" s="61"/>
      <c r="IX217" s="61"/>
      <c r="IY217" s="61"/>
      <c r="IZ217" s="61"/>
      <c r="JA217" s="61"/>
      <c r="JB217" s="61"/>
      <c r="JC217" s="61"/>
      <c r="JD217" s="61"/>
      <c r="JE217" s="61"/>
      <c r="JF217" s="61"/>
      <c r="JG217" s="61"/>
      <c r="JH217" s="61"/>
      <c r="JI217" s="61"/>
      <c r="JJ217" s="61"/>
      <c r="JK217" s="61"/>
      <c r="JL217" s="61"/>
      <c r="JM217" s="61"/>
      <c r="JN217" s="61"/>
      <c r="JO217" s="61"/>
      <c r="JP217" s="61"/>
      <c r="JQ217" s="61"/>
      <c r="JR217" s="61"/>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61"/>
      <c r="LG217" s="61"/>
      <c r="LH217" s="61"/>
      <c r="LI217" s="61"/>
      <c r="LJ217" s="61"/>
      <c r="LK217" s="61"/>
      <c r="LL217" s="61"/>
      <c r="LM217" s="61"/>
      <c r="LN217" s="61"/>
      <c r="LO217" s="61"/>
      <c r="LP217" s="61"/>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61"/>
      <c r="NE217" s="61"/>
      <c r="NF217" s="61"/>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61"/>
      <c r="OE217" s="61"/>
      <c r="OF217" s="61"/>
      <c r="OG217" s="61"/>
      <c r="OH217" s="61"/>
      <c r="OI217" s="61"/>
      <c r="OJ217" s="61"/>
      <c r="OK217" s="61"/>
      <c r="OL217" s="61"/>
      <c r="OM217" s="61"/>
      <c r="ON217" s="61"/>
      <c r="OO217" s="61"/>
      <c r="OP217" s="61"/>
      <c r="OQ217" s="61"/>
      <c r="OR217" s="61"/>
      <c r="OS217" s="61"/>
      <c r="OT217" s="61"/>
      <c r="OU217" s="61"/>
      <c r="OV217" s="61"/>
      <c r="OW217" s="61"/>
      <c r="OX217" s="61"/>
      <c r="OY217" s="61"/>
      <c r="OZ217" s="61"/>
    </row>
    <row r="218" spans="1:416" ht="30.75" hidden="1" customHeight="1">
      <c r="A218" s="61"/>
      <c r="B218" s="274"/>
      <c r="C218" s="279"/>
      <c r="D218" s="289"/>
      <c r="E218" s="279"/>
      <c r="F218" s="291"/>
      <c r="G218" s="289"/>
      <c r="H218" s="279"/>
      <c r="I218" s="137" t="s">
        <v>1535</v>
      </c>
      <c r="J218" s="148"/>
      <c r="K218" s="206" t="s">
        <v>662</v>
      </c>
      <c r="L218" s="134" t="s">
        <v>500</v>
      </c>
      <c r="M218" s="55" t="s">
        <v>378</v>
      </c>
      <c r="N218" s="61" t="s">
        <v>370</v>
      </c>
      <c r="O218" s="125"/>
      <c r="P218" s="61"/>
      <c r="Q218" s="131"/>
      <c r="R218" s="131"/>
      <c r="S218" s="131"/>
      <c r="T218" s="122" t="s">
        <v>205</v>
      </c>
      <c r="U218" s="131"/>
      <c r="V218" s="122"/>
      <c r="W218" s="122"/>
      <c r="X218" s="122"/>
      <c r="Y218" s="122"/>
      <c r="Z218" s="122"/>
      <c r="AA218" s="122"/>
      <c r="AB218" s="130">
        <f t="shared" si="266"/>
        <v>1</v>
      </c>
      <c r="AC218" s="77"/>
      <c r="AD218" s="77"/>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205"/>
      <c r="BJ218" s="205"/>
      <c r="BK218" s="205"/>
      <c r="BL218" s="205"/>
      <c r="BM218" s="205"/>
      <c r="BN218" s="205"/>
      <c r="BO218" s="205"/>
      <c r="BP218" s="205"/>
      <c r="BQ218" s="205"/>
      <c r="BR218" s="208"/>
      <c r="BS218" s="251"/>
      <c r="BT218" s="251"/>
      <c r="BU218" s="77"/>
      <c r="BV218" s="77"/>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77"/>
      <c r="DM218" s="77"/>
      <c r="DN218" s="77"/>
      <c r="DO218" s="77"/>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77"/>
      <c r="FF218" s="77"/>
      <c r="FG218" s="77"/>
      <c r="FH218" s="77"/>
      <c r="FI218" s="77"/>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77"/>
      <c r="GZ218" s="77"/>
      <c r="HA218" s="77"/>
      <c r="HB218" s="77"/>
      <c r="HC218" s="77"/>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61"/>
      <c r="IH218" s="61"/>
      <c r="II218" s="61"/>
      <c r="IJ218" s="61"/>
      <c r="IK218" s="61"/>
      <c r="IL218" s="61"/>
      <c r="IM218" s="61"/>
      <c r="IN218" s="61"/>
      <c r="IO218" s="61"/>
      <c r="IP218" s="61"/>
      <c r="IQ218" s="61"/>
      <c r="IR218" s="61"/>
      <c r="IS218" s="77"/>
      <c r="IT218" s="77"/>
      <c r="IU218" s="77"/>
      <c r="IV218" s="77"/>
      <c r="IW218" s="61"/>
      <c r="IX218" s="61"/>
      <c r="IY218" s="61"/>
      <c r="IZ218" s="61"/>
      <c r="JA218" s="61"/>
      <c r="JB218" s="61"/>
      <c r="JC218" s="61"/>
      <c r="JD218" s="61"/>
      <c r="JE218" s="61"/>
      <c r="JF218" s="61"/>
      <c r="JG218" s="61"/>
      <c r="JH218" s="61"/>
      <c r="JI218" s="61"/>
      <c r="JJ218" s="61"/>
      <c r="JK218" s="61"/>
      <c r="JL218" s="61"/>
      <c r="JM218" s="61"/>
      <c r="JN218" s="61"/>
      <c r="JO218" s="61"/>
      <c r="JP218" s="61"/>
      <c r="JQ218" s="61"/>
      <c r="JR218" s="61"/>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61"/>
      <c r="LG218" s="61"/>
      <c r="LH218" s="61"/>
      <c r="LI218" s="61"/>
      <c r="LJ218" s="61"/>
      <c r="LK218" s="61"/>
      <c r="LL218" s="61"/>
      <c r="LM218" s="61"/>
      <c r="LN218" s="61"/>
      <c r="LO218" s="61"/>
      <c r="LP218" s="61"/>
      <c r="LQ218" s="61"/>
      <c r="LR218" s="61"/>
      <c r="LS218" s="61"/>
      <c r="LT218" s="61"/>
      <c r="LU218" s="61"/>
      <c r="LV218" s="61"/>
      <c r="LW218" s="61"/>
      <c r="LX218" s="61"/>
      <c r="LY218" s="61"/>
      <c r="LZ218" s="61"/>
      <c r="MA218" s="61"/>
      <c r="MB218" s="61"/>
      <c r="MC218" s="61"/>
      <c r="MD218" s="61"/>
      <c r="ME218" s="61"/>
      <c r="MF218" s="61"/>
      <c r="MG218" s="61"/>
      <c r="MH218" s="61"/>
      <c r="MI218" s="61"/>
      <c r="MJ218" s="61"/>
      <c r="MK218" s="61"/>
      <c r="ML218" s="61"/>
      <c r="MM218" s="61"/>
      <c r="MN218" s="61"/>
      <c r="MO218" s="61"/>
      <c r="MP218" s="61"/>
      <c r="MQ218" s="61"/>
      <c r="MR218" s="61"/>
      <c r="MS218" s="61"/>
      <c r="MT218" s="61"/>
      <c r="MU218" s="61"/>
      <c r="MV218" s="61"/>
      <c r="MW218" s="61"/>
      <c r="MX218" s="61"/>
      <c r="MY218" s="61"/>
      <c r="MZ218" s="61"/>
      <c r="NA218" s="61"/>
      <c r="NB218" s="61"/>
      <c r="NC218" s="61"/>
      <c r="ND218" s="61"/>
      <c r="NE218" s="61"/>
      <c r="NF218" s="61"/>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61"/>
      <c r="OE218" s="61"/>
      <c r="OF218" s="61"/>
      <c r="OG218" s="61"/>
      <c r="OH218" s="61"/>
      <c r="OI218" s="61"/>
      <c r="OJ218" s="61"/>
      <c r="OK218" s="61"/>
      <c r="OL218" s="61"/>
      <c r="OM218" s="61"/>
      <c r="ON218" s="61"/>
      <c r="OO218" s="61"/>
      <c r="OP218" s="61"/>
      <c r="OQ218" s="61"/>
      <c r="OR218" s="61"/>
      <c r="OS218" s="61"/>
      <c r="OT218" s="61"/>
      <c r="OU218" s="61"/>
      <c r="OV218" s="61"/>
      <c r="OW218" s="61"/>
      <c r="OX218" s="61"/>
      <c r="OY218" s="61"/>
      <c r="OZ218" s="61"/>
    </row>
    <row r="219" spans="1:416" ht="30.75" hidden="1" customHeight="1">
      <c r="A219" s="61"/>
      <c r="B219" s="274"/>
      <c r="C219" s="279"/>
      <c r="D219" s="289"/>
      <c r="E219" s="279"/>
      <c r="F219" s="291"/>
      <c r="G219" s="289"/>
      <c r="H219" s="279"/>
      <c r="I219" s="176" t="s">
        <v>1536</v>
      </c>
      <c r="J219" s="148"/>
      <c r="K219" s="206"/>
      <c r="L219" s="134"/>
      <c r="M219" s="55"/>
      <c r="N219" s="61"/>
      <c r="O219" s="125"/>
      <c r="P219" s="61"/>
      <c r="Q219" s="131"/>
      <c r="R219" s="131"/>
      <c r="S219" s="131"/>
      <c r="T219" s="122"/>
      <c r="U219" s="131" t="s">
        <v>205</v>
      </c>
      <c r="V219" s="122"/>
      <c r="W219" s="122"/>
      <c r="X219" s="122"/>
      <c r="Y219" s="122"/>
      <c r="Z219" s="122"/>
      <c r="AA219" s="122"/>
      <c r="AB219" s="130">
        <f t="shared" si="266"/>
        <v>1</v>
      </c>
      <c r="AC219" s="77"/>
      <c r="AD219" s="77"/>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205"/>
      <c r="BJ219" s="205"/>
      <c r="BK219" s="205"/>
      <c r="BL219" s="205"/>
      <c r="BM219" s="205"/>
      <c r="BN219" s="205"/>
      <c r="BO219" s="205"/>
      <c r="BP219" s="205"/>
      <c r="BQ219" s="205"/>
      <c r="BR219" s="208"/>
      <c r="BS219" s="251"/>
      <c r="BT219" s="251"/>
      <c r="BU219" s="77"/>
      <c r="BV219" s="77"/>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77"/>
      <c r="DM219" s="77"/>
      <c r="DN219" s="77"/>
      <c r="DO219" s="77"/>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77"/>
      <c r="FF219" s="77"/>
      <c r="FG219" s="77"/>
      <c r="FH219" s="77"/>
      <c r="FI219" s="77"/>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77"/>
      <c r="GZ219" s="77"/>
      <c r="HA219" s="77"/>
      <c r="HB219" s="77"/>
      <c r="HC219" s="77"/>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61"/>
      <c r="IH219" s="61"/>
      <c r="II219" s="61"/>
      <c r="IJ219" s="61"/>
      <c r="IK219" s="61"/>
      <c r="IL219" s="61"/>
      <c r="IM219" s="61"/>
      <c r="IN219" s="61"/>
      <c r="IO219" s="61"/>
      <c r="IP219" s="61"/>
      <c r="IQ219" s="61"/>
      <c r="IR219" s="61"/>
      <c r="IS219" s="77"/>
      <c r="IT219" s="77"/>
      <c r="IU219" s="77"/>
      <c r="IV219" s="77"/>
      <c r="IW219" s="61"/>
      <c r="IX219" s="61"/>
      <c r="IY219" s="61"/>
      <c r="IZ219" s="61"/>
      <c r="JA219" s="61"/>
      <c r="JB219" s="61"/>
      <c r="JC219" s="61"/>
      <c r="JD219" s="61"/>
      <c r="JE219" s="61"/>
      <c r="JF219" s="61"/>
      <c r="JG219" s="61"/>
      <c r="JH219" s="61"/>
      <c r="JI219" s="61"/>
      <c r="JJ219" s="61"/>
      <c r="JK219" s="61"/>
      <c r="JL219" s="61"/>
      <c r="JM219" s="61"/>
      <c r="JN219" s="61"/>
      <c r="JO219" s="61"/>
      <c r="JP219" s="61"/>
      <c r="JQ219" s="61"/>
      <c r="JR219" s="61"/>
      <c r="JS219" s="61"/>
      <c r="JT219" s="61"/>
      <c r="JU219" s="61"/>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61"/>
      <c r="LG219" s="61"/>
      <c r="LH219" s="61"/>
      <c r="LI219" s="61"/>
      <c r="LJ219" s="61"/>
      <c r="LK219" s="61"/>
      <c r="LL219" s="61"/>
      <c r="LM219" s="61"/>
      <c r="LN219" s="61"/>
      <c r="LO219" s="61"/>
      <c r="LP219" s="61"/>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61"/>
      <c r="NE219" s="61"/>
      <c r="NF219" s="61"/>
      <c r="NG219" s="61"/>
      <c r="NH219" s="61"/>
      <c r="NI219" s="61"/>
      <c r="NJ219" s="61"/>
      <c r="NK219" s="61"/>
      <c r="NL219" s="61"/>
      <c r="NM219" s="61"/>
      <c r="NN219" s="61"/>
      <c r="NO219" s="61"/>
      <c r="NP219" s="61"/>
      <c r="NQ219" s="61"/>
      <c r="NR219" s="61"/>
      <c r="NS219" s="61"/>
      <c r="NT219" s="61"/>
      <c r="NU219" s="61"/>
      <c r="NV219" s="61"/>
      <c r="NW219" s="61"/>
      <c r="NX219" s="61"/>
      <c r="NY219" s="61"/>
      <c r="NZ219" s="61"/>
      <c r="OA219" s="61"/>
      <c r="OB219" s="61"/>
      <c r="OC219" s="61"/>
      <c r="OD219" s="61"/>
      <c r="OE219" s="61"/>
      <c r="OF219" s="61"/>
      <c r="OG219" s="61"/>
      <c r="OH219" s="61"/>
      <c r="OI219" s="61"/>
      <c r="OJ219" s="61"/>
      <c r="OK219" s="61"/>
      <c r="OL219" s="61"/>
      <c r="OM219" s="61"/>
      <c r="ON219" s="61"/>
      <c r="OO219" s="61"/>
      <c r="OP219" s="61"/>
      <c r="OQ219" s="61"/>
      <c r="OR219" s="61"/>
      <c r="OS219" s="61"/>
      <c r="OT219" s="61"/>
      <c r="OU219" s="61"/>
      <c r="OV219" s="61"/>
      <c r="OW219" s="61"/>
      <c r="OX219" s="61"/>
      <c r="OY219" s="61"/>
      <c r="OZ219" s="61"/>
    </row>
    <row r="220" spans="1:416" ht="30.75" hidden="1" customHeight="1">
      <c r="A220" s="61"/>
      <c r="B220" s="274"/>
      <c r="C220" s="279"/>
      <c r="D220" s="289"/>
      <c r="E220" s="279"/>
      <c r="F220" s="291"/>
      <c r="G220" s="289"/>
      <c r="H220" s="279"/>
      <c r="I220" s="137" t="s">
        <v>1580</v>
      </c>
      <c r="J220" s="148"/>
      <c r="K220" s="206"/>
      <c r="L220" s="134"/>
      <c r="M220" s="55"/>
      <c r="N220" s="61"/>
      <c r="O220" s="125"/>
      <c r="P220" s="61"/>
      <c r="Q220" s="131"/>
      <c r="R220" s="131"/>
      <c r="S220" s="131"/>
      <c r="T220" s="122"/>
      <c r="U220" s="131"/>
      <c r="V220" s="122" t="s">
        <v>205</v>
      </c>
      <c r="W220" s="122"/>
      <c r="X220" s="122"/>
      <c r="Y220" s="122"/>
      <c r="Z220" s="122"/>
      <c r="AA220" s="122"/>
      <c r="AB220" s="130">
        <f t="shared" si="266"/>
        <v>1</v>
      </c>
      <c r="AC220" s="77"/>
      <c r="AD220" s="77"/>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205"/>
      <c r="BJ220" s="205"/>
      <c r="BK220" s="205"/>
      <c r="BL220" s="205"/>
      <c r="BM220" s="205"/>
      <c r="BN220" s="205"/>
      <c r="BO220" s="205"/>
      <c r="BP220" s="205"/>
      <c r="BQ220" s="205"/>
      <c r="BR220" s="208"/>
      <c r="BS220" s="251"/>
      <c r="BT220" s="251"/>
      <c r="BU220" s="77"/>
      <c r="BV220" s="77"/>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77"/>
      <c r="DM220" s="77"/>
      <c r="DN220" s="77"/>
      <c r="DO220" s="77"/>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77"/>
      <c r="FF220" s="77"/>
      <c r="FG220" s="77"/>
      <c r="FH220" s="77"/>
      <c r="FI220" s="77"/>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77"/>
      <c r="GZ220" s="77"/>
      <c r="HA220" s="77"/>
      <c r="HB220" s="77"/>
      <c r="HC220" s="77"/>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61"/>
      <c r="IH220" s="61"/>
      <c r="II220" s="61"/>
      <c r="IJ220" s="61"/>
      <c r="IK220" s="61"/>
      <c r="IL220" s="61"/>
      <c r="IM220" s="61"/>
      <c r="IN220" s="61"/>
      <c r="IO220" s="61"/>
      <c r="IP220" s="61"/>
      <c r="IQ220" s="61"/>
      <c r="IR220" s="61"/>
      <c r="IS220" s="77"/>
      <c r="IT220" s="77"/>
      <c r="IU220" s="77"/>
      <c r="IV220" s="77"/>
      <c r="IW220" s="61"/>
      <c r="IX220" s="61"/>
      <c r="IY220" s="61"/>
      <c r="IZ220" s="61"/>
      <c r="JA220" s="61"/>
      <c r="JB220" s="61"/>
      <c r="JC220" s="61"/>
      <c r="JD220" s="61"/>
      <c r="JE220" s="61"/>
      <c r="JF220" s="61"/>
      <c r="JG220" s="61"/>
      <c r="JH220" s="61"/>
      <c r="JI220" s="61"/>
      <c r="JJ220" s="61"/>
      <c r="JK220" s="61"/>
      <c r="JL220" s="61"/>
      <c r="JM220" s="61"/>
      <c r="JN220" s="61"/>
      <c r="JO220" s="61"/>
      <c r="JP220" s="61"/>
      <c r="JQ220" s="61"/>
      <c r="JR220" s="61"/>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61"/>
      <c r="LG220" s="61"/>
      <c r="LH220" s="61"/>
      <c r="LI220" s="61"/>
      <c r="LJ220" s="61"/>
      <c r="LK220" s="61"/>
      <c r="LL220" s="61"/>
      <c r="LM220" s="61"/>
      <c r="LN220" s="61"/>
      <c r="LO220" s="61"/>
      <c r="LP220" s="61"/>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61"/>
      <c r="NE220" s="61"/>
      <c r="NF220" s="61"/>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61"/>
      <c r="OE220" s="61"/>
      <c r="OF220" s="61"/>
      <c r="OG220" s="61"/>
      <c r="OH220" s="61"/>
      <c r="OI220" s="61"/>
      <c r="OJ220" s="61"/>
      <c r="OK220" s="61"/>
      <c r="OL220" s="61"/>
      <c r="OM220" s="61"/>
      <c r="ON220" s="61"/>
      <c r="OO220" s="61"/>
      <c r="OP220" s="61"/>
      <c r="OQ220" s="61"/>
      <c r="OR220" s="61"/>
      <c r="OS220" s="61"/>
      <c r="OT220" s="61"/>
      <c r="OU220" s="61"/>
      <c r="OV220" s="61"/>
      <c r="OW220" s="61"/>
      <c r="OX220" s="61"/>
      <c r="OY220" s="61"/>
      <c r="OZ220" s="61"/>
    </row>
    <row r="221" spans="1:416" ht="30.75" hidden="1" customHeight="1">
      <c r="A221" s="61"/>
      <c r="B221" s="274"/>
      <c r="C221" s="279"/>
      <c r="D221" s="289"/>
      <c r="E221" s="279"/>
      <c r="F221" s="291"/>
      <c r="G221" s="289"/>
      <c r="H221" s="279"/>
      <c r="I221" s="137" t="s">
        <v>1537</v>
      </c>
      <c r="J221" s="148"/>
      <c r="K221" s="206"/>
      <c r="L221" s="134"/>
      <c r="M221" s="55"/>
      <c r="N221" s="61"/>
      <c r="O221" s="125"/>
      <c r="P221" s="61"/>
      <c r="Q221" s="131"/>
      <c r="R221" s="131"/>
      <c r="S221" s="131"/>
      <c r="T221" s="122"/>
      <c r="U221" s="131"/>
      <c r="V221" s="122"/>
      <c r="W221" s="122" t="s">
        <v>205</v>
      </c>
      <c r="X221" s="122"/>
      <c r="Y221" s="122"/>
      <c r="Z221" s="122"/>
      <c r="AA221" s="122"/>
      <c r="AB221" s="130">
        <f t="shared" si="266"/>
        <v>1</v>
      </c>
      <c r="AC221" s="77"/>
      <c r="AD221" s="77"/>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205"/>
      <c r="BJ221" s="205"/>
      <c r="BK221" s="205"/>
      <c r="BL221" s="205"/>
      <c r="BM221" s="205"/>
      <c r="BN221" s="205"/>
      <c r="BO221" s="205"/>
      <c r="BP221" s="205"/>
      <c r="BQ221" s="205"/>
      <c r="BR221" s="208"/>
      <c r="BS221" s="251"/>
      <c r="BT221" s="251"/>
      <c r="BU221" s="77"/>
      <c r="BV221" s="77"/>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77"/>
      <c r="DM221" s="77"/>
      <c r="DN221" s="77"/>
      <c r="DO221" s="77"/>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77"/>
      <c r="FF221" s="77"/>
      <c r="FG221" s="77"/>
      <c r="FH221" s="77"/>
      <c r="FI221" s="77"/>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77"/>
      <c r="GZ221" s="77"/>
      <c r="HA221" s="77"/>
      <c r="HB221" s="77"/>
      <c r="HC221" s="77"/>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61"/>
      <c r="IH221" s="61"/>
      <c r="II221" s="61"/>
      <c r="IJ221" s="61"/>
      <c r="IK221" s="61"/>
      <c r="IL221" s="61"/>
      <c r="IM221" s="61"/>
      <c r="IN221" s="61"/>
      <c r="IO221" s="61"/>
      <c r="IP221" s="61"/>
      <c r="IQ221" s="61"/>
      <c r="IR221" s="61"/>
      <c r="IS221" s="77"/>
      <c r="IT221" s="77"/>
      <c r="IU221" s="77"/>
      <c r="IV221" s="77"/>
      <c r="IW221" s="61"/>
      <c r="IX221" s="61"/>
      <c r="IY221" s="61"/>
      <c r="IZ221" s="61"/>
      <c r="JA221" s="61"/>
      <c r="JB221" s="61"/>
      <c r="JC221" s="61"/>
      <c r="JD221" s="61"/>
      <c r="JE221" s="61"/>
      <c r="JF221" s="61"/>
      <c r="JG221" s="61"/>
      <c r="JH221" s="61"/>
      <c r="JI221" s="61"/>
      <c r="JJ221" s="61"/>
      <c r="JK221" s="61"/>
      <c r="JL221" s="61"/>
      <c r="JM221" s="61"/>
      <c r="JN221" s="61"/>
      <c r="JO221" s="61"/>
      <c r="JP221" s="61"/>
      <c r="JQ221" s="61"/>
      <c r="JR221" s="61"/>
      <c r="JS221" s="61"/>
      <c r="JT221" s="61"/>
      <c r="JU221" s="61"/>
      <c r="JV221" s="61"/>
      <c r="JW221" s="61"/>
      <c r="JX221" s="61"/>
      <c r="JY221" s="61"/>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61"/>
      <c r="LG221" s="61"/>
      <c r="LH221" s="61"/>
      <c r="LI221" s="61"/>
      <c r="LJ221" s="61"/>
      <c r="LK221" s="61"/>
      <c r="LL221" s="61"/>
      <c r="LM221" s="61"/>
      <c r="LN221" s="61"/>
      <c r="LO221" s="61"/>
      <c r="LP221" s="61"/>
      <c r="LQ221" s="61"/>
      <c r="LR221" s="61"/>
      <c r="LS221" s="61"/>
      <c r="LT221" s="61"/>
      <c r="LU221" s="61"/>
      <c r="LV221" s="61"/>
      <c r="LW221" s="61"/>
      <c r="LX221" s="61"/>
      <c r="LY221" s="61"/>
      <c r="LZ221" s="61"/>
      <c r="MA221" s="61"/>
      <c r="MB221" s="61"/>
      <c r="MC221" s="61"/>
      <c r="MD221" s="61"/>
      <c r="ME221" s="61"/>
      <c r="MF221" s="61"/>
      <c r="MG221" s="61"/>
      <c r="MH221" s="61"/>
      <c r="MI221" s="61"/>
      <c r="MJ221" s="61"/>
      <c r="MK221" s="61"/>
      <c r="ML221" s="61"/>
      <c r="MM221" s="61"/>
      <c r="MN221" s="61"/>
      <c r="MO221" s="61"/>
      <c r="MP221" s="61"/>
      <c r="MQ221" s="61"/>
      <c r="MR221" s="61"/>
      <c r="MS221" s="61"/>
      <c r="MT221" s="61"/>
      <c r="MU221" s="61"/>
      <c r="MV221" s="61"/>
      <c r="MW221" s="61"/>
      <c r="MX221" s="61"/>
      <c r="MY221" s="61"/>
      <c r="MZ221" s="61"/>
      <c r="NA221" s="61"/>
      <c r="NB221" s="61"/>
      <c r="NC221" s="61"/>
      <c r="ND221" s="61"/>
      <c r="NE221" s="61"/>
      <c r="NF221" s="61"/>
      <c r="NG221" s="61"/>
      <c r="NH221" s="61"/>
      <c r="NI221" s="61"/>
      <c r="NJ221" s="61"/>
      <c r="NK221" s="61"/>
      <c r="NL221" s="61"/>
      <c r="NM221" s="61"/>
      <c r="NN221" s="61"/>
      <c r="NO221" s="61"/>
      <c r="NP221" s="61"/>
      <c r="NQ221" s="61"/>
      <c r="NR221" s="61"/>
      <c r="NS221" s="61"/>
      <c r="NT221" s="61"/>
      <c r="NU221" s="61"/>
      <c r="NV221" s="61"/>
      <c r="NW221" s="61"/>
      <c r="NX221" s="61"/>
      <c r="NY221" s="61"/>
      <c r="NZ221" s="61"/>
      <c r="OA221" s="61"/>
      <c r="OB221" s="61"/>
      <c r="OC221" s="61"/>
      <c r="OD221" s="61"/>
      <c r="OE221" s="61"/>
      <c r="OF221" s="61"/>
      <c r="OG221" s="61"/>
      <c r="OH221" s="61"/>
      <c r="OI221" s="61"/>
      <c r="OJ221" s="61"/>
      <c r="OK221" s="61"/>
      <c r="OL221" s="61"/>
      <c r="OM221" s="61"/>
      <c r="ON221" s="61"/>
      <c r="OO221" s="61"/>
      <c r="OP221" s="61"/>
      <c r="OQ221" s="61"/>
      <c r="OR221" s="61"/>
      <c r="OS221" s="61"/>
      <c r="OT221" s="61"/>
      <c r="OU221" s="61"/>
      <c r="OV221" s="61"/>
      <c r="OW221" s="61"/>
      <c r="OX221" s="61"/>
      <c r="OY221" s="61"/>
      <c r="OZ221" s="61"/>
    </row>
    <row r="222" spans="1:416" ht="30.75" hidden="1" customHeight="1">
      <c r="A222" s="61"/>
      <c r="B222" s="274"/>
      <c r="C222" s="279"/>
      <c r="D222" s="289"/>
      <c r="E222" s="279"/>
      <c r="F222" s="291"/>
      <c r="G222" s="289"/>
      <c r="H222" s="279"/>
      <c r="I222" s="137" t="s">
        <v>1538</v>
      </c>
      <c r="J222" s="148"/>
      <c r="K222" s="206"/>
      <c r="L222" s="134"/>
      <c r="M222" s="55"/>
      <c r="N222" s="61"/>
      <c r="O222" s="125"/>
      <c r="P222" s="61"/>
      <c r="Q222" s="131"/>
      <c r="R222" s="131"/>
      <c r="S222" s="131"/>
      <c r="T222" s="122"/>
      <c r="U222" s="131"/>
      <c r="V222" s="122"/>
      <c r="W222" s="122"/>
      <c r="X222" s="122" t="s">
        <v>205</v>
      </c>
      <c r="Y222" s="122"/>
      <c r="Z222" s="122"/>
      <c r="AA222" s="122"/>
      <c r="AB222" s="130">
        <f t="shared" si="266"/>
        <v>1</v>
      </c>
      <c r="AC222" s="77"/>
      <c r="AD222" s="77"/>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205"/>
      <c r="BJ222" s="205"/>
      <c r="BK222" s="205"/>
      <c r="BL222" s="205"/>
      <c r="BM222" s="205"/>
      <c r="BN222" s="205"/>
      <c r="BO222" s="205"/>
      <c r="BP222" s="205"/>
      <c r="BQ222" s="205"/>
      <c r="BR222" s="208"/>
      <c r="BS222" s="251"/>
      <c r="BT222" s="251"/>
      <c r="BU222" s="77"/>
      <c r="BV222" s="77"/>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77"/>
      <c r="DM222" s="77"/>
      <c r="DN222" s="77"/>
      <c r="DO222" s="77"/>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77"/>
      <c r="FF222" s="77"/>
      <c r="FG222" s="77"/>
      <c r="FH222" s="77"/>
      <c r="FI222" s="77"/>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77"/>
      <c r="GZ222" s="77"/>
      <c r="HA222" s="77"/>
      <c r="HB222" s="77"/>
      <c r="HC222" s="77"/>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61"/>
      <c r="IH222" s="61"/>
      <c r="II222" s="61"/>
      <c r="IJ222" s="61"/>
      <c r="IK222" s="61"/>
      <c r="IL222" s="61"/>
      <c r="IM222" s="61"/>
      <c r="IN222" s="61"/>
      <c r="IO222" s="61"/>
      <c r="IP222" s="61"/>
      <c r="IQ222" s="61"/>
      <c r="IR222" s="61"/>
      <c r="IS222" s="77"/>
      <c r="IT222" s="77"/>
      <c r="IU222" s="77"/>
      <c r="IV222" s="77"/>
      <c r="IW222" s="61"/>
      <c r="IX222" s="61"/>
      <c r="IY222" s="61"/>
      <c r="IZ222" s="61"/>
      <c r="JA222" s="61"/>
      <c r="JB222" s="61"/>
      <c r="JC222" s="61"/>
      <c r="JD222" s="61"/>
      <c r="JE222" s="61"/>
      <c r="JF222" s="61"/>
      <c r="JG222" s="61"/>
      <c r="JH222" s="61"/>
      <c r="JI222" s="61"/>
      <c r="JJ222" s="61"/>
      <c r="JK222" s="61"/>
      <c r="JL222" s="61"/>
      <c r="JM222" s="61"/>
      <c r="JN222" s="61"/>
      <c r="JO222" s="61"/>
      <c r="JP222" s="61"/>
      <c r="JQ222" s="61"/>
      <c r="JR222" s="61"/>
      <c r="JS222" s="61"/>
      <c r="JT222" s="61"/>
      <c r="JU222" s="61"/>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61"/>
      <c r="LG222" s="61"/>
      <c r="LH222" s="61"/>
      <c r="LI222" s="61"/>
      <c r="LJ222" s="61"/>
      <c r="LK222" s="61"/>
      <c r="LL222" s="61"/>
      <c r="LM222" s="61"/>
      <c r="LN222" s="61"/>
      <c r="LO222" s="61"/>
      <c r="LP222" s="61"/>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61"/>
      <c r="NE222" s="61"/>
      <c r="NF222" s="61"/>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61"/>
      <c r="OE222" s="61"/>
      <c r="OF222" s="61"/>
      <c r="OG222" s="61"/>
      <c r="OH222" s="61"/>
      <c r="OI222" s="61"/>
      <c r="OJ222" s="61"/>
      <c r="OK222" s="61"/>
      <c r="OL222" s="61"/>
      <c r="OM222" s="61"/>
      <c r="ON222" s="61"/>
      <c r="OO222" s="61"/>
      <c r="OP222" s="61"/>
      <c r="OQ222" s="61"/>
      <c r="OR222" s="61"/>
      <c r="OS222" s="61"/>
      <c r="OT222" s="61"/>
      <c r="OU222" s="61"/>
      <c r="OV222" s="61"/>
      <c r="OW222" s="61"/>
      <c r="OX222" s="61"/>
      <c r="OY222" s="61"/>
      <c r="OZ222" s="61"/>
    </row>
    <row r="223" spans="1:416" ht="30.75" hidden="1" customHeight="1">
      <c r="A223" s="61"/>
      <c r="B223" s="274"/>
      <c r="C223" s="279"/>
      <c r="D223" s="289"/>
      <c r="E223" s="279"/>
      <c r="F223" s="291"/>
      <c r="G223" s="289"/>
      <c r="H223" s="279"/>
      <c r="I223" s="137" t="s">
        <v>1539</v>
      </c>
      <c r="J223" s="148"/>
      <c r="K223" s="206"/>
      <c r="L223" s="134"/>
      <c r="M223" s="55"/>
      <c r="N223" s="61"/>
      <c r="O223" s="125"/>
      <c r="P223" s="61"/>
      <c r="Q223" s="131"/>
      <c r="R223" s="131"/>
      <c r="S223" s="131"/>
      <c r="T223" s="122"/>
      <c r="U223" s="131"/>
      <c r="V223" s="122"/>
      <c r="W223" s="122"/>
      <c r="X223" s="122"/>
      <c r="Y223" s="122" t="s">
        <v>205</v>
      </c>
      <c r="Z223" s="122"/>
      <c r="AA223" s="122"/>
      <c r="AB223" s="130">
        <f t="shared" si="266"/>
        <v>1</v>
      </c>
      <c r="AC223" s="77"/>
      <c r="AD223" s="77"/>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205"/>
      <c r="BJ223" s="205"/>
      <c r="BK223" s="205"/>
      <c r="BL223" s="205"/>
      <c r="BM223" s="205"/>
      <c r="BN223" s="205"/>
      <c r="BO223" s="205"/>
      <c r="BP223" s="205"/>
      <c r="BQ223" s="205"/>
      <c r="BR223" s="208"/>
      <c r="BS223" s="251"/>
      <c r="BT223" s="251"/>
      <c r="BU223" s="77"/>
      <c r="BV223" s="77"/>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77"/>
      <c r="DM223" s="77"/>
      <c r="DN223" s="77"/>
      <c r="DO223" s="77"/>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77"/>
      <c r="FF223" s="77"/>
      <c r="FG223" s="77"/>
      <c r="FH223" s="77"/>
      <c r="FI223" s="77"/>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77"/>
      <c r="GZ223" s="77"/>
      <c r="HA223" s="77"/>
      <c r="HB223" s="77"/>
      <c r="HC223" s="77"/>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61"/>
      <c r="IH223" s="61"/>
      <c r="II223" s="61"/>
      <c r="IJ223" s="61"/>
      <c r="IK223" s="61"/>
      <c r="IL223" s="61"/>
      <c r="IM223" s="61"/>
      <c r="IN223" s="61"/>
      <c r="IO223" s="61"/>
      <c r="IP223" s="61"/>
      <c r="IQ223" s="61"/>
      <c r="IR223" s="61"/>
      <c r="IS223" s="77"/>
      <c r="IT223" s="77"/>
      <c r="IU223" s="77"/>
      <c r="IV223" s="77"/>
      <c r="IW223" s="61"/>
      <c r="IX223" s="61"/>
      <c r="IY223" s="61"/>
      <c r="IZ223" s="61"/>
      <c r="JA223" s="61"/>
      <c r="JB223" s="61"/>
      <c r="JC223" s="61"/>
      <c r="JD223" s="61"/>
      <c r="JE223" s="61"/>
      <c r="JF223" s="61"/>
      <c r="JG223" s="61"/>
      <c r="JH223" s="61"/>
      <c r="JI223" s="61"/>
      <c r="JJ223" s="61"/>
      <c r="JK223" s="61"/>
      <c r="JL223" s="61"/>
      <c r="JM223" s="61"/>
      <c r="JN223" s="61"/>
      <c r="JO223" s="61"/>
      <c r="JP223" s="61"/>
      <c r="JQ223" s="61"/>
      <c r="JR223" s="61"/>
      <c r="JS223" s="61"/>
      <c r="JT223" s="61"/>
      <c r="JU223" s="61"/>
      <c r="JV223" s="61"/>
      <c r="JW223" s="61"/>
      <c r="JX223" s="61"/>
      <c r="JY223" s="61"/>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61"/>
      <c r="LG223" s="61"/>
      <c r="LH223" s="61"/>
      <c r="LI223" s="61"/>
      <c r="LJ223" s="61"/>
      <c r="LK223" s="61"/>
      <c r="LL223" s="61"/>
      <c r="LM223" s="61"/>
      <c r="LN223" s="61"/>
      <c r="LO223" s="61"/>
      <c r="LP223" s="61"/>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61"/>
      <c r="NE223" s="61"/>
      <c r="NF223" s="61"/>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61"/>
      <c r="OE223" s="61"/>
      <c r="OF223" s="61"/>
      <c r="OG223" s="61"/>
      <c r="OH223" s="61"/>
      <c r="OI223" s="61"/>
      <c r="OJ223" s="61"/>
      <c r="OK223" s="61"/>
      <c r="OL223" s="61"/>
      <c r="OM223" s="61"/>
      <c r="ON223" s="61"/>
      <c r="OO223" s="61"/>
      <c r="OP223" s="61"/>
      <c r="OQ223" s="61"/>
      <c r="OR223" s="61"/>
      <c r="OS223" s="61"/>
      <c r="OT223" s="61"/>
      <c r="OU223" s="61"/>
      <c r="OV223" s="61"/>
      <c r="OW223" s="61"/>
      <c r="OX223" s="61"/>
      <c r="OY223" s="61"/>
      <c r="OZ223" s="61"/>
    </row>
    <row r="224" spans="1:416" ht="30.75" hidden="1" customHeight="1">
      <c r="A224" s="61"/>
      <c r="B224" s="274"/>
      <c r="C224" s="279"/>
      <c r="D224" s="289"/>
      <c r="E224" s="279"/>
      <c r="F224" s="291"/>
      <c r="G224" s="289"/>
      <c r="H224" s="279"/>
      <c r="I224" s="137" t="s">
        <v>1541</v>
      </c>
      <c r="J224" s="148"/>
      <c r="K224" s="206"/>
      <c r="L224" s="134"/>
      <c r="M224" s="55"/>
      <c r="N224" s="61"/>
      <c r="O224" s="125"/>
      <c r="P224" s="61"/>
      <c r="Q224" s="131"/>
      <c r="R224" s="131"/>
      <c r="S224" s="131"/>
      <c r="T224" s="122"/>
      <c r="U224" s="131"/>
      <c r="V224" s="122"/>
      <c r="W224" s="122"/>
      <c r="X224" s="122"/>
      <c r="Y224" s="122"/>
      <c r="Z224" s="122"/>
      <c r="AA224" s="122" t="s">
        <v>205</v>
      </c>
      <c r="AB224" s="130">
        <f t="shared" si="266"/>
        <v>1</v>
      </c>
      <c r="AC224" s="77"/>
      <c r="AD224" s="77"/>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205"/>
      <c r="BJ224" s="205"/>
      <c r="BK224" s="205"/>
      <c r="BL224" s="205"/>
      <c r="BM224" s="205"/>
      <c r="BN224" s="205"/>
      <c r="BO224" s="205"/>
      <c r="BP224" s="205"/>
      <c r="BQ224" s="205"/>
      <c r="BR224" s="208"/>
      <c r="BS224" s="251"/>
      <c r="BT224" s="251"/>
      <c r="BU224" s="77"/>
      <c r="BV224" s="77"/>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77"/>
      <c r="DM224" s="77"/>
      <c r="DN224" s="77"/>
      <c r="DO224" s="77"/>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77"/>
      <c r="FF224" s="77"/>
      <c r="FG224" s="77"/>
      <c r="FH224" s="77"/>
      <c r="FI224" s="77"/>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77"/>
      <c r="GZ224" s="77"/>
      <c r="HA224" s="77"/>
      <c r="HB224" s="77"/>
      <c r="HC224" s="77"/>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61"/>
      <c r="IK224" s="61"/>
      <c r="IL224" s="61"/>
      <c r="IM224" s="61"/>
      <c r="IN224" s="61"/>
      <c r="IO224" s="61"/>
      <c r="IP224" s="61"/>
      <c r="IQ224" s="61"/>
      <c r="IR224" s="61"/>
      <c r="IS224" s="77"/>
      <c r="IT224" s="77"/>
      <c r="IU224" s="77"/>
      <c r="IV224" s="77"/>
      <c r="IW224" s="61"/>
      <c r="IX224" s="61"/>
      <c r="IY224" s="61"/>
      <c r="IZ224" s="61"/>
      <c r="JA224" s="61"/>
      <c r="JB224" s="61"/>
      <c r="JC224" s="61"/>
      <c r="JD224" s="61"/>
      <c r="JE224" s="61"/>
      <c r="JF224" s="61"/>
      <c r="JG224" s="61"/>
      <c r="JH224" s="61"/>
      <c r="JI224" s="61"/>
      <c r="JJ224" s="61"/>
      <c r="JK224" s="61"/>
      <c r="JL224" s="61"/>
      <c r="JM224" s="61"/>
      <c r="JN224" s="61"/>
      <c r="JO224" s="61"/>
      <c r="JP224" s="61"/>
      <c r="JQ224" s="61"/>
      <c r="JR224" s="61"/>
      <c r="JS224" s="61"/>
      <c r="JT224" s="61"/>
      <c r="JU224" s="61"/>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61"/>
      <c r="LG224" s="61"/>
      <c r="LH224" s="61"/>
      <c r="LI224" s="61"/>
      <c r="LJ224" s="61"/>
      <c r="LK224" s="61"/>
      <c r="LL224" s="61"/>
      <c r="LM224" s="61"/>
      <c r="LN224" s="61"/>
      <c r="LO224" s="61"/>
      <c r="LP224" s="61"/>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c r="OE224" s="61"/>
      <c r="OF224" s="61"/>
      <c r="OG224" s="61"/>
      <c r="OH224" s="61"/>
      <c r="OI224" s="61"/>
      <c r="OJ224" s="61"/>
      <c r="OK224" s="61"/>
      <c r="OL224" s="61"/>
      <c r="OM224" s="61"/>
      <c r="ON224" s="61"/>
      <c r="OO224" s="61"/>
      <c r="OP224" s="61"/>
      <c r="OQ224" s="61"/>
      <c r="OR224" s="61"/>
      <c r="OS224" s="61"/>
      <c r="OT224" s="61"/>
      <c r="OU224" s="61"/>
      <c r="OV224" s="61"/>
      <c r="OW224" s="61"/>
      <c r="OX224" s="61"/>
      <c r="OY224" s="61"/>
      <c r="OZ224" s="61"/>
    </row>
    <row r="225" spans="1:417" ht="30.75" hidden="1" customHeight="1">
      <c r="A225" s="61"/>
      <c r="B225" s="273"/>
      <c r="C225" s="276"/>
      <c r="D225" s="309"/>
      <c r="E225" s="276"/>
      <c r="F225" s="295"/>
      <c r="G225" s="309"/>
      <c r="H225" s="276"/>
      <c r="I225" s="137" t="s">
        <v>1540</v>
      </c>
      <c r="J225" s="134"/>
      <c r="K225" s="206" t="s">
        <v>662</v>
      </c>
      <c r="L225" s="134" t="s">
        <v>500</v>
      </c>
      <c r="M225" s="55" t="s">
        <v>378</v>
      </c>
      <c r="N225" s="61" t="s">
        <v>370</v>
      </c>
      <c r="O225" s="61" t="s">
        <v>205</v>
      </c>
      <c r="P225" s="61"/>
      <c r="Q225" s="146"/>
      <c r="R225" s="146"/>
      <c r="S225" s="146"/>
      <c r="T225" s="131"/>
      <c r="U225" s="131"/>
      <c r="V225" s="131"/>
      <c r="W225" s="131"/>
      <c r="X225" s="131"/>
      <c r="Y225" s="131"/>
      <c r="Z225" s="131" t="s">
        <v>205</v>
      </c>
      <c r="AA225" s="131"/>
      <c r="AB225" s="130">
        <f t="shared" si="266"/>
        <v>1</v>
      </c>
      <c r="AC225" s="77"/>
      <c r="AD225" s="77"/>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251"/>
      <c r="BT225" s="251"/>
      <c r="BU225" s="77"/>
      <c r="BV225" s="77"/>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77"/>
      <c r="DM225" s="77"/>
      <c r="DN225" s="77"/>
      <c r="DO225" s="77"/>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77"/>
      <c r="FF225" s="77"/>
      <c r="FG225" s="77"/>
      <c r="FH225" s="77"/>
      <c r="FI225" s="77"/>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77"/>
      <c r="GZ225" s="77"/>
      <c r="HA225" s="77"/>
      <c r="HB225" s="77"/>
      <c r="HC225" s="77"/>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61"/>
      <c r="IH225" s="61"/>
      <c r="II225" s="61"/>
      <c r="IJ225" s="61"/>
      <c r="IK225" s="61"/>
      <c r="IL225" s="61"/>
      <c r="IM225" s="61"/>
      <c r="IN225" s="61"/>
      <c r="IO225" s="61"/>
      <c r="IP225" s="61"/>
      <c r="IQ225" s="61"/>
      <c r="IR225" s="61"/>
      <c r="IS225" s="77"/>
      <c r="IT225" s="77"/>
      <c r="IU225" s="77"/>
      <c r="IV225" s="77"/>
      <c r="IW225" s="61"/>
      <c r="IX225" s="61"/>
      <c r="IY225" s="61"/>
      <c r="IZ225" s="61"/>
      <c r="JA225" s="61"/>
      <c r="JB225" s="61"/>
      <c r="JC225" s="61"/>
      <c r="JD225" s="61"/>
      <c r="JE225" s="61"/>
      <c r="JF225" s="61"/>
      <c r="JG225" s="61"/>
      <c r="JH225" s="61"/>
      <c r="JI225" s="61"/>
      <c r="JJ225" s="61"/>
      <c r="JK225" s="61"/>
      <c r="JL225" s="61"/>
      <c r="JM225" s="61"/>
      <c r="JN225" s="61"/>
      <c r="JO225" s="61"/>
      <c r="JP225" s="61"/>
      <c r="JQ225" s="61"/>
      <c r="JR225" s="61"/>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61"/>
      <c r="LG225" s="61"/>
      <c r="LH225" s="61"/>
      <c r="LI225" s="61"/>
      <c r="LJ225" s="61"/>
      <c r="LK225" s="61"/>
      <c r="LL225" s="61"/>
      <c r="LM225" s="61"/>
      <c r="LN225" s="61"/>
      <c r="LO225" s="61"/>
      <c r="LP225" s="61"/>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61"/>
      <c r="NE225" s="61"/>
      <c r="NF225" s="61"/>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61"/>
      <c r="OE225" s="61"/>
      <c r="OF225" s="61"/>
      <c r="OG225" s="61"/>
      <c r="OH225" s="61"/>
      <c r="OI225" s="61"/>
      <c r="OJ225" s="61"/>
      <c r="OK225" s="61"/>
      <c r="OL225" s="61"/>
      <c r="OM225" s="61"/>
      <c r="ON225" s="61"/>
      <c r="OO225" s="61"/>
      <c r="OP225" s="61"/>
      <c r="OQ225" s="61"/>
      <c r="OR225" s="61"/>
      <c r="OS225" s="61"/>
      <c r="OT225" s="61"/>
      <c r="OU225" s="61"/>
      <c r="OV225" s="61"/>
      <c r="OW225" s="61"/>
      <c r="OX225" s="61"/>
      <c r="OY225" s="61"/>
      <c r="OZ225" s="61"/>
    </row>
    <row r="226" spans="1:417" ht="27" hidden="1" customHeight="1">
      <c r="A226" s="61"/>
      <c r="B226" s="282">
        <v>90</v>
      </c>
      <c r="C226" s="278" t="s">
        <v>1052</v>
      </c>
      <c r="D226" s="281" t="s">
        <v>6</v>
      </c>
      <c r="E226" s="278" t="s">
        <v>1051</v>
      </c>
      <c r="F226" s="292" t="s">
        <v>6</v>
      </c>
      <c r="G226" s="281"/>
      <c r="H226" s="278" t="s">
        <v>1051</v>
      </c>
      <c r="I226" s="147" t="s">
        <v>1545</v>
      </c>
      <c r="J226" s="134"/>
      <c r="K226" s="206" t="s">
        <v>662</v>
      </c>
      <c r="L226" s="134" t="s">
        <v>500</v>
      </c>
      <c r="M226" s="55" t="s">
        <v>378</v>
      </c>
      <c r="N226" s="61" t="s">
        <v>349</v>
      </c>
      <c r="O226" s="125" t="s">
        <v>205</v>
      </c>
      <c r="P226" s="61"/>
      <c r="Q226" s="154"/>
      <c r="R226" s="154"/>
      <c r="S226" s="154" t="s">
        <v>205</v>
      </c>
      <c r="T226" s="154"/>
      <c r="U226" s="154"/>
      <c r="V226" s="154"/>
      <c r="W226" s="154"/>
      <c r="X226" s="154"/>
      <c r="Y226" s="154"/>
      <c r="Z226" s="154"/>
      <c r="AA226" s="154"/>
      <c r="AB226" s="130">
        <f t="shared" si="266"/>
        <v>1</v>
      </c>
      <c r="AC226" s="77"/>
      <c r="AD226" s="77"/>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251"/>
      <c r="BT226" s="251"/>
      <c r="BU226" s="77"/>
      <c r="BV226" s="77"/>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77"/>
      <c r="DM226" s="77"/>
      <c r="DN226" s="77"/>
      <c r="DO226" s="77"/>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77"/>
      <c r="FF226" s="77"/>
      <c r="FG226" s="77"/>
      <c r="FH226" s="77"/>
      <c r="FI226" s="77"/>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77"/>
      <c r="GZ226" s="77"/>
      <c r="HA226" s="77"/>
      <c r="HB226" s="77"/>
      <c r="HC226" s="79" t="s">
        <v>553</v>
      </c>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61"/>
      <c r="IK226" s="61"/>
      <c r="IL226" s="61"/>
      <c r="IM226" s="61"/>
      <c r="IN226" s="61"/>
      <c r="IO226" s="61"/>
      <c r="IP226" s="61"/>
      <c r="IQ226" s="61"/>
      <c r="IR226" s="61"/>
      <c r="IS226" s="77"/>
      <c r="IT226" s="77"/>
      <c r="IU226" s="77"/>
      <c r="IV226" s="77"/>
      <c r="IW226" s="61"/>
      <c r="IX226" s="61"/>
      <c r="IY226" s="61"/>
      <c r="IZ226" s="61"/>
      <c r="JA226" s="61"/>
      <c r="JB226" s="61"/>
      <c r="JC226" s="61"/>
      <c r="JD226" s="61"/>
      <c r="JE226" s="61"/>
      <c r="JF226" s="61"/>
      <c r="JG226" s="61"/>
      <c r="JH226" s="61"/>
      <c r="JI226" s="61"/>
      <c r="JJ226" s="61"/>
      <c r="JK226" s="61"/>
      <c r="JL226" s="61"/>
      <c r="JM226" s="61"/>
      <c r="JN226" s="61"/>
      <c r="JO226" s="61"/>
      <c r="JP226" s="61"/>
      <c r="JQ226" s="61"/>
      <c r="JR226" s="61"/>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61"/>
      <c r="LG226" s="61"/>
      <c r="LH226" s="61"/>
      <c r="LI226" s="61"/>
      <c r="LJ226" s="61"/>
      <c r="LK226" s="61"/>
      <c r="LL226" s="61"/>
      <c r="LM226" s="61"/>
      <c r="LN226" s="61"/>
      <c r="LO226" s="61"/>
      <c r="LP226" s="61"/>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61"/>
      <c r="NE226" s="61"/>
      <c r="NF226" s="61"/>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61"/>
      <c r="OE226" s="61"/>
      <c r="OF226" s="61"/>
      <c r="OG226" s="61"/>
      <c r="OH226" s="61"/>
      <c r="OI226" s="61"/>
      <c r="OJ226" s="61"/>
      <c r="OK226" s="61"/>
      <c r="OL226" s="61"/>
      <c r="OM226" s="61"/>
      <c r="ON226" s="61"/>
      <c r="OO226" s="61"/>
      <c r="OP226" s="61"/>
      <c r="OQ226" s="61"/>
      <c r="OR226" s="61"/>
      <c r="OS226" s="61"/>
      <c r="OT226" s="61"/>
      <c r="OU226" s="61"/>
      <c r="OV226" s="61"/>
      <c r="OW226" s="61"/>
      <c r="OX226" s="61"/>
      <c r="OY226" s="61"/>
      <c r="OZ226" s="61"/>
    </row>
    <row r="227" spans="1:417" ht="27" hidden="1" customHeight="1">
      <c r="A227" s="155"/>
      <c r="B227" s="282"/>
      <c r="C227" s="278"/>
      <c r="D227" s="281"/>
      <c r="E227" s="278"/>
      <c r="F227" s="292"/>
      <c r="G227" s="281"/>
      <c r="H227" s="278"/>
      <c r="I227" s="147" t="s">
        <v>1048</v>
      </c>
      <c r="J227" s="149"/>
      <c r="K227" s="206" t="s">
        <v>662</v>
      </c>
      <c r="L227" s="134" t="s">
        <v>500</v>
      </c>
      <c r="M227" s="55" t="s">
        <v>378</v>
      </c>
      <c r="N227" s="61" t="s">
        <v>349</v>
      </c>
      <c r="O227" s="125"/>
      <c r="P227" s="155"/>
      <c r="Q227" s="154" t="s">
        <v>205</v>
      </c>
      <c r="R227" s="154"/>
      <c r="S227" s="154"/>
      <c r="T227" s="154"/>
      <c r="U227" s="154"/>
      <c r="V227" s="154"/>
      <c r="W227" s="154"/>
      <c r="X227" s="154"/>
      <c r="Y227" s="154"/>
      <c r="Z227" s="154"/>
      <c r="AA227" s="154"/>
      <c r="AB227" s="130">
        <f t="shared" si="266"/>
        <v>1</v>
      </c>
      <c r="AC227" s="77"/>
      <c r="AD227" s="77" t="s">
        <v>557</v>
      </c>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251"/>
      <c r="BT227" s="251"/>
      <c r="BU227" s="77"/>
      <c r="BV227" s="77"/>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77"/>
      <c r="DM227" s="77"/>
      <c r="DN227" s="77"/>
      <c r="DO227" s="77"/>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77"/>
      <c r="FF227" s="77"/>
      <c r="FG227" s="77"/>
      <c r="FH227" s="77"/>
      <c r="FI227" s="77"/>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77"/>
      <c r="GZ227" s="77"/>
      <c r="HA227" s="77"/>
      <c r="HB227" s="77"/>
      <c r="HC227" s="79"/>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61"/>
      <c r="IK227" s="61"/>
      <c r="IL227" s="61"/>
      <c r="IM227" s="61"/>
      <c r="IN227" s="61"/>
      <c r="IO227" s="61"/>
      <c r="IP227" s="61"/>
      <c r="IQ227" s="61"/>
      <c r="IR227" s="61"/>
      <c r="IS227" s="77"/>
      <c r="IT227" s="77"/>
      <c r="IU227" s="77"/>
      <c r="IV227" s="77"/>
      <c r="IW227" s="61"/>
      <c r="IX227" s="61"/>
      <c r="IY227" s="61"/>
      <c r="IZ227" s="61"/>
      <c r="JA227" s="61"/>
      <c r="JB227" s="61"/>
      <c r="JC227" s="61"/>
      <c r="JD227" s="61"/>
      <c r="JE227" s="61"/>
      <c r="JF227" s="61"/>
      <c r="JG227" s="61"/>
      <c r="JH227" s="61"/>
      <c r="JI227" s="61"/>
      <c r="JJ227" s="61"/>
      <c r="JK227" s="61"/>
      <c r="JL227" s="61"/>
      <c r="JM227" s="61"/>
      <c r="JN227" s="61"/>
      <c r="JO227" s="61"/>
      <c r="JP227" s="61"/>
      <c r="JQ227" s="61"/>
      <c r="JR227" s="61"/>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61"/>
      <c r="LG227" s="61"/>
      <c r="LH227" s="61"/>
      <c r="LI227" s="61"/>
      <c r="LJ227" s="61"/>
      <c r="LK227" s="61"/>
      <c r="LL227" s="61"/>
      <c r="LM227" s="61"/>
      <c r="LN227" s="61"/>
      <c r="LO227" s="61"/>
      <c r="LP227" s="61"/>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61"/>
      <c r="NE227" s="61"/>
      <c r="NF227" s="61"/>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61"/>
      <c r="OE227" s="61"/>
      <c r="OF227" s="61"/>
      <c r="OG227" s="61"/>
      <c r="OH227" s="61"/>
      <c r="OI227" s="61"/>
      <c r="OJ227" s="61"/>
      <c r="OK227" s="61"/>
      <c r="OL227" s="61"/>
      <c r="OM227" s="61"/>
      <c r="ON227" s="61"/>
      <c r="OO227" s="61"/>
      <c r="OP227" s="61"/>
      <c r="OQ227" s="61"/>
      <c r="OR227" s="61"/>
      <c r="OS227" s="61"/>
      <c r="OT227" s="61"/>
      <c r="OU227" s="61"/>
      <c r="OV227" s="61"/>
      <c r="OW227" s="61"/>
      <c r="OX227" s="61"/>
      <c r="OY227" s="61"/>
      <c r="OZ227" s="61"/>
    </row>
    <row r="228" spans="1:417" ht="27" hidden="1" customHeight="1">
      <c r="A228" s="155"/>
      <c r="B228" s="282"/>
      <c r="C228" s="278"/>
      <c r="D228" s="281"/>
      <c r="E228" s="278"/>
      <c r="F228" s="292"/>
      <c r="G228" s="281"/>
      <c r="H228" s="278"/>
      <c r="I228" s="147" t="s">
        <v>1229</v>
      </c>
      <c r="J228" s="149"/>
      <c r="K228" s="206" t="s">
        <v>662</v>
      </c>
      <c r="L228" s="134" t="s">
        <v>500</v>
      </c>
      <c r="M228" s="55" t="s">
        <v>378</v>
      </c>
      <c r="N228" s="61" t="s">
        <v>349</v>
      </c>
      <c r="O228" s="125"/>
      <c r="P228" s="155"/>
      <c r="Q228" s="154" t="s">
        <v>205</v>
      </c>
      <c r="R228" s="154"/>
      <c r="S228" s="154"/>
      <c r="T228" s="154"/>
      <c r="U228" s="154"/>
      <c r="V228" s="154"/>
      <c r="W228" s="154"/>
      <c r="X228" s="154"/>
      <c r="Y228" s="154"/>
      <c r="Z228" s="154"/>
      <c r="AA228" s="154"/>
      <c r="AB228" s="130">
        <f t="shared" si="266"/>
        <v>1</v>
      </c>
      <c r="AC228" s="77"/>
      <c r="AD228" s="75" t="s">
        <v>552</v>
      </c>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251"/>
      <c r="BT228" s="251"/>
      <c r="BU228" s="77"/>
      <c r="BV228" s="77"/>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77"/>
      <c r="DM228" s="77"/>
      <c r="DN228" s="77"/>
      <c r="DO228" s="77"/>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77"/>
      <c r="FF228" s="77"/>
      <c r="FG228" s="77"/>
      <c r="FH228" s="77"/>
      <c r="FI228" s="77"/>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77"/>
      <c r="GZ228" s="77"/>
      <c r="HA228" s="77"/>
      <c r="HB228" s="77"/>
      <c r="HC228" s="79"/>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61"/>
      <c r="IK228" s="61"/>
      <c r="IL228" s="61"/>
      <c r="IM228" s="61"/>
      <c r="IN228" s="61"/>
      <c r="IO228" s="61"/>
      <c r="IP228" s="61"/>
      <c r="IQ228" s="61"/>
      <c r="IR228" s="61"/>
      <c r="IS228" s="77"/>
      <c r="IT228" s="77"/>
      <c r="IU228" s="77"/>
      <c r="IV228" s="77"/>
      <c r="IW228" s="61"/>
      <c r="IX228" s="61"/>
      <c r="IY228" s="61"/>
      <c r="IZ228" s="61"/>
      <c r="JA228" s="61"/>
      <c r="JB228" s="61"/>
      <c r="JC228" s="61"/>
      <c r="JD228" s="61"/>
      <c r="JE228" s="61"/>
      <c r="JF228" s="61"/>
      <c r="JG228" s="61"/>
      <c r="JH228" s="61"/>
      <c r="JI228" s="61"/>
      <c r="JJ228" s="61"/>
      <c r="JK228" s="61"/>
      <c r="JL228" s="61"/>
      <c r="JM228" s="61"/>
      <c r="JN228" s="61"/>
      <c r="JO228" s="61"/>
      <c r="JP228" s="61"/>
      <c r="JQ228" s="61"/>
      <c r="JR228" s="61"/>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61"/>
      <c r="LG228" s="61"/>
      <c r="LH228" s="61"/>
      <c r="LI228" s="61"/>
      <c r="LJ228" s="61"/>
      <c r="LK228" s="61"/>
      <c r="LL228" s="61"/>
      <c r="LM228" s="61"/>
      <c r="LN228" s="61"/>
      <c r="LO228" s="61"/>
      <c r="LP228" s="61"/>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61"/>
      <c r="NE228" s="61"/>
      <c r="NF228" s="61"/>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61"/>
      <c r="OE228" s="61"/>
      <c r="OF228" s="61"/>
      <c r="OG228" s="61"/>
      <c r="OH228" s="61"/>
      <c r="OI228" s="61"/>
      <c r="OJ228" s="61"/>
      <c r="OK228" s="61"/>
      <c r="OL228" s="61"/>
      <c r="OM228" s="61"/>
      <c r="ON228" s="61"/>
      <c r="OO228" s="61"/>
      <c r="OP228" s="61"/>
      <c r="OQ228" s="61"/>
      <c r="OR228" s="61"/>
      <c r="OS228" s="61"/>
      <c r="OT228" s="61"/>
      <c r="OU228" s="61"/>
      <c r="OV228" s="61"/>
      <c r="OW228" s="61"/>
      <c r="OX228" s="61"/>
      <c r="OY228" s="61"/>
      <c r="OZ228" s="61"/>
    </row>
    <row r="229" spans="1:417" ht="49.5" hidden="1" customHeight="1">
      <c r="A229" s="155">
        <v>233</v>
      </c>
      <c r="B229" s="61">
        <v>91</v>
      </c>
      <c r="C229" s="151" t="s">
        <v>448</v>
      </c>
      <c r="D229" s="152" t="s">
        <v>7</v>
      </c>
      <c r="E229" s="151" t="s">
        <v>449</v>
      </c>
      <c r="F229" s="134" t="s">
        <v>7</v>
      </c>
      <c r="G229" s="133" t="s">
        <v>205</v>
      </c>
      <c r="H229" s="153" t="s">
        <v>449</v>
      </c>
      <c r="I229" s="176" t="s">
        <v>1230</v>
      </c>
      <c r="J229" s="149"/>
      <c r="K229" s="206" t="s">
        <v>662</v>
      </c>
      <c r="L229" s="134" t="s">
        <v>500</v>
      </c>
      <c r="M229" s="55" t="s">
        <v>378</v>
      </c>
      <c r="N229" s="61" t="s">
        <v>349</v>
      </c>
      <c r="O229" s="282" t="s">
        <v>205</v>
      </c>
      <c r="P229" s="368"/>
      <c r="Q229" s="131"/>
      <c r="R229" s="131"/>
      <c r="S229" s="131"/>
      <c r="T229" s="131"/>
      <c r="U229" s="131"/>
      <c r="V229" s="131"/>
      <c r="W229" s="131"/>
      <c r="X229" s="131"/>
      <c r="Y229" s="131"/>
      <c r="Z229" s="131"/>
      <c r="AA229" s="131" t="s">
        <v>205</v>
      </c>
      <c r="AB229" s="130">
        <f t="shared" si="266"/>
        <v>1</v>
      </c>
      <c r="AC229" s="75" t="s">
        <v>555</v>
      </c>
      <c r="AD229" s="75" t="s">
        <v>555</v>
      </c>
      <c r="AE229" s="201">
        <v>2</v>
      </c>
      <c r="AF229" s="201">
        <v>1</v>
      </c>
      <c r="AG229" s="201">
        <v>1</v>
      </c>
      <c r="AH229" s="201">
        <v>2</v>
      </c>
      <c r="AI229" s="201">
        <v>2</v>
      </c>
      <c r="AJ229" s="201">
        <v>2</v>
      </c>
      <c r="AK229" s="201">
        <v>2</v>
      </c>
      <c r="AL229" s="201">
        <v>2</v>
      </c>
      <c r="AM229" s="201">
        <v>2</v>
      </c>
      <c r="AN229" s="201">
        <v>2</v>
      </c>
      <c r="AO229" s="201">
        <v>2</v>
      </c>
      <c r="AP229" s="201">
        <v>2</v>
      </c>
      <c r="AQ229" s="201">
        <v>1</v>
      </c>
      <c r="AR229" s="201">
        <v>2</v>
      </c>
      <c r="AS229" s="201">
        <v>2</v>
      </c>
      <c r="AT229" s="201">
        <v>2</v>
      </c>
      <c r="AU229" s="201">
        <v>2</v>
      </c>
      <c r="AV229" s="201">
        <v>2</v>
      </c>
      <c r="AW229" s="201">
        <v>2</v>
      </c>
      <c r="AX229" s="201">
        <v>2</v>
      </c>
      <c r="AY229" s="201">
        <v>2</v>
      </c>
      <c r="AZ229" s="201">
        <v>2</v>
      </c>
      <c r="BA229" s="201">
        <v>2</v>
      </c>
      <c r="BB229" s="201">
        <v>2</v>
      </c>
      <c r="BC229" s="201">
        <v>2</v>
      </c>
      <c r="BD229" s="201">
        <v>2</v>
      </c>
      <c r="BE229" s="201">
        <v>2</v>
      </c>
      <c r="BF229" s="201">
        <v>1</v>
      </c>
      <c r="BG229" s="201">
        <v>1</v>
      </c>
      <c r="BH229" s="201">
        <v>2</v>
      </c>
      <c r="BI229" s="202">
        <f>COUNTIF(AE229:BH229,"2")</f>
        <v>25</v>
      </c>
      <c r="BJ229" s="203">
        <f>BI229/(BI229+BK229+BM229+BO229)</f>
        <v>0.83333333333333337</v>
      </c>
      <c r="BK229" s="202">
        <f>COUNTIF(AE229:BH229,"1")</f>
        <v>5</v>
      </c>
      <c r="BL229" s="203">
        <f>BK229/(BI229+BK229+BM229+BO229)</f>
        <v>0.16666666666666666</v>
      </c>
      <c r="BM229" s="202">
        <f>COUNTIF(AE229:BH229,"0")</f>
        <v>0</v>
      </c>
      <c r="BN229" s="203">
        <f>BM229/(BI229+BK229+BM229+BO229)</f>
        <v>0</v>
      </c>
      <c r="BO229" s="202">
        <f>COUNTIF(P229:BH229,"KĐG")</f>
        <v>0</v>
      </c>
      <c r="BP229" s="203">
        <f>BO229/(BI229+BK229+BM229+BO229)</f>
        <v>0</v>
      </c>
      <c r="BQ229" s="204">
        <f>(((BI229*2)+(BK229*1)+(BM229*0)))/(BI229+BK229+BM229)</f>
        <v>1.8333333333333333</v>
      </c>
      <c r="BR229" s="205" t="str">
        <f>IF(BP229&gt;=50%,"KĐG",IF(BQ229&gt;=1.6,"Đạt mục tiêu",IF(BQ229&gt;=1,"Cần cố gắng","Chưa đạt")))</f>
        <v>Đạt mục tiêu</v>
      </c>
      <c r="BS229" s="251"/>
      <c r="BT229" s="251"/>
      <c r="BU229" s="77">
        <v>2</v>
      </c>
      <c r="BV229" s="77">
        <v>1</v>
      </c>
      <c r="BW229" s="61">
        <v>1</v>
      </c>
      <c r="BX229" s="61">
        <v>2</v>
      </c>
      <c r="BY229" s="61">
        <v>2</v>
      </c>
      <c r="BZ229" s="61">
        <v>2</v>
      </c>
      <c r="CA229" s="61">
        <v>2</v>
      </c>
      <c r="CB229" s="61">
        <v>2</v>
      </c>
      <c r="CC229" s="61">
        <v>2</v>
      </c>
      <c r="CD229" s="61">
        <v>2</v>
      </c>
      <c r="CE229" s="61">
        <v>2</v>
      </c>
      <c r="CF229" s="61">
        <v>2</v>
      </c>
      <c r="CG229" s="61">
        <v>1</v>
      </c>
      <c r="CH229" s="61">
        <v>2</v>
      </c>
      <c r="CI229" s="61">
        <v>2</v>
      </c>
      <c r="CJ229" s="61">
        <v>2</v>
      </c>
      <c r="CK229" s="61">
        <v>2</v>
      </c>
      <c r="CL229" s="61">
        <v>2</v>
      </c>
      <c r="CM229" s="61">
        <v>2</v>
      </c>
      <c r="CN229" s="61">
        <v>2</v>
      </c>
      <c r="CO229" s="61">
        <v>2</v>
      </c>
      <c r="CP229" s="61">
        <v>2</v>
      </c>
      <c r="CQ229" s="61">
        <v>2</v>
      </c>
      <c r="CR229" s="61">
        <v>2</v>
      </c>
      <c r="CS229" s="61">
        <v>2</v>
      </c>
      <c r="CT229" s="61">
        <v>2</v>
      </c>
      <c r="CU229" s="61">
        <v>2</v>
      </c>
      <c r="CV229" s="61">
        <v>1</v>
      </c>
      <c r="CW229" s="61">
        <v>1</v>
      </c>
      <c r="CX229" s="61">
        <v>2</v>
      </c>
      <c r="CY229" s="61">
        <f>COUNTIF(BU229:CX229,"2")</f>
        <v>25</v>
      </c>
      <c r="CZ229" s="61">
        <f>CY229/(CY229+DA229+DC229+DE229)</f>
        <v>0.83333333333333337</v>
      </c>
      <c r="DA229" s="61">
        <f>COUNTIF(BU229:CX229,"1")</f>
        <v>5</v>
      </c>
      <c r="DB229" s="61">
        <f>DA229/(CY229+DA229+DC229+DE229)</f>
        <v>0.16666666666666666</v>
      </c>
      <c r="DC229" s="61">
        <f>COUNTIF(BU229:CX229,"0")</f>
        <v>0</v>
      </c>
      <c r="DD229" s="61">
        <f>DC229/(CY229+DA229+DC229+DE229)</f>
        <v>0</v>
      </c>
      <c r="DE229" s="61">
        <f>COUNTIF(BG229:CX229,"KĐG")</f>
        <v>0</v>
      </c>
      <c r="DF229" s="61">
        <f>DE229/(CY229+DA229+DC229+DE229)</f>
        <v>0</v>
      </c>
      <c r="DG229" s="61">
        <f>(((CY229*2)+(DA229*1)+(DC229*0)))/(CY229+DA229+DC229)</f>
        <v>1.8333333333333333</v>
      </c>
      <c r="DH229" s="61" t="str">
        <f>IF(DF229&gt;=50%,"KĐG",IF(DG229&gt;=1.6,"Đạt mục tiêu",IF(DG229&gt;=1,"Cần cố gắng","Chưa đạt")))</f>
        <v>Đạt mục tiêu</v>
      </c>
      <c r="DI229" s="61"/>
      <c r="DJ229" s="61"/>
      <c r="DK229" s="61"/>
      <c r="DL229" s="77"/>
      <c r="DM229" s="77"/>
      <c r="DN229" s="77"/>
      <c r="DO229" s="77"/>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77"/>
      <c r="FF229" s="77"/>
      <c r="FG229" s="77"/>
      <c r="FH229" s="77"/>
      <c r="FI229" s="77"/>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77"/>
      <c r="GZ229" s="77"/>
      <c r="HA229" s="77"/>
      <c r="HB229" s="77"/>
      <c r="HC229" s="77"/>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61"/>
      <c r="IF229" s="61"/>
      <c r="IG229" s="61"/>
      <c r="IH229" s="61"/>
      <c r="II229" s="61"/>
      <c r="IJ229" s="61"/>
      <c r="IK229" s="61"/>
      <c r="IL229" s="61"/>
      <c r="IM229" s="61"/>
      <c r="IN229" s="61"/>
      <c r="IO229" s="61"/>
      <c r="IP229" s="61"/>
      <c r="IQ229" s="61"/>
      <c r="IR229" s="61"/>
      <c r="IS229" s="77"/>
      <c r="IT229" s="77"/>
      <c r="IU229" s="77"/>
      <c r="IV229" s="77"/>
      <c r="IW229" s="61"/>
      <c r="IX229" s="61"/>
      <c r="IY229" s="61"/>
      <c r="IZ229" s="61"/>
      <c r="JA229" s="61"/>
      <c r="JB229" s="61"/>
      <c r="JC229" s="61"/>
      <c r="JD229" s="61"/>
      <c r="JE229" s="61"/>
      <c r="JF229" s="61"/>
      <c r="JG229" s="61"/>
      <c r="JH229" s="61"/>
      <c r="JI229" s="61"/>
      <c r="JJ229" s="61"/>
      <c r="JK229" s="61"/>
      <c r="JL229" s="61"/>
      <c r="JM229" s="61"/>
      <c r="JN229" s="61"/>
      <c r="JO229" s="61"/>
      <c r="JP229" s="61"/>
      <c r="JQ229" s="61"/>
      <c r="JR229" s="61"/>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61"/>
      <c r="LG229" s="61"/>
      <c r="LH229" s="61"/>
      <c r="LI229" s="61"/>
      <c r="LJ229" s="61"/>
      <c r="LK229" s="61"/>
      <c r="LL229" s="61"/>
      <c r="LM229" s="61"/>
      <c r="LN229" s="61"/>
      <c r="LO229" s="61"/>
      <c r="LP229" s="61"/>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61"/>
      <c r="NE229" s="61"/>
      <c r="NF229" s="61"/>
      <c r="NG229" s="61"/>
      <c r="NH229" s="61"/>
      <c r="NI229" s="61"/>
      <c r="NJ229" s="61"/>
      <c r="NK229" s="61"/>
      <c r="NL229" s="61"/>
      <c r="NM229" s="61"/>
      <c r="NN229" s="61"/>
      <c r="NO229" s="61"/>
      <c r="NP229" s="61"/>
      <c r="NQ229" s="61"/>
      <c r="NR229" s="61"/>
      <c r="NS229" s="61"/>
      <c r="NT229" s="61"/>
      <c r="NU229" s="61"/>
      <c r="NV229" s="61"/>
      <c r="NW229" s="61"/>
      <c r="NX229" s="61"/>
      <c r="NY229" s="61"/>
      <c r="NZ229" s="61"/>
      <c r="OA229" s="61"/>
      <c r="OB229" s="61"/>
      <c r="OC229" s="61"/>
      <c r="OD229" s="61"/>
      <c r="OE229" s="61"/>
      <c r="OF229" s="61"/>
      <c r="OG229" s="61"/>
      <c r="OH229" s="61"/>
      <c r="OI229" s="61"/>
      <c r="OJ229" s="61"/>
      <c r="OK229" s="61"/>
      <c r="OL229" s="61"/>
      <c r="OM229" s="61"/>
      <c r="ON229" s="61"/>
      <c r="OO229" s="61"/>
      <c r="OP229" s="61"/>
      <c r="OQ229" s="61"/>
      <c r="OR229" s="61"/>
      <c r="OS229" s="61"/>
      <c r="OT229" s="61"/>
      <c r="OU229" s="61"/>
      <c r="OV229" s="61"/>
      <c r="OW229" s="61"/>
      <c r="OX229" s="61"/>
      <c r="OY229" s="61"/>
      <c r="OZ229" s="61"/>
      <c r="PA229" s="157"/>
    </row>
    <row r="230" spans="1:417" ht="159.75" customHeight="1">
      <c r="A230" s="61"/>
      <c r="B230" s="273">
        <v>92</v>
      </c>
      <c r="C230" s="404" t="s">
        <v>215</v>
      </c>
      <c r="D230" s="309" t="s">
        <v>6</v>
      </c>
      <c r="E230" s="404" t="s">
        <v>216</v>
      </c>
      <c r="F230" s="295" t="s">
        <v>6</v>
      </c>
      <c r="G230" s="288"/>
      <c r="H230" s="278" t="s">
        <v>216</v>
      </c>
      <c r="I230" s="150" t="s">
        <v>1617</v>
      </c>
      <c r="J230" s="134"/>
      <c r="K230" s="206" t="s">
        <v>662</v>
      </c>
      <c r="L230" s="134" t="s">
        <v>499</v>
      </c>
      <c r="M230" s="55" t="s">
        <v>378</v>
      </c>
      <c r="N230" s="61" t="s">
        <v>349</v>
      </c>
      <c r="O230" s="362" t="s">
        <v>205</v>
      </c>
      <c r="P230" s="282">
        <v>1</v>
      </c>
      <c r="Q230" s="131"/>
      <c r="R230" s="131" t="s">
        <v>205</v>
      </c>
      <c r="S230" s="131"/>
      <c r="T230" s="131"/>
      <c r="U230" s="131"/>
      <c r="V230" s="131"/>
      <c r="W230" s="131"/>
      <c r="X230" s="131"/>
      <c r="Y230" s="131"/>
      <c r="Z230" s="131"/>
      <c r="AA230" s="131"/>
      <c r="AB230" s="130">
        <f t="shared" si="266"/>
        <v>1</v>
      </c>
      <c r="AC230" s="77"/>
      <c r="AD230" s="77"/>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79" t="s">
        <v>556</v>
      </c>
      <c r="BT230" s="77"/>
      <c r="BU230" s="77"/>
      <c r="BV230" s="77"/>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77"/>
      <c r="DM230" s="77"/>
      <c r="DN230" s="77"/>
      <c r="DO230" s="77"/>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77"/>
      <c r="FF230" s="77"/>
      <c r="FG230" s="77"/>
      <c r="FH230" s="77"/>
      <c r="FI230" s="77"/>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77"/>
      <c r="GZ230" s="77"/>
      <c r="HA230" s="77"/>
      <c r="HB230" s="79"/>
      <c r="HC230" s="79" t="s">
        <v>553</v>
      </c>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61"/>
      <c r="IK230" s="61"/>
      <c r="IL230" s="61"/>
      <c r="IM230" s="61"/>
      <c r="IN230" s="61"/>
      <c r="IO230" s="61"/>
      <c r="IP230" s="61"/>
      <c r="IQ230" s="61"/>
      <c r="IR230" s="61"/>
      <c r="IS230" s="77"/>
      <c r="IT230" s="77"/>
      <c r="IU230" s="77"/>
      <c r="IV230" s="77"/>
      <c r="IW230" s="61"/>
      <c r="IX230" s="61"/>
      <c r="IY230" s="61"/>
      <c r="IZ230" s="61"/>
      <c r="JA230" s="61"/>
      <c r="JB230" s="61"/>
      <c r="JC230" s="61"/>
      <c r="JD230" s="61"/>
      <c r="JE230" s="61"/>
      <c r="JF230" s="61"/>
      <c r="JG230" s="61"/>
      <c r="JH230" s="61"/>
      <c r="JI230" s="61"/>
      <c r="JJ230" s="61"/>
      <c r="JK230" s="61"/>
      <c r="JL230" s="61"/>
      <c r="JM230" s="61"/>
      <c r="JN230" s="61"/>
      <c r="JO230" s="61"/>
      <c r="JP230" s="61"/>
      <c r="JQ230" s="61"/>
      <c r="JR230" s="61"/>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61"/>
      <c r="LG230" s="61"/>
      <c r="LH230" s="61"/>
      <c r="LI230" s="61"/>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61"/>
      <c r="NE230" s="61"/>
      <c r="NF230" s="61"/>
      <c r="NG230" s="61"/>
      <c r="NH230" s="61"/>
      <c r="NI230" s="61"/>
      <c r="NJ230" s="61"/>
      <c r="NK230" s="61"/>
      <c r="NL230" s="61"/>
      <c r="NM230" s="61"/>
      <c r="NN230" s="77"/>
      <c r="NO230" s="77"/>
      <c r="NP230" s="61"/>
      <c r="NQ230" s="61"/>
      <c r="NR230" s="61"/>
      <c r="NS230" s="61"/>
      <c r="NT230" s="61"/>
      <c r="NU230" s="61"/>
      <c r="NV230" s="61"/>
      <c r="NW230" s="61"/>
      <c r="NX230" s="61"/>
      <c r="NY230" s="61"/>
      <c r="NZ230" s="61"/>
      <c r="OA230" s="61"/>
      <c r="OB230" s="61"/>
      <c r="OC230" s="61"/>
      <c r="OD230" s="61"/>
      <c r="OE230" s="61"/>
      <c r="OF230" s="61"/>
      <c r="OG230" s="61"/>
      <c r="OH230" s="61"/>
      <c r="OI230" s="61"/>
      <c r="OJ230" s="61"/>
      <c r="OK230" s="61"/>
      <c r="OL230" s="61"/>
      <c r="OM230" s="61"/>
      <c r="ON230" s="61"/>
      <c r="OO230" s="61"/>
      <c r="OP230" s="202"/>
      <c r="OQ230" s="203"/>
      <c r="OR230" s="202"/>
      <c r="OS230" s="203"/>
      <c r="OT230" s="202"/>
      <c r="OU230" s="203"/>
      <c r="OV230" s="202"/>
      <c r="OW230" s="203"/>
      <c r="OX230" s="204"/>
      <c r="OY230" s="207"/>
      <c r="OZ230" s="61"/>
    </row>
    <row r="231" spans="1:417" ht="94.5" customHeight="1">
      <c r="A231" s="61"/>
      <c r="B231" s="273"/>
      <c r="C231" s="404"/>
      <c r="D231" s="309"/>
      <c r="E231" s="404"/>
      <c r="F231" s="295"/>
      <c r="G231" s="289"/>
      <c r="H231" s="278"/>
      <c r="I231" s="150" t="s">
        <v>1612</v>
      </c>
      <c r="J231" s="134"/>
      <c r="K231" s="206" t="s">
        <v>662</v>
      </c>
      <c r="L231" s="134" t="s">
        <v>500</v>
      </c>
      <c r="M231" s="55" t="s">
        <v>378</v>
      </c>
      <c r="N231" s="61" t="s">
        <v>349</v>
      </c>
      <c r="O231" s="362"/>
      <c r="P231" s="282"/>
      <c r="Q231" s="156"/>
      <c r="R231" s="156" t="s">
        <v>205</v>
      </c>
      <c r="S231" s="156"/>
      <c r="T231" s="156"/>
      <c r="U231" s="156"/>
      <c r="V231" s="156"/>
      <c r="W231" s="156"/>
      <c r="X231" s="156"/>
      <c r="Y231" s="156"/>
      <c r="Z231" s="156"/>
      <c r="AA231" s="156"/>
      <c r="AB231" s="130">
        <f t="shared" si="266"/>
        <v>1</v>
      </c>
      <c r="AC231" s="77"/>
      <c r="AD231" s="77"/>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79" t="s">
        <v>557</v>
      </c>
      <c r="BT231" s="77"/>
      <c r="BU231" s="77"/>
      <c r="BV231" s="77"/>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77"/>
      <c r="DM231" s="77"/>
      <c r="DN231" s="77"/>
      <c r="DO231" s="77"/>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77"/>
      <c r="FF231" s="77"/>
      <c r="FG231" s="77"/>
      <c r="FH231" s="77"/>
      <c r="FI231" s="77"/>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77"/>
      <c r="GZ231" s="175"/>
      <c r="HA231" s="77"/>
      <c r="HB231" s="79"/>
      <c r="HC231" s="79" t="s">
        <v>803</v>
      </c>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61"/>
      <c r="IF231" s="61"/>
      <c r="IG231" s="61"/>
      <c r="IH231" s="61"/>
      <c r="II231" s="61"/>
      <c r="IJ231" s="61"/>
      <c r="IK231" s="61"/>
      <c r="IL231" s="61"/>
      <c r="IM231" s="61"/>
      <c r="IN231" s="61"/>
      <c r="IO231" s="61"/>
      <c r="IP231" s="61"/>
      <c r="IQ231" s="61"/>
      <c r="IR231" s="61"/>
      <c r="IS231" s="77"/>
      <c r="IT231" s="77"/>
      <c r="IU231" s="77"/>
      <c r="IV231" s="77"/>
      <c r="IW231" s="61"/>
      <c r="IX231" s="61"/>
      <c r="IY231" s="61"/>
      <c r="IZ231" s="61"/>
      <c r="JA231" s="61"/>
      <c r="JB231" s="61"/>
      <c r="JC231" s="61"/>
      <c r="JD231" s="61"/>
      <c r="JE231" s="61"/>
      <c r="JF231" s="61"/>
      <c r="JG231" s="61"/>
      <c r="JH231" s="61"/>
      <c r="JI231" s="61"/>
      <c r="JJ231" s="61"/>
      <c r="JK231" s="61"/>
      <c r="JL231" s="61"/>
      <c r="JM231" s="61"/>
      <c r="JN231" s="61"/>
      <c r="JO231" s="61"/>
      <c r="JP231" s="61"/>
      <c r="JQ231" s="61"/>
      <c r="JR231" s="61"/>
      <c r="JS231" s="61"/>
      <c r="JT231" s="61"/>
      <c r="JU231" s="61"/>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61"/>
      <c r="LG231" s="61"/>
      <c r="LH231" s="61"/>
      <c r="LI231" s="61"/>
      <c r="LJ231" s="61"/>
      <c r="LK231" s="61"/>
      <c r="LL231" s="61"/>
      <c r="LM231" s="61"/>
      <c r="LN231" s="61"/>
      <c r="LO231" s="61"/>
      <c r="LP231" s="61"/>
      <c r="LQ231" s="61"/>
      <c r="LR231" s="61"/>
      <c r="LS231" s="61"/>
      <c r="LT231" s="61"/>
      <c r="LU231" s="61"/>
      <c r="LV231" s="61"/>
      <c r="LW231" s="61"/>
      <c r="LX231" s="61"/>
      <c r="LY231" s="61"/>
      <c r="LZ231" s="61"/>
      <c r="MA231" s="61"/>
      <c r="MB231" s="61"/>
      <c r="MC231" s="61"/>
      <c r="MD231" s="61"/>
      <c r="ME231" s="61"/>
      <c r="MF231" s="61"/>
      <c r="MG231" s="61"/>
      <c r="MH231" s="61"/>
      <c r="MI231" s="61"/>
      <c r="MJ231" s="61"/>
      <c r="MK231" s="61"/>
      <c r="ML231" s="61"/>
      <c r="MM231" s="61"/>
      <c r="MN231" s="61"/>
      <c r="MO231" s="61"/>
      <c r="MP231" s="61"/>
      <c r="MQ231" s="61"/>
      <c r="MR231" s="61"/>
      <c r="MS231" s="61"/>
      <c r="MT231" s="61"/>
      <c r="MU231" s="61"/>
      <c r="MV231" s="61"/>
      <c r="MW231" s="61"/>
      <c r="MX231" s="61"/>
      <c r="MY231" s="61"/>
      <c r="MZ231" s="61"/>
      <c r="NA231" s="61"/>
      <c r="NB231" s="61"/>
      <c r="NC231" s="61"/>
      <c r="ND231" s="61"/>
      <c r="NE231" s="61"/>
      <c r="NF231" s="61"/>
      <c r="NG231" s="61"/>
      <c r="NH231" s="61"/>
      <c r="NI231" s="61"/>
      <c r="NJ231" s="61"/>
      <c r="NK231" s="61"/>
      <c r="NL231" s="61"/>
      <c r="NM231" s="61"/>
      <c r="NN231" s="77"/>
      <c r="NO231" s="77"/>
      <c r="NP231" s="61"/>
      <c r="NQ231" s="61"/>
      <c r="NR231" s="61"/>
      <c r="NS231" s="61"/>
      <c r="NT231" s="61"/>
      <c r="NU231" s="61"/>
      <c r="NV231" s="61"/>
      <c r="NW231" s="61"/>
      <c r="NX231" s="61"/>
      <c r="NY231" s="61"/>
      <c r="NZ231" s="61"/>
      <c r="OA231" s="61"/>
      <c r="OB231" s="61"/>
      <c r="OC231" s="61"/>
      <c r="OD231" s="61"/>
      <c r="OE231" s="61"/>
      <c r="OF231" s="61"/>
      <c r="OG231" s="61"/>
      <c r="OH231" s="61"/>
      <c r="OI231" s="61"/>
      <c r="OJ231" s="61"/>
      <c r="OK231" s="61"/>
      <c r="OL231" s="61"/>
      <c r="OM231" s="61"/>
      <c r="ON231" s="61"/>
      <c r="OO231" s="61"/>
      <c r="OP231" s="202"/>
      <c r="OQ231" s="203"/>
      <c r="OR231" s="202"/>
      <c r="OS231" s="203"/>
      <c r="OT231" s="202"/>
      <c r="OU231" s="203"/>
      <c r="OV231" s="202"/>
      <c r="OW231" s="203"/>
      <c r="OX231" s="204"/>
      <c r="OY231" s="207"/>
      <c r="OZ231" s="61"/>
    </row>
    <row r="232" spans="1:417" ht="39.75" customHeight="1">
      <c r="A232" s="61"/>
      <c r="B232" s="282"/>
      <c r="C232" s="405"/>
      <c r="D232" s="281"/>
      <c r="E232" s="405"/>
      <c r="F232" s="292"/>
      <c r="G232" s="309"/>
      <c r="H232" s="278"/>
      <c r="I232" s="252" t="s">
        <v>1257</v>
      </c>
      <c r="J232" s="134"/>
      <c r="K232" s="206" t="s">
        <v>662</v>
      </c>
      <c r="L232" s="134" t="s">
        <v>500</v>
      </c>
      <c r="M232" s="55" t="s">
        <v>378</v>
      </c>
      <c r="N232" s="61" t="s">
        <v>349</v>
      </c>
      <c r="O232" s="362"/>
      <c r="P232" s="282"/>
      <c r="Q232" s="131"/>
      <c r="R232" s="131" t="s">
        <v>205</v>
      </c>
      <c r="S232" s="131"/>
      <c r="T232" s="131"/>
      <c r="U232" s="131"/>
      <c r="V232" s="131"/>
      <c r="W232" s="131"/>
      <c r="X232" s="131"/>
      <c r="Y232" s="131"/>
      <c r="Z232" s="131"/>
      <c r="AA232" s="131"/>
      <c r="AB232" s="130">
        <f t="shared" si="266"/>
        <v>1</v>
      </c>
      <c r="AC232" s="77"/>
      <c r="AD232" s="77"/>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79" t="s">
        <v>555</v>
      </c>
      <c r="BT232" s="79" t="s">
        <v>555</v>
      </c>
      <c r="BU232" s="77"/>
      <c r="BV232" s="77"/>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77"/>
      <c r="DM232" s="77"/>
      <c r="DN232" s="77"/>
      <c r="DO232" s="77"/>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77"/>
      <c r="FF232" s="77"/>
      <c r="FG232" s="77"/>
      <c r="FH232" s="77"/>
      <c r="FI232" s="77"/>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77"/>
      <c r="GZ232" s="127"/>
      <c r="HA232" s="77"/>
      <c r="HB232" s="79"/>
      <c r="HC232" s="79" t="s">
        <v>555</v>
      </c>
      <c r="HD232" s="61">
        <v>2</v>
      </c>
      <c r="HE232" s="61">
        <v>2</v>
      </c>
      <c r="HF232" s="61">
        <v>2</v>
      </c>
      <c r="HG232" s="61">
        <v>2</v>
      </c>
      <c r="HH232" s="61">
        <v>2</v>
      </c>
      <c r="HI232" s="61">
        <v>2</v>
      </c>
      <c r="HJ232" s="61">
        <v>2</v>
      </c>
      <c r="HK232" s="61">
        <v>2</v>
      </c>
      <c r="HL232" s="61">
        <v>2</v>
      </c>
      <c r="HM232" s="61">
        <v>2</v>
      </c>
      <c r="HN232" s="61">
        <v>1</v>
      </c>
      <c r="HO232" s="61">
        <v>2</v>
      </c>
      <c r="HP232" s="61">
        <v>1</v>
      </c>
      <c r="HQ232" s="61">
        <v>2</v>
      </c>
      <c r="HR232" s="61">
        <v>2</v>
      </c>
      <c r="HS232" s="61">
        <v>2</v>
      </c>
      <c r="HT232" s="61">
        <v>2</v>
      </c>
      <c r="HU232" s="61">
        <v>2</v>
      </c>
      <c r="HV232" s="61">
        <v>2</v>
      </c>
      <c r="HW232" s="61"/>
      <c r="HX232" s="61"/>
      <c r="HY232" s="61"/>
      <c r="HZ232" s="61"/>
      <c r="IA232" s="61"/>
      <c r="IB232" s="61"/>
      <c r="IC232" s="61">
        <v>2</v>
      </c>
      <c r="ID232" s="61">
        <v>2</v>
      </c>
      <c r="IE232" s="61">
        <v>2</v>
      </c>
      <c r="IF232" s="61">
        <v>2</v>
      </c>
      <c r="IG232" s="61">
        <v>2</v>
      </c>
      <c r="IH232" s="202">
        <f>COUNTIF(HD232:IG232,"2")</f>
        <v>22</v>
      </c>
      <c r="II232" s="203">
        <f>IH232/(IH232+IJ232+IL232+IN232)</f>
        <v>0.91666666666666663</v>
      </c>
      <c r="IJ232" s="202">
        <f>COUNTIF(HD232:IG232,"1")</f>
        <v>2</v>
      </c>
      <c r="IK232" s="203">
        <f>IJ232/(IH232+IJ232+IL232+IN232)</f>
        <v>8.3333333333333329E-2</v>
      </c>
      <c r="IL232" s="202">
        <f>COUNTIF(HD232:IG232,"0")</f>
        <v>0</v>
      </c>
      <c r="IM232" s="203">
        <f>IL232/(IH232+IJ232+IL232+IN232)</f>
        <v>0</v>
      </c>
      <c r="IN232" s="202">
        <f>COUNTIF(GO232:IG232,"KĐG")</f>
        <v>0</v>
      </c>
      <c r="IO232" s="203">
        <f>IN232/(IH232+IJ232+IL232+IN232)</f>
        <v>0</v>
      </c>
      <c r="IP232" s="204">
        <f>(((IH232*2)+(IJ232*1)+(IL232*0)))/(IH232+IJ232+IL232)</f>
        <v>1.9166666666666667</v>
      </c>
      <c r="IQ232" s="208" t="str">
        <f>IF(IO232&gt;=50%,"KĐG",IF(IP232&gt;=1.6,"Đạt mục tiêu",IF(IP232&gt;=1,"Cần cố gắng","Chưa đạt")))</f>
        <v>Đạt mục tiêu</v>
      </c>
      <c r="IR232" s="208"/>
      <c r="IS232" s="77"/>
      <c r="IT232" s="77"/>
      <c r="IU232" s="77"/>
      <c r="IV232" s="77"/>
      <c r="IW232" s="61"/>
      <c r="IX232" s="61"/>
      <c r="IY232" s="61"/>
      <c r="IZ232" s="61"/>
      <c r="JA232" s="61"/>
      <c r="JB232" s="61"/>
      <c r="JC232" s="61"/>
      <c r="JD232" s="61"/>
      <c r="JE232" s="61"/>
      <c r="JF232" s="61"/>
      <c r="JG232" s="61"/>
      <c r="JH232" s="61"/>
      <c r="JI232" s="61"/>
      <c r="JJ232" s="61"/>
      <c r="JK232" s="61"/>
      <c r="JL232" s="61"/>
      <c r="JM232" s="61"/>
      <c r="JN232" s="61"/>
      <c r="JO232" s="61"/>
      <c r="JP232" s="61"/>
      <c r="JQ232" s="61"/>
      <c r="JR232" s="61"/>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61"/>
      <c r="LG232" s="61"/>
      <c r="LH232" s="61"/>
      <c r="LI232" s="61"/>
      <c r="LJ232" s="61"/>
      <c r="LK232" s="61"/>
      <c r="LL232" s="61"/>
      <c r="LM232" s="61"/>
      <c r="LN232" s="61"/>
      <c r="LO232" s="61"/>
      <c r="LP232" s="61"/>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61"/>
      <c r="MS232" s="61"/>
      <c r="MT232" s="61"/>
      <c r="MU232" s="61"/>
      <c r="MV232" s="61"/>
      <c r="MW232" s="61"/>
      <c r="MX232" s="61"/>
      <c r="MY232" s="61"/>
      <c r="MZ232" s="61"/>
      <c r="NA232" s="61"/>
      <c r="NB232" s="61"/>
      <c r="NC232" s="61"/>
      <c r="ND232" s="61"/>
      <c r="NE232" s="61"/>
      <c r="NF232" s="61"/>
      <c r="NG232" s="61"/>
      <c r="NH232" s="61"/>
      <c r="NI232" s="61"/>
      <c r="NJ232" s="61"/>
      <c r="NK232" s="61"/>
      <c r="NL232" s="61"/>
      <c r="NM232" s="61"/>
      <c r="NN232" s="61"/>
      <c r="NO232" s="61"/>
      <c r="NP232" s="61"/>
      <c r="NQ232" s="61"/>
      <c r="NR232" s="61"/>
      <c r="NS232" s="61"/>
      <c r="NT232" s="61"/>
      <c r="NU232" s="61"/>
      <c r="NV232" s="61"/>
      <c r="NW232" s="61"/>
      <c r="NX232" s="61"/>
      <c r="NY232" s="61"/>
      <c r="NZ232" s="61"/>
      <c r="OA232" s="61"/>
      <c r="OB232" s="61"/>
      <c r="OC232" s="61"/>
      <c r="OD232" s="61"/>
      <c r="OE232" s="61"/>
      <c r="OF232" s="61"/>
      <c r="OG232" s="61"/>
      <c r="OH232" s="61"/>
      <c r="OI232" s="61"/>
      <c r="OJ232" s="61"/>
      <c r="OK232" s="61"/>
      <c r="OL232" s="61"/>
      <c r="OM232" s="61"/>
      <c r="ON232" s="61"/>
      <c r="OO232" s="61"/>
      <c r="OP232" s="61"/>
      <c r="OQ232" s="61"/>
      <c r="OR232" s="61"/>
      <c r="OS232" s="61"/>
      <c r="OT232" s="61"/>
      <c r="OU232" s="61"/>
      <c r="OV232" s="61"/>
      <c r="OW232" s="61"/>
      <c r="OX232" s="61"/>
      <c r="OY232" s="61"/>
      <c r="OZ232" s="61"/>
    </row>
    <row r="233" spans="1:417" s="25" customFormat="1" ht="26.25" customHeight="1">
      <c r="A233" s="61"/>
      <c r="B233" s="61"/>
      <c r="C233" s="280" t="s">
        <v>60</v>
      </c>
      <c r="D233" s="280"/>
      <c r="E233" s="280"/>
      <c r="F233" s="198"/>
      <c r="G233" s="122">
        <f>COUNTIF(G234:G250,"x")</f>
        <v>5</v>
      </c>
      <c r="H233" s="198"/>
      <c r="I233" s="198"/>
      <c r="J233" s="148"/>
      <c r="K233" s="47"/>
      <c r="L233" s="148"/>
      <c r="M233" s="198"/>
      <c r="N233" s="198"/>
      <c r="O233" s="125">
        <f>COUNTIF(O234:O250,"x")</f>
        <v>6</v>
      </c>
      <c r="P233" s="61">
        <f>SUM(P234:P250)</f>
        <v>1</v>
      </c>
      <c r="Q233" s="125">
        <f t="shared" ref="Q233:AA233" si="292">COUNTIF(Q234:Q250,"x")</f>
        <v>1</v>
      </c>
      <c r="R233" s="125">
        <f t="shared" si="292"/>
        <v>1</v>
      </c>
      <c r="S233" s="125">
        <f t="shared" si="292"/>
        <v>1</v>
      </c>
      <c r="T233" s="125">
        <f t="shared" si="292"/>
        <v>1</v>
      </c>
      <c r="U233" s="125">
        <f t="shared" si="292"/>
        <v>1</v>
      </c>
      <c r="V233" s="125">
        <f t="shared" si="292"/>
        <v>2</v>
      </c>
      <c r="W233" s="125">
        <f t="shared" si="292"/>
        <v>1</v>
      </c>
      <c r="X233" s="125">
        <f t="shared" si="292"/>
        <v>1</v>
      </c>
      <c r="Y233" s="125">
        <f t="shared" si="292"/>
        <v>6</v>
      </c>
      <c r="Z233" s="125">
        <f t="shared" si="292"/>
        <v>1</v>
      </c>
      <c r="AA233" s="125">
        <f t="shared" si="292"/>
        <v>1</v>
      </c>
      <c r="AB233" s="244">
        <f>SUM(AB234:AB250)</f>
        <v>17</v>
      </c>
      <c r="AC233" s="75"/>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205"/>
      <c r="BJ233" s="205"/>
      <c r="BK233" s="205"/>
      <c r="BL233" s="205"/>
      <c r="BM233" s="205"/>
      <c r="BN233" s="205"/>
      <c r="BO233" s="205"/>
      <c r="BP233" s="205"/>
      <c r="BQ233" s="205"/>
      <c r="BR233" s="208"/>
      <c r="BS233" s="77"/>
      <c r="BT233" s="77"/>
      <c r="BU233" s="77"/>
      <c r="BV233" s="77"/>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77"/>
      <c r="GZ233" s="77"/>
      <c r="HA233" s="77"/>
      <c r="HB233" s="77"/>
      <c r="HC233" s="77"/>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61"/>
      <c r="IH233" s="61"/>
      <c r="II233" s="61"/>
      <c r="IJ233" s="61"/>
      <c r="IK233" s="61"/>
      <c r="IL233" s="61"/>
      <c r="IM233" s="61"/>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61"/>
      <c r="JJ233" s="61"/>
      <c r="JK233" s="61"/>
      <c r="JL233" s="61"/>
      <c r="JM233" s="61"/>
      <c r="JN233" s="61"/>
      <c r="JO233" s="61"/>
      <c r="JP233" s="61"/>
      <c r="JQ233" s="61"/>
      <c r="JR233" s="61"/>
      <c r="JS233" s="61"/>
      <c r="JT233" s="61"/>
      <c r="JU233" s="61"/>
      <c r="JV233" s="61"/>
      <c r="JW233" s="61"/>
      <c r="JX233" s="61"/>
      <c r="JY233" s="61"/>
      <c r="JZ233" s="61"/>
      <c r="KA233" s="202"/>
      <c r="KB233" s="203"/>
      <c r="KC233" s="202"/>
      <c r="KD233" s="203"/>
      <c r="KE233" s="202"/>
      <c r="KF233" s="203"/>
      <c r="KG233" s="202"/>
      <c r="KH233" s="203"/>
      <c r="KI233" s="204"/>
      <c r="KJ233" s="208"/>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61"/>
      <c r="LG233" s="61"/>
      <c r="LH233" s="61"/>
      <c r="LI233" s="61"/>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61"/>
      <c r="NE233" s="61"/>
      <c r="NF233" s="61"/>
      <c r="NG233" s="61"/>
      <c r="NH233" s="61"/>
      <c r="NI233" s="61"/>
      <c r="NJ233" s="61"/>
      <c r="NK233" s="61"/>
      <c r="NL233" s="61"/>
      <c r="NM233" s="61"/>
      <c r="NN233" s="77"/>
      <c r="NO233" s="77"/>
      <c r="NP233" s="61"/>
      <c r="NQ233" s="61"/>
      <c r="NR233" s="61"/>
      <c r="NS233" s="61"/>
      <c r="NT233" s="61"/>
      <c r="NU233" s="61"/>
      <c r="NV233" s="61"/>
      <c r="NW233" s="61"/>
      <c r="NX233" s="61"/>
      <c r="NY233" s="61"/>
      <c r="NZ233" s="61"/>
      <c r="OA233" s="61"/>
      <c r="OB233" s="61"/>
      <c r="OC233" s="61"/>
      <c r="OD233" s="61"/>
      <c r="OE233" s="61"/>
      <c r="OF233" s="61"/>
      <c r="OG233" s="61"/>
      <c r="OH233" s="61"/>
      <c r="OI233" s="61"/>
      <c r="OJ233" s="61"/>
      <c r="OK233" s="61"/>
      <c r="OL233" s="61"/>
      <c r="OM233" s="61"/>
      <c r="ON233" s="61"/>
      <c r="OO233" s="61"/>
      <c r="OP233" s="61"/>
      <c r="OQ233" s="61"/>
      <c r="OR233" s="61"/>
      <c r="OS233" s="61"/>
      <c r="OT233" s="61"/>
      <c r="OU233" s="61"/>
      <c r="OV233" s="61"/>
      <c r="OW233" s="61"/>
      <c r="OX233" s="61"/>
      <c r="OY233" s="61"/>
      <c r="OZ233" s="61"/>
    </row>
    <row r="234" spans="1:417" ht="39" hidden="1" customHeight="1">
      <c r="A234" s="61"/>
      <c r="B234" s="272">
        <v>93</v>
      </c>
      <c r="C234" s="275" t="s">
        <v>1182</v>
      </c>
      <c r="D234" s="288" t="s">
        <v>6</v>
      </c>
      <c r="E234" s="275" t="s">
        <v>61</v>
      </c>
      <c r="F234" s="290" t="s">
        <v>6</v>
      </c>
      <c r="G234" s="288"/>
      <c r="H234" s="275" t="s">
        <v>61</v>
      </c>
      <c r="I234" s="137" t="s">
        <v>1256</v>
      </c>
      <c r="J234" s="158" t="s">
        <v>838</v>
      </c>
      <c r="K234" s="206" t="s">
        <v>662</v>
      </c>
      <c r="L234" s="134" t="s">
        <v>500</v>
      </c>
      <c r="M234" s="55" t="s">
        <v>378</v>
      </c>
      <c r="N234" s="61" t="s">
        <v>349</v>
      </c>
      <c r="O234" s="61" t="s">
        <v>205</v>
      </c>
      <c r="P234" s="61">
        <v>1</v>
      </c>
      <c r="Q234" s="131"/>
      <c r="R234" s="131"/>
      <c r="S234" s="131"/>
      <c r="T234" s="131"/>
      <c r="U234" s="131"/>
      <c r="V234" s="131"/>
      <c r="W234" s="131"/>
      <c r="X234" s="131"/>
      <c r="Y234" s="131" t="s">
        <v>205</v>
      </c>
      <c r="Z234" s="131"/>
      <c r="AA234" s="131"/>
      <c r="AB234" s="130">
        <f t="shared" ref="AB234:AB250" si="293">COUNTIF($Q234:$AA234,"x")</f>
        <v>1</v>
      </c>
      <c r="AC234" s="77"/>
      <c r="AD234" s="77"/>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251"/>
      <c r="BT234" s="251"/>
      <c r="BU234" s="77"/>
      <c r="BV234" s="77"/>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77"/>
      <c r="DM234" s="77"/>
      <c r="DN234" s="77"/>
      <c r="DO234" s="77"/>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77"/>
      <c r="FF234" s="77"/>
      <c r="FG234" s="77"/>
      <c r="FH234" s="77"/>
      <c r="FI234" s="77"/>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77"/>
      <c r="GZ234" s="77"/>
      <c r="HA234" s="77"/>
      <c r="HB234" s="77"/>
      <c r="HC234" s="77"/>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61"/>
      <c r="IK234" s="61"/>
      <c r="IL234" s="61"/>
      <c r="IM234" s="61"/>
      <c r="IN234" s="61"/>
      <c r="IO234" s="61"/>
      <c r="IP234" s="61"/>
      <c r="IQ234" s="61"/>
      <c r="IR234" s="79" t="s">
        <v>552</v>
      </c>
      <c r="IS234" s="78"/>
      <c r="IT234" s="79" t="s">
        <v>552</v>
      </c>
      <c r="IU234" s="61"/>
      <c r="IV234" s="61"/>
      <c r="IW234" s="61">
        <v>2</v>
      </c>
      <c r="IX234" s="61">
        <v>2</v>
      </c>
      <c r="IY234" s="61">
        <v>2</v>
      </c>
      <c r="IZ234" s="61">
        <v>1</v>
      </c>
      <c r="JA234" s="61">
        <v>2</v>
      </c>
      <c r="JB234" s="61">
        <v>2</v>
      </c>
      <c r="JC234" s="61">
        <v>2</v>
      </c>
      <c r="JD234" s="61">
        <v>2</v>
      </c>
      <c r="JE234" s="61">
        <v>1</v>
      </c>
      <c r="JF234" s="61">
        <v>2</v>
      </c>
      <c r="JG234" s="61">
        <v>2</v>
      </c>
      <c r="JH234" s="61">
        <v>2</v>
      </c>
      <c r="JI234" s="61">
        <v>2</v>
      </c>
      <c r="JJ234" s="61">
        <v>2</v>
      </c>
      <c r="JK234" s="61">
        <v>2</v>
      </c>
      <c r="JL234" s="61">
        <v>2</v>
      </c>
      <c r="JM234" s="61">
        <v>2</v>
      </c>
      <c r="JN234" s="61">
        <v>2</v>
      </c>
      <c r="JO234" s="61">
        <v>2</v>
      </c>
      <c r="JP234" s="61">
        <v>2</v>
      </c>
      <c r="JQ234" s="61">
        <v>2</v>
      </c>
      <c r="JR234" s="61">
        <v>2</v>
      </c>
      <c r="JS234" s="61">
        <v>2</v>
      </c>
      <c r="JT234" s="61">
        <v>2</v>
      </c>
      <c r="JU234" s="61">
        <v>2</v>
      </c>
      <c r="JV234" s="61">
        <v>2</v>
      </c>
      <c r="JW234" s="61">
        <v>2</v>
      </c>
      <c r="JX234" s="61">
        <v>2</v>
      </c>
      <c r="JY234" s="61">
        <v>2</v>
      </c>
      <c r="JZ234" s="61">
        <v>2</v>
      </c>
      <c r="KA234" s="202">
        <f t="shared" ref="KA234:KA250" si="294">COUNTIF(IW234:JZ234,"2")</f>
        <v>28</v>
      </c>
      <c r="KB234" s="203">
        <f t="shared" ref="KB234:KB250" si="295">KA234/(KA234+KC234+KE234+KG234)</f>
        <v>0.93333333333333335</v>
      </c>
      <c r="KC234" s="202">
        <f t="shared" ref="KC234:KC250" si="296">COUNTIF(IW234:JZ234,"1")</f>
        <v>2</v>
      </c>
      <c r="KD234" s="203">
        <f t="shared" ref="KD234:KD250" si="297">KC234/(KA234+KC234+KE234+KG234)</f>
        <v>6.6666666666666666E-2</v>
      </c>
      <c r="KE234" s="202">
        <f t="shared" ref="KE234:KE250" si="298">COUNTIF(IW234:JZ234,"0")</f>
        <v>0</v>
      </c>
      <c r="KF234" s="203">
        <f t="shared" ref="KF234:KF250" si="299">KE234/(KA234+KC234+KE234+KG234)</f>
        <v>0</v>
      </c>
      <c r="KG234" s="202">
        <f t="shared" ref="KG234:KG250" si="300">COUNTIF(II234:JZ234,"KĐG")</f>
        <v>0</v>
      </c>
      <c r="KH234" s="203">
        <f t="shared" ref="KH234:KH250" si="301">KG234/(KA234+KC234+KE234+KG234)</f>
        <v>0</v>
      </c>
      <c r="KI234" s="204">
        <f t="shared" ref="KI234:KI250" si="302">(((KA234*2)+(KC234*1)+(KE234*0)))/(KA234+KC234+KE234)</f>
        <v>1.9333333333333333</v>
      </c>
      <c r="KJ234" s="205" t="str">
        <f t="shared" ref="KJ234:KJ250" si="303">IF(KH234&gt;=50%,"KĐG",IF(KI234&gt;=1.6,"Đạt mục tiêu",IF(KI234&gt;=1,"Cần cố gắng","Chưa đạt")))</f>
        <v>Đạt mục tiêu</v>
      </c>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61"/>
      <c r="LG234" s="61"/>
      <c r="LH234" s="61"/>
      <c r="LI234" s="61"/>
      <c r="LJ234" s="61"/>
      <c r="LK234" s="61"/>
      <c r="LL234" s="61"/>
      <c r="LM234" s="61"/>
      <c r="LN234" s="61"/>
      <c r="LO234" s="61"/>
      <c r="LP234" s="61"/>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61"/>
      <c r="MS234" s="61"/>
      <c r="MT234" s="61"/>
      <c r="MU234" s="61"/>
      <c r="MV234" s="61"/>
      <c r="MW234" s="61"/>
      <c r="MX234" s="61"/>
      <c r="MY234" s="61"/>
      <c r="MZ234" s="61"/>
      <c r="NA234" s="61"/>
      <c r="NB234" s="61"/>
      <c r="NC234" s="61"/>
      <c r="ND234" s="61"/>
      <c r="NE234" s="61"/>
      <c r="NF234" s="61"/>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61"/>
      <c r="OE234" s="61"/>
      <c r="OF234" s="61"/>
      <c r="OG234" s="61"/>
      <c r="OH234" s="61"/>
      <c r="OI234" s="61"/>
      <c r="OJ234" s="61"/>
      <c r="OK234" s="61"/>
      <c r="OL234" s="61"/>
      <c r="OM234" s="61"/>
      <c r="ON234" s="61"/>
      <c r="OO234" s="61"/>
      <c r="OP234" s="61"/>
      <c r="OQ234" s="61"/>
      <c r="OR234" s="61"/>
      <c r="OS234" s="61"/>
      <c r="OT234" s="61"/>
      <c r="OU234" s="61"/>
      <c r="OV234" s="61"/>
      <c r="OW234" s="61"/>
      <c r="OX234" s="61"/>
      <c r="OY234" s="61"/>
      <c r="OZ234" s="61"/>
    </row>
    <row r="235" spans="1:417" ht="34.5" hidden="1" customHeight="1">
      <c r="A235" s="61"/>
      <c r="B235" s="274"/>
      <c r="C235" s="279"/>
      <c r="D235" s="289"/>
      <c r="E235" s="279"/>
      <c r="F235" s="291"/>
      <c r="G235" s="289"/>
      <c r="H235" s="279"/>
      <c r="I235" s="137" t="s">
        <v>1047</v>
      </c>
      <c r="J235" s="158"/>
      <c r="K235" s="206" t="s">
        <v>662</v>
      </c>
      <c r="L235" s="134" t="s">
        <v>500</v>
      </c>
      <c r="M235" s="55" t="s">
        <v>378</v>
      </c>
      <c r="N235" s="61" t="s">
        <v>349</v>
      </c>
      <c r="O235" s="61"/>
      <c r="P235" s="61"/>
      <c r="Q235" s="131"/>
      <c r="R235" s="131"/>
      <c r="S235" s="131"/>
      <c r="T235" s="131"/>
      <c r="U235" s="131"/>
      <c r="V235" s="131"/>
      <c r="W235" s="131"/>
      <c r="X235" s="131"/>
      <c r="Y235" s="131" t="s">
        <v>205</v>
      </c>
      <c r="Z235" s="131"/>
      <c r="AA235" s="131"/>
      <c r="AB235" s="130">
        <f t="shared" si="293"/>
        <v>1</v>
      </c>
      <c r="AC235" s="77"/>
      <c r="AD235" s="77"/>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251"/>
      <c r="BT235" s="251"/>
      <c r="BU235" s="77"/>
      <c r="BV235" s="77"/>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77"/>
      <c r="DM235" s="77"/>
      <c r="DN235" s="77"/>
      <c r="DO235" s="77"/>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77"/>
      <c r="FF235" s="77"/>
      <c r="FG235" s="77"/>
      <c r="FH235" s="77"/>
      <c r="FI235" s="77"/>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77"/>
      <c r="GZ235" s="77"/>
      <c r="HA235" s="77"/>
      <c r="HB235" s="77"/>
      <c r="HC235" s="77"/>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61"/>
      <c r="IH235" s="61"/>
      <c r="II235" s="61"/>
      <c r="IJ235" s="61"/>
      <c r="IK235" s="61"/>
      <c r="IL235" s="61"/>
      <c r="IM235" s="61"/>
      <c r="IN235" s="61"/>
      <c r="IO235" s="61"/>
      <c r="IP235" s="61"/>
      <c r="IQ235" s="61"/>
      <c r="IR235" s="79" t="s">
        <v>557</v>
      </c>
      <c r="IS235" s="79"/>
      <c r="IT235" s="79"/>
      <c r="IU235" s="79"/>
      <c r="IV235" s="79"/>
      <c r="IW235" s="61">
        <v>2</v>
      </c>
      <c r="IX235" s="61">
        <v>2</v>
      </c>
      <c r="IY235" s="61">
        <v>2</v>
      </c>
      <c r="IZ235" s="61">
        <v>1</v>
      </c>
      <c r="JA235" s="61">
        <v>2</v>
      </c>
      <c r="JB235" s="61">
        <v>2</v>
      </c>
      <c r="JC235" s="61">
        <v>2</v>
      </c>
      <c r="JD235" s="61">
        <v>2</v>
      </c>
      <c r="JE235" s="61">
        <v>2</v>
      </c>
      <c r="JF235" s="61">
        <v>2</v>
      </c>
      <c r="JG235" s="61">
        <v>2</v>
      </c>
      <c r="JH235" s="61">
        <v>2</v>
      </c>
      <c r="JI235" s="61">
        <v>2</v>
      </c>
      <c r="JJ235" s="61">
        <v>2</v>
      </c>
      <c r="JK235" s="61">
        <v>2</v>
      </c>
      <c r="JL235" s="61">
        <v>2</v>
      </c>
      <c r="JM235" s="61">
        <v>2</v>
      </c>
      <c r="JN235" s="61">
        <v>2</v>
      </c>
      <c r="JO235" s="61">
        <v>2</v>
      </c>
      <c r="JP235" s="61">
        <v>2</v>
      </c>
      <c r="JQ235" s="61">
        <v>2</v>
      </c>
      <c r="JR235" s="61">
        <v>2</v>
      </c>
      <c r="JS235" s="61">
        <v>2</v>
      </c>
      <c r="JT235" s="61">
        <v>2</v>
      </c>
      <c r="JU235" s="61">
        <v>2</v>
      </c>
      <c r="JV235" s="61">
        <v>2</v>
      </c>
      <c r="JW235" s="61">
        <v>1</v>
      </c>
      <c r="JX235" s="61">
        <v>2</v>
      </c>
      <c r="JY235" s="61">
        <v>2</v>
      </c>
      <c r="JZ235" s="61">
        <v>2</v>
      </c>
      <c r="KA235" s="202">
        <f t="shared" si="294"/>
        <v>28</v>
      </c>
      <c r="KB235" s="203">
        <f t="shared" si="295"/>
        <v>0.93333333333333335</v>
      </c>
      <c r="KC235" s="202">
        <f t="shared" si="296"/>
        <v>2</v>
      </c>
      <c r="KD235" s="203">
        <f t="shared" si="297"/>
        <v>6.6666666666666666E-2</v>
      </c>
      <c r="KE235" s="202">
        <f t="shared" si="298"/>
        <v>0</v>
      </c>
      <c r="KF235" s="203">
        <f t="shared" si="299"/>
        <v>0</v>
      </c>
      <c r="KG235" s="202">
        <f t="shared" si="300"/>
        <v>0</v>
      </c>
      <c r="KH235" s="203">
        <f t="shared" si="301"/>
        <v>0</v>
      </c>
      <c r="KI235" s="204">
        <f t="shared" si="302"/>
        <v>1.9333333333333333</v>
      </c>
      <c r="KJ235" s="205" t="str">
        <f t="shared" si="303"/>
        <v>Đạt mục tiêu</v>
      </c>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61"/>
      <c r="LG235" s="61"/>
      <c r="LH235" s="61"/>
      <c r="LI235" s="61"/>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61"/>
      <c r="NE235" s="61"/>
      <c r="NF235" s="61"/>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c r="OE235" s="61"/>
      <c r="OF235" s="61"/>
      <c r="OG235" s="61"/>
      <c r="OH235" s="61"/>
      <c r="OI235" s="61"/>
      <c r="OJ235" s="61"/>
      <c r="OK235" s="61"/>
      <c r="OL235" s="61"/>
      <c r="OM235" s="61"/>
      <c r="ON235" s="61"/>
      <c r="OO235" s="61"/>
      <c r="OP235" s="61"/>
      <c r="OQ235" s="61"/>
      <c r="OR235" s="61"/>
      <c r="OS235" s="61"/>
      <c r="OT235" s="61"/>
      <c r="OU235" s="61"/>
      <c r="OV235" s="61"/>
      <c r="OW235" s="61"/>
      <c r="OX235" s="61"/>
      <c r="OY235" s="61"/>
      <c r="OZ235" s="61"/>
    </row>
    <row r="236" spans="1:417" ht="26.25" hidden="1" customHeight="1">
      <c r="A236" s="61"/>
      <c r="B236" s="274">
        <v>94</v>
      </c>
      <c r="C236" s="318" t="s">
        <v>439</v>
      </c>
      <c r="D236" s="288"/>
      <c r="E236" s="318" t="s">
        <v>438</v>
      </c>
      <c r="F236" s="290" t="s">
        <v>7</v>
      </c>
      <c r="G236" s="288" t="s">
        <v>205</v>
      </c>
      <c r="H236" s="275" t="s">
        <v>438</v>
      </c>
      <c r="I236" s="147" t="s">
        <v>1131</v>
      </c>
      <c r="J236" s="488"/>
      <c r="K236" s="206" t="s">
        <v>662</v>
      </c>
      <c r="L236" s="134" t="s">
        <v>500</v>
      </c>
      <c r="M236" s="55" t="s">
        <v>378</v>
      </c>
      <c r="N236" s="61" t="s">
        <v>349</v>
      </c>
      <c r="O236" s="272" t="s">
        <v>205</v>
      </c>
      <c r="P236" s="61"/>
      <c r="Q236" s="131" t="s">
        <v>205</v>
      </c>
      <c r="R236" s="131"/>
      <c r="S236" s="131"/>
      <c r="T236" s="131"/>
      <c r="U236" s="131"/>
      <c r="V236" s="131"/>
      <c r="W236" s="131"/>
      <c r="X236" s="131"/>
      <c r="Y236" s="131"/>
      <c r="Z236" s="131"/>
      <c r="AA236" s="131"/>
      <c r="AB236" s="130">
        <f t="shared" si="293"/>
        <v>1</v>
      </c>
      <c r="AC236" s="77" t="s">
        <v>557</v>
      </c>
      <c r="AD236" s="77" t="s">
        <v>557</v>
      </c>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251"/>
      <c r="BT236" s="251"/>
      <c r="BU236" s="77"/>
      <c r="BV236" s="77"/>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77"/>
      <c r="DM236" s="77"/>
      <c r="DN236" s="77"/>
      <c r="DO236" s="77"/>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77"/>
      <c r="FF236" s="77"/>
      <c r="FG236" s="77"/>
      <c r="FH236" s="77"/>
      <c r="FI236" s="77"/>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77"/>
      <c r="GZ236" s="77"/>
      <c r="HA236" s="77"/>
      <c r="HB236" s="77"/>
      <c r="HC236" s="77"/>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61"/>
      <c r="IF236" s="61"/>
      <c r="IG236" s="61"/>
      <c r="IH236" s="61"/>
      <c r="II236" s="61"/>
      <c r="IJ236" s="61"/>
      <c r="IK236" s="61"/>
      <c r="IL236" s="61"/>
      <c r="IM236" s="61"/>
      <c r="IN236" s="61"/>
      <c r="IO236" s="61"/>
      <c r="IP236" s="61"/>
      <c r="IQ236" s="61"/>
      <c r="IR236" s="79"/>
      <c r="IS236" s="79"/>
      <c r="IT236" s="79"/>
      <c r="IU236" s="79"/>
      <c r="IV236" s="79"/>
      <c r="IW236" s="61"/>
      <c r="IX236" s="61"/>
      <c r="IY236" s="61"/>
      <c r="IZ236" s="61"/>
      <c r="JA236" s="61"/>
      <c r="JB236" s="61"/>
      <c r="JC236" s="61"/>
      <c r="JD236" s="61"/>
      <c r="JE236" s="61"/>
      <c r="JF236" s="61"/>
      <c r="JG236" s="61"/>
      <c r="JH236" s="61"/>
      <c r="JI236" s="61"/>
      <c r="JJ236" s="61"/>
      <c r="JK236" s="61"/>
      <c r="JL236" s="61"/>
      <c r="JM236" s="61"/>
      <c r="JN236" s="61"/>
      <c r="JO236" s="61"/>
      <c r="JP236" s="61"/>
      <c r="JQ236" s="61"/>
      <c r="JR236" s="61"/>
      <c r="JS236" s="61"/>
      <c r="JT236" s="61"/>
      <c r="JU236" s="61"/>
      <c r="JV236" s="61"/>
      <c r="JW236" s="61"/>
      <c r="JX236" s="61"/>
      <c r="JY236" s="61"/>
      <c r="JZ236" s="61"/>
      <c r="KA236" s="202"/>
      <c r="KB236" s="203"/>
      <c r="KC236" s="202"/>
      <c r="KD236" s="203"/>
      <c r="KE236" s="202"/>
      <c r="KF236" s="203"/>
      <c r="KG236" s="202"/>
      <c r="KH236" s="203"/>
      <c r="KI236" s="204"/>
      <c r="KJ236" s="205"/>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61"/>
      <c r="LG236" s="61"/>
      <c r="LH236" s="61"/>
      <c r="LI236" s="61"/>
      <c r="LJ236" s="61"/>
      <c r="LK236" s="61"/>
      <c r="LL236" s="61"/>
      <c r="LM236" s="61"/>
      <c r="LN236" s="61"/>
      <c r="LO236" s="61"/>
      <c r="LP236" s="61"/>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61"/>
      <c r="NE236" s="61"/>
      <c r="NF236" s="61"/>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61"/>
      <c r="OE236" s="61"/>
      <c r="OF236" s="61"/>
      <c r="OG236" s="61"/>
      <c r="OH236" s="61"/>
      <c r="OI236" s="61"/>
      <c r="OJ236" s="61"/>
      <c r="OK236" s="61"/>
      <c r="OL236" s="61"/>
      <c r="OM236" s="61"/>
      <c r="ON236" s="61"/>
      <c r="OO236" s="61"/>
      <c r="OP236" s="61"/>
      <c r="OQ236" s="61"/>
      <c r="OR236" s="61"/>
      <c r="OS236" s="61"/>
      <c r="OT236" s="61"/>
      <c r="OU236" s="61"/>
      <c r="OV236" s="61"/>
      <c r="OW236" s="61"/>
      <c r="OX236" s="61"/>
      <c r="OY236" s="61"/>
      <c r="OZ236" s="61"/>
    </row>
    <row r="237" spans="1:417" ht="118.5" customHeight="1">
      <c r="A237" s="61"/>
      <c r="B237" s="274"/>
      <c r="C237" s="319"/>
      <c r="D237" s="289"/>
      <c r="E237" s="319"/>
      <c r="F237" s="291"/>
      <c r="G237" s="289"/>
      <c r="H237" s="279"/>
      <c r="I237" s="147" t="s">
        <v>1131</v>
      </c>
      <c r="J237" s="489"/>
      <c r="K237" s="206" t="s">
        <v>662</v>
      </c>
      <c r="L237" s="134" t="s">
        <v>500</v>
      </c>
      <c r="M237" s="55" t="s">
        <v>378</v>
      </c>
      <c r="N237" s="61" t="s">
        <v>349</v>
      </c>
      <c r="O237" s="274"/>
      <c r="P237" s="61"/>
      <c r="Q237" s="131"/>
      <c r="R237" s="131" t="s">
        <v>205</v>
      </c>
      <c r="S237" s="131"/>
      <c r="T237" s="131"/>
      <c r="U237" s="131"/>
      <c r="V237" s="131"/>
      <c r="W237" s="131"/>
      <c r="X237" s="131"/>
      <c r="Y237" s="131"/>
      <c r="Z237" s="131"/>
      <c r="AA237" s="131"/>
      <c r="AB237" s="130">
        <f t="shared" si="293"/>
        <v>1</v>
      </c>
      <c r="AC237" s="77"/>
      <c r="AD237" s="77"/>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79" t="s">
        <v>557</v>
      </c>
      <c r="BT237" s="79" t="s">
        <v>557</v>
      </c>
      <c r="BU237" s="77"/>
      <c r="BV237" s="77"/>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77"/>
      <c r="DM237" s="77"/>
      <c r="DN237" s="77"/>
      <c r="DO237" s="77"/>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77"/>
      <c r="FF237" s="77"/>
      <c r="FG237" s="77"/>
      <c r="FH237" s="77"/>
      <c r="FI237" s="77"/>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77"/>
      <c r="GZ237" s="77"/>
      <c r="HA237" s="77"/>
      <c r="HB237" s="77"/>
      <c r="HC237" s="77"/>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61"/>
      <c r="IF237" s="61"/>
      <c r="IG237" s="61"/>
      <c r="IH237" s="61"/>
      <c r="II237" s="61"/>
      <c r="IJ237" s="61"/>
      <c r="IK237" s="61"/>
      <c r="IL237" s="61"/>
      <c r="IM237" s="61"/>
      <c r="IN237" s="61"/>
      <c r="IO237" s="61"/>
      <c r="IP237" s="61"/>
      <c r="IQ237" s="61"/>
      <c r="IR237" s="79"/>
      <c r="IS237" s="79"/>
      <c r="IT237" s="79"/>
      <c r="IU237" s="79"/>
      <c r="IV237" s="79"/>
      <c r="IW237" s="61"/>
      <c r="IX237" s="61"/>
      <c r="IY237" s="61"/>
      <c r="IZ237" s="61"/>
      <c r="JA237" s="61"/>
      <c r="JB237" s="61"/>
      <c r="JC237" s="61"/>
      <c r="JD237" s="61"/>
      <c r="JE237" s="61"/>
      <c r="JF237" s="61"/>
      <c r="JG237" s="61"/>
      <c r="JH237" s="61"/>
      <c r="JI237" s="61"/>
      <c r="JJ237" s="61"/>
      <c r="JK237" s="61"/>
      <c r="JL237" s="61"/>
      <c r="JM237" s="61"/>
      <c r="JN237" s="61"/>
      <c r="JO237" s="61"/>
      <c r="JP237" s="61"/>
      <c r="JQ237" s="61"/>
      <c r="JR237" s="61"/>
      <c r="JS237" s="61"/>
      <c r="JT237" s="61"/>
      <c r="JU237" s="61"/>
      <c r="JV237" s="61"/>
      <c r="JW237" s="61"/>
      <c r="JX237" s="61"/>
      <c r="JY237" s="61"/>
      <c r="JZ237" s="61"/>
      <c r="KA237" s="202"/>
      <c r="KB237" s="203"/>
      <c r="KC237" s="202"/>
      <c r="KD237" s="203"/>
      <c r="KE237" s="202"/>
      <c r="KF237" s="203"/>
      <c r="KG237" s="202"/>
      <c r="KH237" s="203"/>
      <c r="KI237" s="204"/>
      <c r="KJ237" s="205"/>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61"/>
      <c r="LG237" s="61"/>
      <c r="LH237" s="61"/>
      <c r="LI237" s="61"/>
      <c r="LJ237" s="61"/>
      <c r="LK237" s="61"/>
      <c r="LL237" s="61"/>
      <c r="LM237" s="61"/>
      <c r="LN237" s="61"/>
      <c r="LO237" s="61"/>
      <c r="LP237" s="61"/>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61"/>
      <c r="NE237" s="61"/>
      <c r="NF237" s="61"/>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61"/>
      <c r="OE237" s="61"/>
      <c r="OF237" s="61"/>
      <c r="OG237" s="61"/>
      <c r="OH237" s="61"/>
      <c r="OI237" s="61"/>
      <c r="OJ237" s="61"/>
      <c r="OK237" s="61"/>
      <c r="OL237" s="61"/>
      <c r="OM237" s="61"/>
      <c r="ON237" s="61"/>
      <c r="OO237" s="61"/>
      <c r="OP237" s="61"/>
      <c r="OQ237" s="61"/>
      <c r="OR237" s="61"/>
      <c r="OS237" s="61"/>
      <c r="OT237" s="61"/>
      <c r="OU237" s="61"/>
      <c r="OV237" s="61"/>
      <c r="OW237" s="61"/>
      <c r="OX237" s="61"/>
      <c r="OY237" s="61"/>
      <c r="OZ237" s="61"/>
    </row>
    <row r="238" spans="1:417" ht="26.25" hidden="1" customHeight="1">
      <c r="A238" s="61"/>
      <c r="B238" s="274"/>
      <c r="C238" s="319"/>
      <c r="D238" s="289"/>
      <c r="E238" s="319"/>
      <c r="F238" s="291"/>
      <c r="G238" s="289"/>
      <c r="H238" s="279"/>
      <c r="I238" s="147" t="s">
        <v>1131</v>
      </c>
      <c r="J238" s="489"/>
      <c r="K238" s="206" t="s">
        <v>662</v>
      </c>
      <c r="L238" s="134" t="s">
        <v>500</v>
      </c>
      <c r="M238" s="55" t="s">
        <v>378</v>
      </c>
      <c r="N238" s="61" t="s">
        <v>349</v>
      </c>
      <c r="O238" s="274"/>
      <c r="P238" s="61"/>
      <c r="Q238" s="131"/>
      <c r="R238" s="131"/>
      <c r="S238" s="131" t="s">
        <v>205</v>
      </c>
      <c r="T238" s="131"/>
      <c r="U238" s="131"/>
      <c r="V238" s="131"/>
      <c r="W238" s="131"/>
      <c r="X238" s="131"/>
      <c r="Y238" s="131"/>
      <c r="Z238" s="131"/>
      <c r="AA238" s="131"/>
      <c r="AB238" s="130">
        <f t="shared" si="293"/>
        <v>1</v>
      </c>
      <c r="AC238" s="77"/>
      <c r="AD238" s="77"/>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251"/>
      <c r="BT238" s="251"/>
      <c r="BU238" s="77"/>
      <c r="BV238" s="77"/>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77"/>
      <c r="DM238" s="77"/>
      <c r="DN238" s="77"/>
      <c r="DO238" s="77"/>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77"/>
      <c r="FF238" s="77"/>
      <c r="FG238" s="77"/>
      <c r="FH238" s="77"/>
      <c r="FI238" s="77"/>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77"/>
      <c r="GZ238" s="77"/>
      <c r="HA238" s="77"/>
      <c r="HB238" s="77"/>
      <c r="HC238" s="77"/>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61"/>
      <c r="IH238" s="61"/>
      <c r="II238" s="61"/>
      <c r="IJ238" s="61"/>
      <c r="IK238" s="61"/>
      <c r="IL238" s="61"/>
      <c r="IM238" s="61"/>
      <c r="IN238" s="61"/>
      <c r="IO238" s="61"/>
      <c r="IP238" s="61"/>
      <c r="IQ238" s="61"/>
      <c r="IR238" s="79"/>
      <c r="IS238" s="79"/>
      <c r="IT238" s="79"/>
      <c r="IU238" s="79"/>
      <c r="IV238" s="79"/>
      <c r="IW238" s="61"/>
      <c r="IX238" s="61"/>
      <c r="IY238" s="61"/>
      <c r="IZ238" s="61"/>
      <c r="JA238" s="61"/>
      <c r="JB238" s="61"/>
      <c r="JC238" s="61"/>
      <c r="JD238" s="61"/>
      <c r="JE238" s="61"/>
      <c r="JF238" s="61"/>
      <c r="JG238" s="61"/>
      <c r="JH238" s="61"/>
      <c r="JI238" s="61"/>
      <c r="JJ238" s="61"/>
      <c r="JK238" s="61"/>
      <c r="JL238" s="61"/>
      <c r="JM238" s="61"/>
      <c r="JN238" s="61"/>
      <c r="JO238" s="61"/>
      <c r="JP238" s="61"/>
      <c r="JQ238" s="61"/>
      <c r="JR238" s="61"/>
      <c r="JS238" s="61"/>
      <c r="JT238" s="61"/>
      <c r="JU238" s="61"/>
      <c r="JV238" s="61"/>
      <c r="JW238" s="61"/>
      <c r="JX238" s="61"/>
      <c r="JY238" s="61"/>
      <c r="JZ238" s="61"/>
      <c r="KA238" s="202"/>
      <c r="KB238" s="203"/>
      <c r="KC238" s="202"/>
      <c r="KD238" s="203"/>
      <c r="KE238" s="202"/>
      <c r="KF238" s="203"/>
      <c r="KG238" s="202"/>
      <c r="KH238" s="203"/>
      <c r="KI238" s="204"/>
      <c r="KJ238" s="205"/>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61"/>
      <c r="LG238" s="61"/>
      <c r="LH238" s="61"/>
      <c r="LI238" s="61"/>
      <c r="LJ238" s="61"/>
      <c r="LK238" s="61"/>
      <c r="LL238" s="61"/>
      <c r="LM238" s="61"/>
      <c r="LN238" s="61"/>
      <c r="LO238" s="61"/>
      <c r="LP238" s="61"/>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61"/>
      <c r="NE238" s="61"/>
      <c r="NF238" s="61"/>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61"/>
      <c r="OE238" s="61"/>
      <c r="OF238" s="61"/>
      <c r="OG238" s="61"/>
      <c r="OH238" s="61"/>
      <c r="OI238" s="61"/>
      <c r="OJ238" s="61"/>
      <c r="OK238" s="61"/>
      <c r="OL238" s="61"/>
      <c r="OM238" s="61"/>
      <c r="ON238" s="61"/>
      <c r="OO238" s="61"/>
      <c r="OP238" s="61"/>
      <c r="OQ238" s="61"/>
      <c r="OR238" s="61"/>
      <c r="OS238" s="61"/>
      <c r="OT238" s="61"/>
      <c r="OU238" s="61"/>
      <c r="OV238" s="61"/>
      <c r="OW238" s="61"/>
      <c r="OX238" s="61"/>
      <c r="OY238" s="61"/>
      <c r="OZ238" s="61"/>
    </row>
    <row r="239" spans="1:417" ht="26.25" hidden="1" customHeight="1">
      <c r="A239" s="61"/>
      <c r="B239" s="274"/>
      <c r="C239" s="319"/>
      <c r="D239" s="289"/>
      <c r="E239" s="319"/>
      <c r="F239" s="291"/>
      <c r="G239" s="289"/>
      <c r="H239" s="279"/>
      <c r="I239" s="233" t="s">
        <v>1131</v>
      </c>
      <c r="J239" s="489"/>
      <c r="K239" s="206" t="s">
        <v>662</v>
      </c>
      <c r="L239" s="134" t="s">
        <v>500</v>
      </c>
      <c r="M239" s="55" t="s">
        <v>378</v>
      </c>
      <c r="N239" s="61" t="s">
        <v>349</v>
      </c>
      <c r="O239" s="274"/>
      <c r="P239" s="61"/>
      <c r="Q239" s="131"/>
      <c r="R239" s="131"/>
      <c r="S239" s="131"/>
      <c r="T239" s="131" t="s">
        <v>205</v>
      </c>
      <c r="U239" s="131"/>
      <c r="V239" s="131"/>
      <c r="W239" s="131"/>
      <c r="X239" s="131"/>
      <c r="Y239" s="131"/>
      <c r="Z239" s="131"/>
      <c r="AA239" s="131"/>
      <c r="AB239" s="130">
        <f t="shared" si="293"/>
        <v>1</v>
      </c>
      <c r="AC239" s="77"/>
      <c r="AD239" s="77"/>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251"/>
      <c r="BT239" s="251"/>
      <c r="BU239" s="77"/>
      <c r="BV239" s="77"/>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77"/>
      <c r="DM239" s="77"/>
      <c r="DN239" s="77"/>
      <c r="DO239" s="77"/>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77"/>
      <c r="FF239" s="77"/>
      <c r="FG239" s="77"/>
      <c r="FH239" s="77"/>
      <c r="FI239" s="77"/>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77"/>
      <c r="GZ239" s="77"/>
      <c r="HA239" s="77"/>
      <c r="HB239" s="77"/>
      <c r="HC239" s="77"/>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61"/>
      <c r="IF239" s="61"/>
      <c r="IG239" s="61"/>
      <c r="IH239" s="61"/>
      <c r="II239" s="61"/>
      <c r="IJ239" s="61"/>
      <c r="IK239" s="61"/>
      <c r="IL239" s="61"/>
      <c r="IM239" s="61"/>
      <c r="IN239" s="61"/>
      <c r="IO239" s="61"/>
      <c r="IP239" s="61"/>
      <c r="IQ239" s="61"/>
      <c r="IR239" s="79"/>
      <c r="IS239" s="79"/>
      <c r="IT239" s="79"/>
      <c r="IU239" s="79"/>
      <c r="IV239" s="79"/>
      <c r="IW239" s="61"/>
      <c r="IX239" s="61"/>
      <c r="IY239" s="61"/>
      <c r="IZ239" s="61"/>
      <c r="JA239" s="61"/>
      <c r="JB239" s="61"/>
      <c r="JC239" s="61"/>
      <c r="JD239" s="61"/>
      <c r="JE239" s="61"/>
      <c r="JF239" s="61"/>
      <c r="JG239" s="61"/>
      <c r="JH239" s="61"/>
      <c r="JI239" s="61"/>
      <c r="JJ239" s="61"/>
      <c r="JK239" s="61"/>
      <c r="JL239" s="61"/>
      <c r="JM239" s="61"/>
      <c r="JN239" s="61"/>
      <c r="JO239" s="61"/>
      <c r="JP239" s="61"/>
      <c r="JQ239" s="61"/>
      <c r="JR239" s="61"/>
      <c r="JS239" s="61"/>
      <c r="JT239" s="61"/>
      <c r="JU239" s="61"/>
      <c r="JV239" s="61"/>
      <c r="JW239" s="61"/>
      <c r="JX239" s="61"/>
      <c r="JY239" s="61"/>
      <c r="JZ239" s="61"/>
      <c r="KA239" s="202"/>
      <c r="KB239" s="203"/>
      <c r="KC239" s="202"/>
      <c r="KD239" s="203"/>
      <c r="KE239" s="202"/>
      <c r="KF239" s="203"/>
      <c r="KG239" s="202"/>
      <c r="KH239" s="203"/>
      <c r="KI239" s="204"/>
      <c r="KJ239" s="205"/>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61"/>
      <c r="LG239" s="61"/>
      <c r="LH239" s="61"/>
      <c r="LI239" s="61"/>
      <c r="LJ239" s="61"/>
      <c r="LK239" s="61"/>
      <c r="LL239" s="61"/>
      <c r="LM239" s="61"/>
      <c r="LN239" s="61"/>
      <c r="LO239" s="61"/>
      <c r="LP239" s="61"/>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61"/>
      <c r="NE239" s="61"/>
      <c r="NF239" s="61"/>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61"/>
      <c r="OE239" s="61"/>
      <c r="OF239" s="61"/>
      <c r="OG239" s="61"/>
      <c r="OH239" s="61"/>
      <c r="OI239" s="61"/>
      <c r="OJ239" s="61"/>
      <c r="OK239" s="61"/>
      <c r="OL239" s="61"/>
      <c r="OM239" s="61"/>
      <c r="ON239" s="61"/>
      <c r="OO239" s="61"/>
      <c r="OP239" s="61"/>
      <c r="OQ239" s="61"/>
      <c r="OR239" s="61"/>
      <c r="OS239" s="61"/>
      <c r="OT239" s="61"/>
      <c r="OU239" s="61"/>
      <c r="OV239" s="61"/>
      <c r="OW239" s="61"/>
      <c r="OX239" s="61"/>
      <c r="OY239" s="61"/>
      <c r="OZ239" s="61"/>
    </row>
    <row r="240" spans="1:417" ht="26.25" hidden="1" customHeight="1">
      <c r="A240" s="61"/>
      <c r="B240" s="274"/>
      <c r="C240" s="319"/>
      <c r="D240" s="289"/>
      <c r="E240" s="319"/>
      <c r="F240" s="291"/>
      <c r="G240" s="289"/>
      <c r="H240" s="279"/>
      <c r="I240" s="147" t="s">
        <v>1131</v>
      </c>
      <c r="J240" s="489"/>
      <c r="K240" s="206" t="s">
        <v>662</v>
      </c>
      <c r="L240" s="134" t="s">
        <v>500</v>
      </c>
      <c r="M240" s="55" t="s">
        <v>378</v>
      </c>
      <c r="N240" s="61" t="s">
        <v>349</v>
      </c>
      <c r="O240" s="274"/>
      <c r="P240" s="61"/>
      <c r="Q240" s="131"/>
      <c r="R240" s="131"/>
      <c r="S240" s="131"/>
      <c r="T240" s="131"/>
      <c r="U240" s="131" t="s">
        <v>205</v>
      </c>
      <c r="V240" s="131"/>
      <c r="W240" s="131"/>
      <c r="X240" s="131"/>
      <c r="Y240" s="131"/>
      <c r="Z240" s="131"/>
      <c r="AA240" s="131"/>
      <c r="AB240" s="130">
        <f t="shared" si="293"/>
        <v>1</v>
      </c>
      <c r="AC240" s="77"/>
      <c r="AD240" s="77"/>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251"/>
      <c r="BT240" s="251"/>
      <c r="BU240" s="77"/>
      <c r="BV240" s="77"/>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77"/>
      <c r="DM240" s="77"/>
      <c r="DN240" s="77"/>
      <c r="DO240" s="77"/>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77"/>
      <c r="FF240" s="77"/>
      <c r="FG240" s="77"/>
      <c r="FH240" s="77"/>
      <c r="FI240" s="77"/>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77"/>
      <c r="GZ240" s="77"/>
      <c r="HA240" s="77"/>
      <c r="HB240" s="77"/>
      <c r="HC240" s="77"/>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61"/>
      <c r="IF240" s="61"/>
      <c r="IG240" s="61"/>
      <c r="IH240" s="61"/>
      <c r="II240" s="61"/>
      <c r="IJ240" s="61"/>
      <c r="IK240" s="61"/>
      <c r="IL240" s="61"/>
      <c r="IM240" s="61"/>
      <c r="IN240" s="61"/>
      <c r="IO240" s="61"/>
      <c r="IP240" s="61"/>
      <c r="IQ240" s="61"/>
      <c r="IR240" s="79"/>
      <c r="IS240" s="79"/>
      <c r="IT240" s="79"/>
      <c r="IU240" s="79"/>
      <c r="IV240" s="79"/>
      <c r="IW240" s="61"/>
      <c r="IX240" s="61"/>
      <c r="IY240" s="61"/>
      <c r="IZ240" s="61"/>
      <c r="JA240" s="61"/>
      <c r="JB240" s="61"/>
      <c r="JC240" s="61"/>
      <c r="JD240" s="61"/>
      <c r="JE240" s="61"/>
      <c r="JF240" s="61"/>
      <c r="JG240" s="61"/>
      <c r="JH240" s="61"/>
      <c r="JI240" s="61"/>
      <c r="JJ240" s="61"/>
      <c r="JK240" s="61"/>
      <c r="JL240" s="61"/>
      <c r="JM240" s="61"/>
      <c r="JN240" s="61"/>
      <c r="JO240" s="61"/>
      <c r="JP240" s="61"/>
      <c r="JQ240" s="61"/>
      <c r="JR240" s="61"/>
      <c r="JS240" s="61"/>
      <c r="JT240" s="61"/>
      <c r="JU240" s="61"/>
      <c r="JV240" s="61"/>
      <c r="JW240" s="61"/>
      <c r="JX240" s="61"/>
      <c r="JY240" s="61"/>
      <c r="JZ240" s="61"/>
      <c r="KA240" s="202"/>
      <c r="KB240" s="203"/>
      <c r="KC240" s="202"/>
      <c r="KD240" s="203"/>
      <c r="KE240" s="202"/>
      <c r="KF240" s="203"/>
      <c r="KG240" s="202"/>
      <c r="KH240" s="203"/>
      <c r="KI240" s="204"/>
      <c r="KJ240" s="205"/>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61"/>
      <c r="LG240" s="61"/>
      <c r="LH240" s="61"/>
      <c r="LI240" s="61"/>
      <c r="LJ240" s="61"/>
      <c r="LK240" s="61"/>
      <c r="LL240" s="61"/>
      <c r="LM240" s="61"/>
      <c r="LN240" s="61"/>
      <c r="LO240" s="61"/>
      <c r="LP240" s="61"/>
      <c r="LQ240" s="61"/>
      <c r="LR240" s="61"/>
      <c r="LS240" s="61"/>
      <c r="LT240" s="61"/>
      <c r="LU240" s="61"/>
      <c r="LV240" s="61"/>
      <c r="LW240" s="61"/>
      <c r="LX240" s="61"/>
      <c r="LY240" s="61"/>
      <c r="LZ240" s="61"/>
      <c r="MA240" s="61"/>
      <c r="MB240" s="61"/>
      <c r="MC240" s="61"/>
      <c r="MD240" s="61"/>
      <c r="ME240" s="61"/>
      <c r="MF240" s="61"/>
      <c r="MG240" s="61"/>
      <c r="MH240" s="61"/>
      <c r="MI240" s="61"/>
      <c r="MJ240" s="61"/>
      <c r="MK240" s="61"/>
      <c r="ML240" s="61"/>
      <c r="MM240" s="61"/>
      <c r="MN240" s="61"/>
      <c r="MO240" s="61"/>
      <c r="MP240" s="61"/>
      <c r="MQ240" s="61"/>
      <c r="MR240" s="61"/>
      <c r="MS240" s="61"/>
      <c r="MT240" s="61"/>
      <c r="MU240" s="61"/>
      <c r="MV240" s="61"/>
      <c r="MW240" s="61"/>
      <c r="MX240" s="61"/>
      <c r="MY240" s="61"/>
      <c r="MZ240" s="61"/>
      <c r="NA240" s="61"/>
      <c r="NB240" s="61"/>
      <c r="NC240" s="61"/>
      <c r="ND240" s="61"/>
      <c r="NE240" s="61"/>
      <c r="NF240" s="61"/>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61"/>
      <c r="OE240" s="61"/>
      <c r="OF240" s="61"/>
      <c r="OG240" s="61"/>
      <c r="OH240" s="61"/>
      <c r="OI240" s="61"/>
      <c r="OJ240" s="61"/>
      <c r="OK240" s="61"/>
      <c r="OL240" s="61"/>
      <c r="OM240" s="61"/>
      <c r="ON240" s="61"/>
      <c r="OO240" s="61"/>
      <c r="OP240" s="61"/>
      <c r="OQ240" s="61"/>
      <c r="OR240" s="61"/>
      <c r="OS240" s="61"/>
      <c r="OT240" s="61"/>
      <c r="OU240" s="61"/>
      <c r="OV240" s="61"/>
      <c r="OW240" s="61"/>
      <c r="OX240" s="61"/>
      <c r="OY240" s="61"/>
      <c r="OZ240" s="61"/>
    </row>
    <row r="241" spans="1:416" ht="26.25" hidden="1" customHeight="1">
      <c r="A241" s="61"/>
      <c r="B241" s="274"/>
      <c r="C241" s="319"/>
      <c r="D241" s="289"/>
      <c r="E241" s="319"/>
      <c r="F241" s="291"/>
      <c r="G241" s="289"/>
      <c r="H241" s="279"/>
      <c r="I241" s="147" t="s">
        <v>1131</v>
      </c>
      <c r="J241" s="489"/>
      <c r="K241" s="206" t="s">
        <v>662</v>
      </c>
      <c r="L241" s="134" t="s">
        <v>500</v>
      </c>
      <c r="M241" s="55" t="s">
        <v>378</v>
      </c>
      <c r="N241" s="61" t="s">
        <v>349</v>
      </c>
      <c r="O241" s="274"/>
      <c r="P241" s="61"/>
      <c r="Q241" s="131"/>
      <c r="R241" s="131"/>
      <c r="S241" s="131"/>
      <c r="T241" s="131"/>
      <c r="U241" s="131"/>
      <c r="V241" s="131" t="s">
        <v>205</v>
      </c>
      <c r="W241" s="131"/>
      <c r="X241" s="131"/>
      <c r="Y241" s="131"/>
      <c r="Z241" s="131"/>
      <c r="AA241" s="131"/>
      <c r="AB241" s="130">
        <f t="shared" si="293"/>
        <v>1</v>
      </c>
      <c r="AC241" s="77"/>
      <c r="AD241" s="77"/>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251"/>
      <c r="BT241" s="251"/>
      <c r="BU241" s="77"/>
      <c r="BV241" s="77"/>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77"/>
      <c r="DM241" s="77"/>
      <c r="DN241" s="77"/>
      <c r="DO241" s="77"/>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77"/>
      <c r="FF241" s="77"/>
      <c r="FG241" s="77"/>
      <c r="FH241" s="77"/>
      <c r="FI241" s="77"/>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77"/>
      <c r="GZ241" s="77"/>
      <c r="HA241" s="77"/>
      <c r="HB241" s="77"/>
      <c r="HC241" s="77"/>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61"/>
      <c r="IF241" s="61"/>
      <c r="IG241" s="61"/>
      <c r="IH241" s="61"/>
      <c r="II241" s="61"/>
      <c r="IJ241" s="61"/>
      <c r="IK241" s="61"/>
      <c r="IL241" s="61"/>
      <c r="IM241" s="61"/>
      <c r="IN241" s="61"/>
      <c r="IO241" s="61"/>
      <c r="IP241" s="61"/>
      <c r="IQ241" s="61"/>
      <c r="IR241" s="79"/>
      <c r="IS241" s="79"/>
      <c r="IT241" s="79"/>
      <c r="IU241" s="79"/>
      <c r="IV241" s="79"/>
      <c r="IW241" s="61"/>
      <c r="IX241" s="61"/>
      <c r="IY241" s="61"/>
      <c r="IZ241" s="61"/>
      <c r="JA241" s="61"/>
      <c r="JB241" s="61"/>
      <c r="JC241" s="61"/>
      <c r="JD241" s="61"/>
      <c r="JE241" s="61"/>
      <c r="JF241" s="61"/>
      <c r="JG241" s="61"/>
      <c r="JH241" s="61"/>
      <c r="JI241" s="61"/>
      <c r="JJ241" s="61"/>
      <c r="JK241" s="61"/>
      <c r="JL241" s="61"/>
      <c r="JM241" s="61"/>
      <c r="JN241" s="61"/>
      <c r="JO241" s="61"/>
      <c r="JP241" s="61"/>
      <c r="JQ241" s="61"/>
      <c r="JR241" s="61"/>
      <c r="JS241" s="61"/>
      <c r="JT241" s="61"/>
      <c r="JU241" s="61"/>
      <c r="JV241" s="61"/>
      <c r="JW241" s="61"/>
      <c r="JX241" s="61"/>
      <c r="JY241" s="61"/>
      <c r="JZ241" s="61"/>
      <c r="KA241" s="202"/>
      <c r="KB241" s="203"/>
      <c r="KC241" s="202"/>
      <c r="KD241" s="203"/>
      <c r="KE241" s="202"/>
      <c r="KF241" s="203"/>
      <c r="KG241" s="202"/>
      <c r="KH241" s="203"/>
      <c r="KI241" s="204"/>
      <c r="KJ241" s="205"/>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61"/>
      <c r="LG241" s="61"/>
      <c r="LH241" s="61"/>
      <c r="LI241" s="61"/>
      <c r="LJ241" s="61"/>
      <c r="LK241" s="61"/>
      <c r="LL241" s="61"/>
      <c r="LM241" s="61"/>
      <c r="LN241" s="61"/>
      <c r="LO241" s="61"/>
      <c r="LP241" s="61"/>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61"/>
      <c r="NE241" s="61"/>
      <c r="NF241" s="61"/>
      <c r="NG241" s="61"/>
      <c r="NH241" s="61"/>
      <c r="NI241" s="61"/>
      <c r="NJ241" s="61"/>
      <c r="NK241" s="61"/>
      <c r="NL241" s="61"/>
      <c r="NM241" s="61"/>
      <c r="NN241" s="61"/>
      <c r="NO241" s="61"/>
      <c r="NP241" s="61"/>
      <c r="NQ241" s="61"/>
      <c r="NR241" s="61"/>
      <c r="NS241" s="61"/>
      <c r="NT241" s="61"/>
      <c r="NU241" s="61"/>
      <c r="NV241" s="61"/>
      <c r="NW241" s="61"/>
      <c r="NX241" s="61"/>
      <c r="NY241" s="61"/>
      <c r="NZ241" s="61"/>
      <c r="OA241" s="61"/>
      <c r="OB241" s="61"/>
      <c r="OC241" s="61"/>
      <c r="OD241" s="61"/>
      <c r="OE241" s="61"/>
      <c r="OF241" s="61"/>
      <c r="OG241" s="61"/>
      <c r="OH241" s="61"/>
      <c r="OI241" s="61"/>
      <c r="OJ241" s="61"/>
      <c r="OK241" s="61"/>
      <c r="OL241" s="61"/>
      <c r="OM241" s="61"/>
      <c r="ON241" s="61"/>
      <c r="OO241" s="61"/>
      <c r="OP241" s="61"/>
      <c r="OQ241" s="61"/>
      <c r="OR241" s="61"/>
      <c r="OS241" s="61"/>
      <c r="OT241" s="61"/>
      <c r="OU241" s="61"/>
      <c r="OV241" s="61"/>
      <c r="OW241" s="61"/>
      <c r="OX241" s="61"/>
      <c r="OY241" s="61"/>
      <c r="OZ241" s="61"/>
    </row>
    <row r="242" spans="1:416" ht="26.25" hidden="1" customHeight="1">
      <c r="A242" s="61"/>
      <c r="B242" s="274"/>
      <c r="C242" s="319"/>
      <c r="D242" s="289"/>
      <c r="E242" s="319"/>
      <c r="F242" s="291"/>
      <c r="G242" s="289"/>
      <c r="H242" s="279"/>
      <c r="I242" s="147" t="s">
        <v>1131</v>
      </c>
      <c r="J242" s="489"/>
      <c r="K242" s="206" t="s">
        <v>662</v>
      </c>
      <c r="L242" s="134" t="s">
        <v>500</v>
      </c>
      <c r="M242" s="55" t="s">
        <v>378</v>
      </c>
      <c r="N242" s="61" t="s">
        <v>349</v>
      </c>
      <c r="O242" s="274"/>
      <c r="P242" s="61"/>
      <c r="Q242" s="131"/>
      <c r="R242" s="131"/>
      <c r="S242" s="131"/>
      <c r="T242" s="131"/>
      <c r="U242" s="131"/>
      <c r="V242" s="131"/>
      <c r="W242" s="131" t="s">
        <v>205</v>
      </c>
      <c r="X242" s="131"/>
      <c r="Y242" s="131"/>
      <c r="Z242" s="131"/>
      <c r="AA242" s="131"/>
      <c r="AB242" s="130">
        <f t="shared" si="293"/>
        <v>1</v>
      </c>
      <c r="AC242" s="77"/>
      <c r="AD242" s="77"/>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251"/>
      <c r="BT242" s="251"/>
      <c r="BU242" s="77"/>
      <c r="BV242" s="77"/>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77"/>
      <c r="DM242" s="77"/>
      <c r="DN242" s="77"/>
      <c r="DO242" s="77"/>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77"/>
      <c r="FF242" s="77"/>
      <c r="FG242" s="77"/>
      <c r="FH242" s="77"/>
      <c r="FI242" s="77"/>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77"/>
      <c r="GZ242" s="77"/>
      <c r="HA242" s="77"/>
      <c r="HB242" s="77"/>
      <c r="HC242" s="77"/>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61"/>
      <c r="IH242" s="61"/>
      <c r="II242" s="61"/>
      <c r="IJ242" s="61"/>
      <c r="IK242" s="61"/>
      <c r="IL242" s="61"/>
      <c r="IM242" s="61"/>
      <c r="IN242" s="61"/>
      <c r="IO242" s="61"/>
      <c r="IP242" s="61"/>
      <c r="IQ242" s="61"/>
      <c r="IR242" s="79"/>
      <c r="IS242" s="79"/>
      <c r="IT242" s="79"/>
      <c r="IU242" s="79"/>
      <c r="IV242" s="79"/>
      <c r="IW242" s="61"/>
      <c r="IX242" s="61"/>
      <c r="IY242" s="61"/>
      <c r="IZ242" s="61"/>
      <c r="JA242" s="61"/>
      <c r="JB242" s="61"/>
      <c r="JC242" s="61"/>
      <c r="JD242" s="61"/>
      <c r="JE242" s="61"/>
      <c r="JF242" s="61"/>
      <c r="JG242" s="61"/>
      <c r="JH242" s="61"/>
      <c r="JI242" s="61"/>
      <c r="JJ242" s="61"/>
      <c r="JK242" s="61"/>
      <c r="JL242" s="61"/>
      <c r="JM242" s="61"/>
      <c r="JN242" s="61"/>
      <c r="JO242" s="61"/>
      <c r="JP242" s="61"/>
      <c r="JQ242" s="61"/>
      <c r="JR242" s="61"/>
      <c r="JS242" s="61"/>
      <c r="JT242" s="61"/>
      <c r="JU242" s="61"/>
      <c r="JV242" s="61"/>
      <c r="JW242" s="61"/>
      <c r="JX242" s="61"/>
      <c r="JY242" s="61"/>
      <c r="JZ242" s="61"/>
      <c r="KA242" s="202"/>
      <c r="KB242" s="203"/>
      <c r="KC242" s="202"/>
      <c r="KD242" s="203"/>
      <c r="KE242" s="202"/>
      <c r="KF242" s="203"/>
      <c r="KG242" s="202"/>
      <c r="KH242" s="203"/>
      <c r="KI242" s="204"/>
      <c r="KJ242" s="205"/>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61"/>
      <c r="LG242" s="61"/>
      <c r="LH242" s="61"/>
      <c r="LI242" s="61"/>
      <c r="LJ242" s="61"/>
      <c r="LK242" s="61"/>
      <c r="LL242" s="61"/>
      <c r="LM242" s="61"/>
      <c r="LN242" s="61"/>
      <c r="LO242" s="61"/>
      <c r="LP242" s="61"/>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61"/>
      <c r="NE242" s="61"/>
      <c r="NF242" s="61"/>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61"/>
      <c r="OE242" s="61"/>
      <c r="OF242" s="61"/>
      <c r="OG242" s="61"/>
      <c r="OH242" s="61"/>
      <c r="OI242" s="61"/>
      <c r="OJ242" s="61"/>
      <c r="OK242" s="61"/>
      <c r="OL242" s="61"/>
      <c r="OM242" s="61"/>
      <c r="ON242" s="61"/>
      <c r="OO242" s="61"/>
      <c r="OP242" s="61"/>
      <c r="OQ242" s="61"/>
      <c r="OR242" s="61"/>
      <c r="OS242" s="61"/>
      <c r="OT242" s="61"/>
      <c r="OU242" s="61"/>
      <c r="OV242" s="61"/>
      <c r="OW242" s="61"/>
      <c r="OX242" s="61"/>
      <c r="OY242" s="61"/>
      <c r="OZ242" s="61"/>
    </row>
    <row r="243" spans="1:416" ht="26.25" hidden="1" customHeight="1">
      <c r="A243" s="61"/>
      <c r="B243" s="274"/>
      <c r="C243" s="319"/>
      <c r="D243" s="289"/>
      <c r="E243" s="319"/>
      <c r="F243" s="291"/>
      <c r="G243" s="289"/>
      <c r="H243" s="279"/>
      <c r="I243" s="147" t="s">
        <v>1131</v>
      </c>
      <c r="J243" s="489"/>
      <c r="K243" s="206" t="s">
        <v>662</v>
      </c>
      <c r="L243" s="134" t="s">
        <v>500</v>
      </c>
      <c r="M243" s="55" t="s">
        <v>378</v>
      </c>
      <c r="N243" s="61" t="s">
        <v>349</v>
      </c>
      <c r="O243" s="274"/>
      <c r="P243" s="61"/>
      <c r="Q243" s="131"/>
      <c r="R243" s="131"/>
      <c r="S243" s="131"/>
      <c r="T243" s="131"/>
      <c r="U243" s="131"/>
      <c r="V243" s="131"/>
      <c r="W243" s="131"/>
      <c r="X243" s="131" t="s">
        <v>205</v>
      </c>
      <c r="Y243" s="131"/>
      <c r="Z243" s="131"/>
      <c r="AA243" s="131"/>
      <c r="AB243" s="130">
        <f t="shared" si="293"/>
        <v>1</v>
      </c>
      <c r="AC243" s="77"/>
      <c r="AD243" s="77"/>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251"/>
      <c r="BT243" s="251"/>
      <c r="BU243" s="77"/>
      <c r="BV243" s="77"/>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77"/>
      <c r="DM243" s="77"/>
      <c r="DN243" s="77"/>
      <c r="DO243" s="77"/>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77"/>
      <c r="FF243" s="77"/>
      <c r="FG243" s="77"/>
      <c r="FH243" s="77"/>
      <c r="FI243" s="77"/>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77"/>
      <c r="GZ243" s="77"/>
      <c r="HA243" s="77"/>
      <c r="HB243" s="77"/>
      <c r="HC243" s="77"/>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61"/>
      <c r="IH243" s="61"/>
      <c r="II243" s="61"/>
      <c r="IJ243" s="61"/>
      <c r="IK243" s="61"/>
      <c r="IL243" s="61"/>
      <c r="IM243" s="61"/>
      <c r="IN243" s="61"/>
      <c r="IO243" s="61"/>
      <c r="IP243" s="61"/>
      <c r="IQ243" s="61"/>
      <c r="IR243" s="79"/>
      <c r="IS243" s="79"/>
      <c r="IT243" s="79"/>
      <c r="IU243" s="79"/>
      <c r="IV243" s="79"/>
      <c r="IW243" s="61"/>
      <c r="IX243" s="61"/>
      <c r="IY243" s="61"/>
      <c r="IZ243" s="61"/>
      <c r="JA243" s="61"/>
      <c r="JB243" s="61"/>
      <c r="JC243" s="61"/>
      <c r="JD243" s="61"/>
      <c r="JE243" s="61"/>
      <c r="JF243" s="61"/>
      <c r="JG243" s="61"/>
      <c r="JH243" s="61"/>
      <c r="JI243" s="61"/>
      <c r="JJ243" s="61"/>
      <c r="JK243" s="61"/>
      <c r="JL243" s="61"/>
      <c r="JM243" s="61"/>
      <c r="JN243" s="61"/>
      <c r="JO243" s="61"/>
      <c r="JP243" s="61"/>
      <c r="JQ243" s="61"/>
      <c r="JR243" s="61"/>
      <c r="JS243" s="61"/>
      <c r="JT243" s="61"/>
      <c r="JU243" s="61"/>
      <c r="JV243" s="61"/>
      <c r="JW243" s="61"/>
      <c r="JX243" s="61"/>
      <c r="JY243" s="61"/>
      <c r="JZ243" s="61"/>
      <c r="KA243" s="202"/>
      <c r="KB243" s="203"/>
      <c r="KC243" s="202"/>
      <c r="KD243" s="203"/>
      <c r="KE243" s="202"/>
      <c r="KF243" s="203"/>
      <c r="KG243" s="202"/>
      <c r="KH243" s="203"/>
      <c r="KI243" s="204"/>
      <c r="KJ243" s="205"/>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61"/>
      <c r="LG243" s="61"/>
      <c r="LH243" s="61"/>
      <c r="LI243" s="61"/>
      <c r="LJ243" s="61"/>
      <c r="LK243" s="61"/>
      <c r="LL243" s="61"/>
      <c r="LM243" s="61"/>
      <c r="LN243" s="61"/>
      <c r="LO243" s="61"/>
      <c r="LP243" s="61"/>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61"/>
      <c r="NE243" s="61"/>
      <c r="NF243" s="61"/>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61"/>
      <c r="OE243" s="61"/>
      <c r="OF243" s="61"/>
      <c r="OG243" s="61"/>
      <c r="OH243" s="61"/>
      <c r="OI243" s="61"/>
      <c r="OJ243" s="61"/>
      <c r="OK243" s="61"/>
      <c r="OL243" s="61"/>
      <c r="OM243" s="61"/>
      <c r="ON243" s="61"/>
      <c r="OO243" s="61"/>
      <c r="OP243" s="61"/>
      <c r="OQ243" s="61"/>
      <c r="OR243" s="61"/>
      <c r="OS243" s="61"/>
      <c r="OT243" s="61"/>
      <c r="OU243" s="61"/>
      <c r="OV243" s="61"/>
      <c r="OW243" s="61"/>
      <c r="OX243" s="61"/>
      <c r="OY243" s="61"/>
      <c r="OZ243" s="61"/>
    </row>
    <row r="244" spans="1:416" ht="26.25" hidden="1" customHeight="1">
      <c r="A244" s="61"/>
      <c r="B244" s="274"/>
      <c r="C244" s="319"/>
      <c r="D244" s="289"/>
      <c r="E244" s="319"/>
      <c r="F244" s="291"/>
      <c r="G244" s="289"/>
      <c r="H244" s="279"/>
      <c r="I244" s="147" t="s">
        <v>1553</v>
      </c>
      <c r="J244" s="489"/>
      <c r="K244" s="206" t="s">
        <v>662</v>
      </c>
      <c r="L244" s="134" t="s">
        <v>500</v>
      </c>
      <c r="M244" s="55" t="s">
        <v>378</v>
      </c>
      <c r="N244" s="61" t="s">
        <v>349</v>
      </c>
      <c r="O244" s="274"/>
      <c r="P244" s="61"/>
      <c r="Q244" s="131"/>
      <c r="R244" s="131"/>
      <c r="S244" s="131"/>
      <c r="T244" s="131"/>
      <c r="U244" s="131"/>
      <c r="V244" s="131"/>
      <c r="W244" s="131"/>
      <c r="X244" s="131"/>
      <c r="Y244" s="131" t="s">
        <v>205</v>
      </c>
      <c r="Z244" s="131"/>
      <c r="AA244" s="131"/>
      <c r="AB244" s="130">
        <f t="shared" si="293"/>
        <v>1</v>
      </c>
      <c r="AC244" s="77"/>
      <c r="AD244" s="77"/>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251"/>
      <c r="BT244" s="251"/>
      <c r="BU244" s="77"/>
      <c r="BV244" s="77"/>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77"/>
      <c r="DM244" s="77"/>
      <c r="DN244" s="77"/>
      <c r="DO244" s="77"/>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77"/>
      <c r="FF244" s="77"/>
      <c r="FG244" s="77"/>
      <c r="FH244" s="77"/>
      <c r="FI244" s="77"/>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77"/>
      <c r="GZ244" s="77"/>
      <c r="HA244" s="77"/>
      <c r="HB244" s="77"/>
      <c r="HC244" s="77"/>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61"/>
      <c r="IH244" s="61"/>
      <c r="II244" s="61"/>
      <c r="IJ244" s="61"/>
      <c r="IK244" s="61"/>
      <c r="IL244" s="61"/>
      <c r="IM244" s="61"/>
      <c r="IN244" s="61"/>
      <c r="IO244" s="61"/>
      <c r="IP244" s="61"/>
      <c r="IQ244" s="61"/>
      <c r="IR244" s="79"/>
      <c r="IS244" s="79"/>
      <c r="IT244" s="79"/>
      <c r="IU244" s="79"/>
      <c r="IV244" s="79"/>
      <c r="IW244" s="61"/>
      <c r="IX244" s="61"/>
      <c r="IY244" s="61"/>
      <c r="IZ244" s="61"/>
      <c r="JA244" s="61"/>
      <c r="JB244" s="61"/>
      <c r="JC244" s="61"/>
      <c r="JD244" s="61"/>
      <c r="JE244" s="61"/>
      <c r="JF244" s="61"/>
      <c r="JG244" s="61"/>
      <c r="JH244" s="61"/>
      <c r="JI244" s="61"/>
      <c r="JJ244" s="61"/>
      <c r="JK244" s="61"/>
      <c r="JL244" s="61"/>
      <c r="JM244" s="61"/>
      <c r="JN244" s="61"/>
      <c r="JO244" s="61"/>
      <c r="JP244" s="61"/>
      <c r="JQ244" s="61"/>
      <c r="JR244" s="61"/>
      <c r="JS244" s="61"/>
      <c r="JT244" s="61"/>
      <c r="JU244" s="61"/>
      <c r="JV244" s="61"/>
      <c r="JW244" s="61"/>
      <c r="JX244" s="61"/>
      <c r="JY244" s="61"/>
      <c r="JZ244" s="61"/>
      <c r="KA244" s="202"/>
      <c r="KB244" s="203"/>
      <c r="KC244" s="202"/>
      <c r="KD244" s="203"/>
      <c r="KE244" s="202"/>
      <c r="KF244" s="203"/>
      <c r="KG244" s="202"/>
      <c r="KH244" s="203"/>
      <c r="KI244" s="204"/>
      <c r="KJ244" s="205"/>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61"/>
      <c r="LG244" s="61"/>
      <c r="LH244" s="61"/>
      <c r="LI244" s="61"/>
      <c r="LJ244" s="61"/>
      <c r="LK244" s="61"/>
      <c r="LL244" s="61"/>
      <c r="LM244" s="61"/>
      <c r="LN244" s="61"/>
      <c r="LO244" s="61"/>
      <c r="LP244" s="61"/>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61"/>
      <c r="NE244" s="61"/>
      <c r="NF244" s="61"/>
      <c r="NG244" s="61"/>
      <c r="NH244" s="61"/>
      <c r="NI244" s="61"/>
      <c r="NJ244" s="61"/>
      <c r="NK244" s="61"/>
      <c r="NL244" s="61"/>
      <c r="NM244" s="61"/>
      <c r="NN244" s="61"/>
      <c r="NO244" s="61"/>
      <c r="NP244" s="61"/>
      <c r="NQ244" s="61"/>
      <c r="NR244" s="61"/>
      <c r="NS244" s="61"/>
      <c r="NT244" s="61"/>
      <c r="NU244" s="61"/>
      <c r="NV244" s="61"/>
      <c r="NW244" s="61"/>
      <c r="NX244" s="61"/>
      <c r="NY244" s="61"/>
      <c r="NZ244" s="61"/>
      <c r="OA244" s="61"/>
      <c r="OB244" s="61"/>
      <c r="OC244" s="61"/>
      <c r="OD244" s="61"/>
      <c r="OE244" s="61"/>
      <c r="OF244" s="61"/>
      <c r="OG244" s="61"/>
      <c r="OH244" s="61"/>
      <c r="OI244" s="61"/>
      <c r="OJ244" s="61"/>
      <c r="OK244" s="61"/>
      <c r="OL244" s="61"/>
      <c r="OM244" s="61"/>
      <c r="ON244" s="61"/>
      <c r="OO244" s="61"/>
      <c r="OP244" s="61"/>
      <c r="OQ244" s="61"/>
      <c r="OR244" s="61"/>
      <c r="OS244" s="61"/>
      <c r="OT244" s="61"/>
      <c r="OU244" s="61"/>
      <c r="OV244" s="61"/>
      <c r="OW244" s="61"/>
      <c r="OX244" s="61"/>
      <c r="OY244" s="61"/>
      <c r="OZ244" s="61"/>
    </row>
    <row r="245" spans="1:416" ht="33.75" hidden="1" customHeight="1">
      <c r="A245" s="61"/>
      <c r="B245" s="273"/>
      <c r="C245" s="320"/>
      <c r="D245" s="309"/>
      <c r="E245" s="320"/>
      <c r="F245" s="295"/>
      <c r="G245" s="309"/>
      <c r="H245" s="276"/>
      <c r="I245" s="147" t="s">
        <v>1131</v>
      </c>
      <c r="J245" s="490"/>
      <c r="K245" s="206" t="s">
        <v>662</v>
      </c>
      <c r="L245" s="134" t="s">
        <v>500</v>
      </c>
      <c r="M245" s="55" t="s">
        <v>378</v>
      </c>
      <c r="N245" s="61" t="s">
        <v>385</v>
      </c>
      <c r="O245" s="274"/>
      <c r="P245" s="61"/>
      <c r="Q245" s="131"/>
      <c r="R245" s="131"/>
      <c r="S245" s="131"/>
      <c r="T245" s="131"/>
      <c r="U245" s="131"/>
      <c r="V245" s="131"/>
      <c r="W245" s="131"/>
      <c r="X245" s="131"/>
      <c r="Y245" s="131"/>
      <c r="Z245" s="131" t="s">
        <v>205</v>
      </c>
      <c r="AA245" s="131"/>
      <c r="AB245" s="130">
        <f t="shared" si="293"/>
        <v>1</v>
      </c>
      <c r="AC245" s="77"/>
      <c r="AD245" s="77"/>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251"/>
      <c r="BT245" s="251"/>
      <c r="BU245" s="77"/>
      <c r="BV245" s="77"/>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77"/>
      <c r="DM245" s="77"/>
      <c r="DN245" s="77"/>
      <c r="DO245" s="77"/>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77"/>
      <c r="FF245" s="77"/>
      <c r="FG245" s="77"/>
      <c r="FH245" s="77"/>
      <c r="FI245" s="77"/>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77"/>
      <c r="GZ245" s="77"/>
      <c r="HA245" s="77"/>
      <c r="HB245" s="77"/>
      <c r="HC245" s="77"/>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61"/>
      <c r="IH245" s="61"/>
      <c r="II245" s="61"/>
      <c r="IJ245" s="61"/>
      <c r="IK245" s="61"/>
      <c r="IL245" s="61"/>
      <c r="IM245" s="61"/>
      <c r="IN245" s="61"/>
      <c r="IO245" s="61"/>
      <c r="IP245" s="61"/>
      <c r="IQ245" s="61"/>
      <c r="IR245" s="79" t="s">
        <v>557</v>
      </c>
      <c r="IS245" s="78"/>
      <c r="IT245" s="79" t="s">
        <v>557</v>
      </c>
      <c r="IU245" s="61"/>
      <c r="IV245" s="79" t="s">
        <v>556</v>
      </c>
      <c r="IW245" s="61">
        <v>2</v>
      </c>
      <c r="IX245" s="61">
        <v>2</v>
      </c>
      <c r="IY245" s="61">
        <v>2</v>
      </c>
      <c r="IZ245" s="61">
        <v>1</v>
      </c>
      <c r="JA245" s="61">
        <v>2</v>
      </c>
      <c r="JB245" s="61">
        <v>2</v>
      </c>
      <c r="JC245" s="61">
        <v>2</v>
      </c>
      <c r="JD245" s="61">
        <v>2</v>
      </c>
      <c r="JE245" s="61">
        <v>2</v>
      </c>
      <c r="JF245" s="61">
        <v>2</v>
      </c>
      <c r="JG245" s="61">
        <v>2</v>
      </c>
      <c r="JH245" s="61">
        <v>2</v>
      </c>
      <c r="JI245" s="61">
        <v>2</v>
      </c>
      <c r="JJ245" s="61">
        <v>2</v>
      </c>
      <c r="JK245" s="61">
        <v>2</v>
      </c>
      <c r="JL245" s="61">
        <v>2</v>
      </c>
      <c r="JM245" s="61">
        <v>2</v>
      </c>
      <c r="JN245" s="61">
        <v>2</v>
      </c>
      <c r="JO245" s="61">
        <v>2</v>
      </c>
      <c r="JP245" s="61">
        <v>2</v>
      </c>
      <c r="JQ245" s="61">
        <v>2</v>
      </c>
      <c r="JR245" s="61">
        <v>2</v>
      </c>
      <c r="JS245" s="61">
        <v>2</v>
      </c>
      <c r="JT245" s="61">
        <v>2</v>
      </c>
      <c r="JU245" s="61">
        <v>2</v>
      </c>
      <c r="JV245" s="61">
        <v>2</v>
      </c>
      <c r="JW245" s="61">
        <v>2</v>
      </c>
      <c r="JX245" s="61">
        <v>2</v>
      </c>
      <c r="JY245" s="61">
        <v>2</v>
      </c>
      <c r="JZ245" s="61">
        <v>2</v>
      </c>
      <c r="KA245" s="202">
        <f t="shared" si="294"/>
        <v>29</v>
      </c>
      <c r="KB245" s="203">
        <f t="shared" si="295"/>
        <v>0.96666666666666667</v>
      </c>
      <c r="KC245" s="202">
        <f t="shared" si="296"/>
        <v>1</v>
      </c>
      <c r="KD245" s="203">
        <f t="shared" si="297"/>
        <v>3.3333333333333333E-2</v>
      </c>
      <c r="KE245" s="202">
        <f t="shared" si="298"/>
        <v>0</v>
      </c>
      <c r="KF245" s="203">
        <f t="shared" si="299"/>
        <v>0</v>
      </c>
      <c r="KG245" s="202">
        <f t="shared" si="300"/>
        <v>0</v>
      </c>
      <c r="KH245" s="203">
        <f t="shared" si="301"/>
        <v>0</v>
      </c>
      <c r="KI245" s="204">
        <f t="shared" si="302"/>
        <v>1.9666666666666666</v>
      </c>
      <c r="KJ245" s="205" t="str">
        <f t="shared" si="303"/>
        <v>Đạt mục tiêu</v>
      </c>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c r="OG245" s="61"/>
      <c r="OH245" s="61"/>
      <c r="OI245" s="61"/>
      <c r="OJ245" s="61"/>
      <c r="OK245" s="61"/>
      <c r="OL245" s="61"/>
      <c r="OM245" s="61"/>
      <c r="ON245" s="61"/>
      <c r="OO245" s="61"/>
      <c r="OP245" s="61"/>
      <c r="OQ245" s="61"/>
      <c r="OR245" s="61"/>
      <c r="OS245" s="61"/>
      <c r="OT245" s="61"/>
      <c r="OU245" s="61"/>
      <c r="OV245" s="61"/>
      <c r="OW245" s="61"/>
      <c r="OX245" s="61"/>
      <c r="OY245" s="61"/>
      <c r="OZ245" s="61"/>
    </row>
    <row r="246" spans="1:416" ht="33.75" hidden="1" customHeight="1">
      <c r="A246" s="61"/>
      <c r="B246" s="272">
        <v>95</v>
      </c>
      <c r="C246" s="293" t="s">
        <v>1586</v>
      </c>
      <c r="D246" s="290" t="s">
        <v>1587</v>
      </c>
      <c r="E246" s="293" t="s">
        <v>1588</v>
      </c>
      <c r="F246" s="290"/>
      <c r="G246" s="290" t="s">
        <v>205</v>
      </c>
      <c r="H246" s="293" t="s">
        <v>1588</v>
      </c>
      <c r="I246" s="147" t="s">
        <v>1131</v>
      </c>
      <c r="J246" s="227"/>
      <c r="K246" s="206" t="s">
        <v>662</v>
      </c>
      <c r="L246" s="245" t="s">
        <v>500</v>
      </c>
      <c r="M246" s="55" t="s">
        <v>378</v>
      </c>
      <c r="N246" s="244" t="s">
        <v>385</v>
      </c>
      <c r="O246" s="274" t="s">
        <v>205</v>
      </c>
      <c r="P246" s="61"/>
      <c r="Q246" s="131"/>
      <c r="R246" s="131"/>
      <c r="S246" s="131"/>
      <c r="T246" s="131"/>
      <c r="U246" s="131"/>
      <c r="V246" s="131"/>
      <c r="W246" s="131"/>
      <c r="X246" s="131"/>
      <c r="Y246" s="131"/>
      <c r="Z246" s="131"/>
      <c r="AA246" s="131" t="s">
        <v>205</v>
      </c>
      <c r="AB246" s="130">
        <f t="shared" si="293"/>
        <v>1</v>
      </c>
      <c r="AC246" s="77"/>
      <c r="AD246" s="77"/>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251"/>
      <c r="BT246" s="251"/>
      <c r="BU246" s="77"/>
      <c r="BV246" s="77"/>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77"/>
      <c r="DM246" s="77"/>
      <c r="DN246" s="77"/>
      <c r="DO246" s="77"/>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77"/>
      <c r="FF246" s="77"/>
      <c r="FG246" s="77"/>
      <c r="FH246" s="77"/>
      <c r="FI246" s="77"/>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77"/>
      <c r="GZ246" s="77"/>
      <c r="HA246" s="77"/>
      <c r="HB246" s="77"/>
      <c r="HC246" s="77"/>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61"/>
      <c r="IF246" s="61"/>
      <c r="IG246" s="61"/>
      <c r="IH246" s="61"/>
      <c r="II246" s="61"/>
      <c r="IJ246" s="61"/>
      <c r="IK246" s="61"/>
      <c r="IL246" s="61"/>
      <c r="IM246" s="61"/>
      <c r="IN246" s="61"/>
      <c r="IO246" s="61"/>
      <c r="IP246" s="61"/>
      <c r="IQ246" s="61"/>
      <c r="IR246" s="79"/>
      <c r="IS246" s="78"/>
      <c r="IT246" s="79"/>
      <c r="IU246" s="61"/>
      <c r="IV246" s="79"/>
      <c r="IW246" s="61"/>
      <c r="IX246" s="61"/>
      <c r="IY246" s="61"/>
      <c r="IZ246" s="61"/>
      <c r="JA246" s="61"/>
      <c r="JB246" s="61"/>
      <c r="JC246" s="61"/>
      <c r="JD246" s="61"/>
      <c r="JE246" s="61"/>
      <c r="JF246" s="61"/>
      <c r="JG246" s="61"/>
      <c r="JH246" s="61"/>
      <c r="JI246" s="61"/>
      <c r="JJ246" s="61"/>
      <c r="JK246" s="61"/>
      <c r="JL246" s="61"/>
      <c r="JM246" s="61"/>
      <c r="JN246" s="61"/>
      <c r="JO246" s="61"/>
      <c r="JP246" s="61"/>
      <c r="JQ246" s="61"/>
      <c r="JR246" s="61"/>
      <c r="JS246" s="61"/>
      <c r="JT246" s="61"/>
      <c r="JU246" s="61"/>
      <c r="JV246" s="61"/>
      <c r="JW246" s="61"/>
      <c r="JX246" s="61"/>
      <c r="JY246" s="61"/>
      <c r="JZ246" s="61"/>
      <c r="KA246" s="202"/>
      <c r="KB246" s="203"/>
      <c r="KC246" s="202"/>
      <c r="KD246" s="203"/>
      <c r="KE246" s="202"/>
      <c r="KF246" s="203"/>
      <c r="KG246" s="202"/>
      <c r="KH246" s="203"/>
      <c r="KI246" s="204"/>
      <c r="KJ246" s="205"/>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61"/>
      <c r="LG246" s="61"/>
      <c r="LH246" s="61"/>
      <c r="LI246" s="61"/>
      <c r="LJ246" s="61"/>
      <c r="LK246" s="61"/>
      <c r="LL246" s="61"/>
      <c r="LM246" s="61"/>
      <c r="LN246" s="61"/>
      <c r="LO246" s="61"/>
      <c r="LP246" s="61"/>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61"/>
      <c r="NE246" s="61"/>
      <c r="NF246" s="61"/>
      <c r="NG246" s="61"/>
      <c r="NH246" s="61"/>
      <c r="NI246" s="61"/>
      <c r="NJ246" s="61"/>
      <c r="NK246" s="61"/>
      <c r="NL246" s="61"/>
      <c r="NM246" s="61"/>
      <c r="NN246" s="61"/>
      <c r="NO246" s="61"/>
      <c r="NP246" s="61"/>
      <c r="NQ246" s="61"/>
      <c r="NR246" s="61"/>
      <c r="NS246" s="61"/>
      <c r="NT246" s="61"/>
      <c r="NU246" s="61"/>
      <c r="NV246" s="61"/>
      <c r="NW246" s="61"/>
      <c r="NX246" s="61"/>
      <c r="NY246" s="61"/>
      <c r="NZ246" s="61"/>
      <c r="OA246" s="61"/>
      <c r="OB246" s="61"/>
      <c r="OC246" s="61"/>
      <c r="OD246" s="61"/>
      <c r="OE246" s="61"/>
      <c r="OF246" s="61"/>
      <c r="OG246" s="61"/>
      <c r="OH246" s="61"/>
      <c r="OI246" s="61"/>
      <c r="OJ246" s="61"/>
      <c r="OK246" s="61"/>
      <c r="OL246" s="61"/>
      <c r="OM246" s="61"/>
      <c r="ON246" s="61"/>
      <c r="OO246" s="61"/>
      <c r="OP246" s="61"/>
      <c r="OQ246" s="61"/>
      <c r="OR246" s="61"/>
      <c r="OS246" s="61"/>
      <c r="OT246" s="61"/>
      <c r="OU246" s="61"/>
      <c r="OV246" s="61"/>
      <c r="OW246" s="61"/>
      <c r="OX246" s="61"/>
      <c r="OY246" s="61"/>
      <c r="OZ246" s="61"/>
    </row>
    <row r="247" spans="1:416" ht="33.75" hidden="1" customHeight="1">
      <c r="A247" s="61"/>
      <c r="B247" s="273"/>
      <c r="C247" s="294"/>
      <c r="D247" s="295"/>
      <c r="E247" s="294"/>
      <c r="F247" s="295"/>
      <c r="G247" s="295"/>
      <c r="H247" s="294"/>
      <c r="I247" s="176" t="s">
        <v>1231</v>
      </c>
      <c r="J247" s="134"/>
      <c r="K247" s="206" t="s">
        <v>662</v>
      </c>
      <c r="L247" s="134" t="s">
        <v>500</v>
      </c>
      <c r="M247" s="55" t="s">
        <v>378</v>
      </c>
      <c r="N247" s="61" t="s">
        <v>385</v>
      </c>
      <c r="O247" s="273"/>
      <c r="P247" s="61"/>
      <c r="Q247" s="131"/>
      <c r="R247" s="131"/>
      <c r="S247" s="131"/>
      <c r="T247" s="131"/>
      <c r="U247" s="131"/>
      <c r="V247" s="131"/>
      <c r="W247" s="131"/>
      <c r="X247" s="131"/>
      <c r="Y247" s="131" t="s">
        <v>205</v>
      </c>
      <c r="Z247" s="131"/>
      <c r="AA247" s="131"/>
      <c r="AB247" s="130">
        <f t="shared" si="293"/>
        <v>1</v>
      </c>
      <c r="AC247" s="77"/>
      <c r="AD247" s="77"/>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251"/>
      <c r="BT247" s="251"/>
      <c r="BU247" s="77"/>
      <c r="BV247" s="77"/>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77"/>
      <c r="DM247" s="77"/>
      <c r="DN247" s="77"/>
      <c r="DO247" s="77"/>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77"/>
      <c r="FF247" s="77"/>
      <c r="FG247" s="77"/>
      <c r="FH247" s="77"/>
      <c r="FI247" s="77"/>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77"/>
      <c r="GZ247" s="77"/>
      <c r="HA247" s="77"/>
      <c r="HB247" s="77"/>
      <c r="HC247" s="77"/>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61"/>
      <c r="IF247" s="61"/>
      <c r="IG247" s="61"/>
      <c r="IH247" s="61"/>
      <c r="II247" s="61"/>
      <c r="IJ247" s="61"/>
      <c r="IK247" s="61"/>
      <c r="IL247" s="61"/>
      <c r="IM247" s="61"/>
      <c r="IN247" s="61"/>
      <c r="IO247" s="61"/>
      <c r="IP247" s="61"/>
      <c r="IQ247" s="61"/>
      <c r="IR247" s="79" t="s">
        <v>556</v>
      </c>
      <c r="IS247" s="61"/>
      <c r="IT247" s="79" t="s">
        <v>556</v>
      </c>
      <c r="IU247" s="78"/>
      <c r="IV247" s="79" t="s">
        <v>556</v>
      </c>
      <c r="IW247" s="61">
        <v>2</v>
      </c>
      <c r="IX247" s="61">
        <v>2</v>
      </c>
      <c r="IY247" s="61">
        <v>2</v>
      </c>
      <c r="IZ247" s="61">
        <v>1</v>
      </c>
      <c r="JA247" s="61">
        <v>2</v>
      </c>
      <c r="JB247" s="61">
        <v>2</v>
      </c>
      <c r="JC247" s="61">
        <v>2</v>
      </c>
      <c r="JD247" s="61">
        <v>2</v>
      </c>
      <c r="JE247" s="61">
        <v>1</v>
      </c>
      <c r="JF247" s="61">
        <v>2</v>
      </c>
      <c r="JG247" s="61">
        <v>2</v>
      </c>
      <c r="JH247" s="61">
        <v>2</v>
      </c>
      <c r="JI247" s="61">
        <v>2</v>
      </c>
      <c r="JJ247" s="61">
        <v>2</v>
      </c>
      <c r="JK247" s="61">
        <v>2</v>
      </c>
      <c r="JL247" s="61">
        <v>2</v>
      </c>
      <c r="JM247" s="61">
        <v>2</v>
      </c>
      <c r="JN247" s="61">
        <v>2</v>
      </c>
      <c r="JO247" s="61">
        <v>2</v>
      </c>
      <c r="JP247" s="61">
        <v>2</v>
      </c>
      <c r="JQ247" s="61">
        <v>2</v>
      </c>
      <c r="JR247" s="61">
        <v>2</v>
      </c>
      <c r="JS247" s="61">
        <v>2</v>
      </c>
      <c r="JT247" s="61">
        <v>2</v>
      </c>
      <c r="JU247" s="61">
        <v>2</v>
      </c>
      <c r="JV247" s="61">
        <v>2</v>
      </c>
      <c r="JW247" s="61">
        <v>2</v>
      </c>
      <c r="JX247" s="61">
        <v>2</v>
      </c>
      <c r="JY247" s="61">
        <v>2</v>
      </c>
      <c r="JZ247" s="61">
        <v>2</v>
      </c>
      <c r="KA247" s="202">
        <f t="shared" si="294"/>
        <v>28</v>
      </c>
      <c r="KB247" s="203">
        <f t="shared" si="295"/>
        <v>0.93333333333333335</v>
      </c>
      <c r="KC247" s="202">
        <f t="shared" si="296"/>
        <v>2</v>
      </c>
      <c r="KD247" s="203">
        <f t="shared" si="297"/>
        <v>6.6666666666666666E-2</v>
      </c>
      <c r="KE247" s="202">
        <f t="shared" si="298"/>
        <v>0</v>
      </c>
      <c r="KF247" s="203">
        <f t="shared" si="299"/>
        <v>0</v>
      </c>
      <c r="KG247" s="202">
        <f t="shared" si="300"/>
        <v>0</v>
      </c>
      <c r="KH247" s="203">
        <f t="shared" si="301"/>
        <v>0</v>
      </c>
      <c r="KI247" s="204">
        <f t="shared" si="302"/>
        <v>1.9333333333333333</v>
      </c>
      <c r="KJ247" s="205" t="str">
        <f t="shared" si="303"/>
        <v>Đạt mục tiêu</v>
      </c>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61"/>
      <c r="LG247" s="61"/>
      <c r="LH247" s="61"/>
      <c r="LI247" s="61"/>
      <c r="LJ247" s="61"/>
      <c r="LK247" s="61"/>
      <c r="LL247" s="61"/>
      <c r="LM247" s="61"/>
      <c r="LN247" s="61"/>
      <c r="LO247" s="61"/>
      <c r="LP247" s="61"/>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61"/>
      <c r="NF247" s="61"/>
      <c r="NG247" s="61"/>
      <c r="NH247" s="61"/>
      <c r="NI247" s="61"/>
      <c r="NJ247" s="61"/>
      <c r="NK247" s="61"/>
      <c r="NL247" s="61"/>
      <c r="NM247" s="61"/>
      <c r="NN247" s="61"/>
      <c r="NO247" s="61"/>
      <c r="NP247" s="61"/>
      <c r="NQ247" s="61"/>
      <c r="NR247" s="61"/>
      <c r="NS247" s="61"/>
      <c r="NT247" s="61"/>
      <c r="NU247" s="61"/>
      <c r="NV247" s="61"/>
      <c r="NW247" s="61"/>
      <c r="NX247" s="61"/>
      <c r="NY247" s="61"/>
      <c r="NZ247" s="61"/>
      <c r="OA247" s="61"/>
      <c r="OB247" s="61"/>
      <c r="OC247" s="61"/>
      <c r="OD247" s="61"/>
      <c r="OE247" s="61"/>
      <c r="OF247" s="61"/>
      <c r="OG247" s="61"/>
      <c r="OH247" s="61"/>
      <c r="OI247" s="61"/>
      <c r="OJ247" s="61"/>
      <c r="OK247" s="61"/>
      <c r="OL247" s="61"/>
      <c r="OM247" s="61"/>
      <c r="ON247" s="61"/>
      <c r="OO247" s="61"/>
      <c r="OP247" s="61"/>
      <c r="OQ247" s="61"/>
      <c r="OR247" s="61"/>
      <c r="OS247" s="61"/>
      <c r="OT247" s="61"/>
      <c r="OU247" s="61"/>
      <c r="OV247" s="61"/>
      <c r="OW247" s="61"/>
      <c r="OX247" s="61"/>
      <c r="OY247" s="61"/>
      <c r="OZ247" s="61"/>
    </row>
    <row r="248" spans="1:416" ht="113.25" hidden="1" customHeight="1">
      <c r="A248" s="61"/>
      <c r="B248" s="61">
        <v>96</v>
      </c>
      <c r="C248" s="140" t="s">
        <v>698</v>
      </c>
      <c r="D248" s="161" t="s">
        <v>699</v>
      </c>
      <c r="E248" s="140" t="s">
        <v>700</v>
      </c>
      <c r="F248" s="134" t="s">
        <v>699</v>
      </c>
      <c r="G248" s="133" t="s">
        <v>205</v>
      </c>
      <c r="H248" s="137" t="s">
        <v>700</v>
      </c>
      <c r="I248" s="137" t="s">
        <v>1073</v>
      </c>
      <c r="J248" s="134"/>
      <c r="K248" s="206" t="s">
        <v>662</v>
      </c>
      <c r="L248" s="134" t="s">
        <v>500</v>
      </c>
      <c r="M248" s="55" t="s">
        <v>378</v>
      </c>
      <c r="N248" s="244" t="s">
        <v>385</v>
      </c>
      <c r="O248" s="61" t="s">
        <v>205</v>
      </c>
      <c r="P248" s="61"/>
      <c r="Q248" s="131"/>
      <c r="R248" s="131"/>
      <c r="S248" s="131"/>
      <c r="T248" s="131"/>
      <c r="U248" s="131"/>
      <c r="V248" s="131" t="s">
        <v>205</v>
      </c>
      <c r="W248" s="131"/>
      <c r="X248" s="131"/>
      <c r="Y248" s="131"/>
      <c r="Z248" s="131"/>
      <c r="AA248" s="131"/>
      <c r="AB248" s="130">
        <f t="shared" si="293"/>
        <v>1</v>
      </c>
      <c r="AC248" s="77"/>
      <c r="AD248" s="7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251"/>
      <c r="BT248" s="251"/>
      <c r="BU248" s="77"/>
      <c r="BV248" s="77"/>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77"/>
      <c r="DM248" s="77"/>
      <c r="DN248" s="77"/>
      <c r="DO248" s="77"/>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77"/>
      <c r="FF248" s="77"/>
      <c r="FG248" s="77"/>
      <c r="FH248" s="77"/>
      <c r="FI248" s="77"/>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77"/>
      <c r="GZ248" s="77"/>
      <c r="HA248" s="77"/>
      <c r="HB248" s="77"/>
      <c r="HC248" s="77"/>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61"/>
      <c r="IF248" s="61"/>
      <c r="IG248" s="61"/>
      <c r="IH248" s="61"/>
      <c r="II248" s="61"/>
      <c r="IJ248" s="61"/>
      <c r="IK248" s="61"/>
      <c r="IL248" s="61"/>
      <c r="IM248" s="61"/>
      <c r="IN248" s="61"/>
      <c r="IO248" s="61"/>
      <c r="IP248" s="61"/>
      <c r="IQ248" s="61"/>
      <c r="IR248" s="78"/>
      <c r="IS248" s="78"/>
      <c r="IT248" s="78"/>
      <c r="IU248" s="78" t="s">
        <v>557</v>
      </c>
      <c r="IV248" s="78" t="s">
        <v>557</v>
      </c>
      <c r="IW248" s="61">
        <v>2</v>
      </c>
      <c r="IX248" s="61">
        <v>2</v>
      </c>
      <c r="IY248" s="61">
        <v>2</v>
      </c>
      <c r="IZ248" s="61">
        <v>1</v>
      </c>
      <c r="JA248" s="61">
        <v>2</v>
      </c>
      <c r="JB248" s="61">
        <v>2</v>
      </c>
      <c r="JC248" s="61">
        <v>2</v>
      </c>
      <c r="JD248" s="61">
        <v>2</v>
      </c>
      <c r="JE248" s="61">
        <v>2</v>
      </c>
      <c r="JF248" s="61">
        <v>2</v>
      </c>
      <c r="JG248" s="61">
        <v>2</v>
      </c>
      <c r="JH248" s="61">
        <v>2</v>
      </c>
      <c r="JI248" s="61">
        <v>2</v>
      </c>
      <c r="JJ248" s="61">
        <v>2</v>
      </c>
      <c r="JK248" s="61">
        <v>2</v>
      </c>
      <c r="JL248" s="61">
        <v>2</v>
      </c>
      <c r="JM248" s="61">
        <v>2</v>
      </c>
      <c r="JN248" s="61">
        <v>2</v>
      </c>
      <c r="JO248" s="61">
        <v>2</v>
      </c>
      <c r="JP248" s="61">
        <v>2</v>
      </c>
      <c r="JQ248" s="61">
        <v>2</v>
      </c>
      <c r="JR248" s="61">
        <v>1</v>
      </c>
      <c r="JS248" s="61">
        <v>2</v>
      </c>
      <c r="JT248" s="61">
        <v>2</v>
      </c>
      <c r="JU248" s="61">
        <v>2</v>
      </c>
      <c r="JV248" s="61">
        <v>2</v>
      </c>
      <c r="JW248" s="61">
        <v>2</v>
      </c>
      <c r="JX248" s="61">
        <v>2</v>
      </c>
      <c r="JY248" s="61">
        <v>2</v>
      </c>
      <c r="JZ248" s="61">
        <v>2</v>
      </c>
      <c r="KA248" s="202">
        <f t="shared" si="294"/>
        <v>28</v>
      </c>
      <c r="KB248" s="203">
        <f t="shared" si="295"/>
        <v>0.93333333333333335</v>
      </c>
      <c r="KC248" s="202">
        <f t="shared" si="296"/>
        <v>2</v>
      </c>
      <c r="KD248" s="203">
        <f t="shared" si="297"/>
        <v>6.6666666666666666E-2</v>
      </c>
      <c r="KE248" s="202">
        <f t="shared" si="298"/>
        <v>0</v>
      </c>
      <c r="KF248" s="203">
        <f t="shared" si="299"/>
        <v>0</v>
      </c>
      <c r="KG248" s="202">
        <f t="shared" si="300"/>
        <v>0</v>
      </c>
      <c r="KH248" s="203">
        <f t="shared" si="301"/>
        <v>0</v>
      </c>
      <c r="KI248" s="204">
        <f t="shared" si="302"/>
        <v>1.9333333333333333</v>
      </c>
      <c r="KJ248" s="205" t="str">
        <f t="shared" si="303"/>
        <v>Đạt mục tiêu</v>
      </c>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c r="OE248" s="61"/>
      <c r="OF248" s="61"/>
      <c r="OG248" s="61"/>
      <c r="OH248" s="61"/>
      <c r="OI248" s="61"/>
      <c r="OJ248" s="61"/>
      <c r="OK248" s="61"/>
      <c r="OL248" s="61"/>
      <c r="OM248" s="61"/>
      <c r="ON248" s="61"/>
      <c r="OO248" s="61"/>
      <c r="OP248" s="61"/>
      <c r="OQ248" s="61"/>
      <c r="OR248" s="61"/>
      <c r="OS248" s="61"/>
      <c r="OT248" s="61"/>
      <c r="OU248" s="61"/>
      <c r="OV248" s="61"/>
      <c r="OW248" s="61"/>
      <c r="OX248" s="61"/>
      <c r="OY248" s="61"/>
      <c r="OZ248" s="61"/>
    </row>
    <row r="249" spans="1:416" ht="66" hidden="1" customHeight="1">
      <c r="A249" s="61"/>
      <c r="B249" s="61">
        <v>97</v>
      </c>
      <c r="C249" s="140" t="s">
        <v>701</v>
      </c>
      <c r="D249" s="161" t="s">
        <v>699</v>
      </c>
      <c r="E249" s="140" t="s">
        <v>702</v>
      </c>
      <c r="F249" s="134" t="s">
        <v>699</v>
      </c>
      <c r="G249" s="133" t="s">
        <v>205</v>
      </c>
      <c r="H249" s="140" t="s">
        <v>714</v>
      </c>
      <c r="I249" s="176" t="s">
        <v>1110</v>
      </c>
      <c r="J249" s="134"/>
      <c r="K249" s="206" t="s">
        <v>662</v>
      </c>
      <c r="L249" s="134" t="s">
        <v>500</v>
      </c>
      <c r="M249" s="55" t="s">
        <v>378</v>
      </c>
      <c r="N249" s="61" t="s">
        <v>349</v>
      </c>
      <c r="O249" s="61" t="s">
        <v>205</v>
      </c>
      <c r="P249" s="61"/>
      <c r="Q249" s="131"/>
      <c r="R249" s="131"/>
      <c r="S249" s="131"/>
      <c r="T249" s="131"/>
      <c r="U249" s="131"/>
      <c r="V249" s="131"/>
      <c r="W249" s="131"/>
      <c r="X249" s="131"/>
      <c r="Y249" s="131" t="s">
        <v>205</v>
      </c>
      <c r="Z249" s="131"/>
      <c r="AA249" s="131"/>
      <c r="AB249" s="130">
        <f t="shared" si="293"/>
        <v>1</v>
      </c>
      <c r="AC249" s="77"/>
      <c r="AD249" s="7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251"/>
      <c r="BT249" s="251"/>
      <c r="BU249" s="77"/>
      <c r="BV249" s="77"/>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77"/>
      <c r="DM249" s="77"/>
      <c r="DN249" s="77"/>
      <c r="DO249" s="77"/>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77"/>
      <c r="FF249" s="77"/>
      <c r="FG249" s="77"/>
      <c r="FH249" s="77"/>
      <c r="FI249" s="77"/>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77"/>
      <c r="GZ249" s="77"/>
      <c r="HA249" s="77"/>
      <c r="HB249" s="77"/>
      <c r="HC249" s="77"/>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61"/>
      <c r="IF249" s="61"/>
      <c r="IG249" s="61"/>
      <c r="IH249" s="61"/>
      <c r="II249" s="61"/>
      <c r="IJ249" s="61"/>
      <c r="IK249" s="61"/>
      <c r="IL249" s="61"/>
      <c r="IM249" s="61"/>
      <c r="IN249" s="61"/>
      <c r="IO249" s="61"/>
      <c r="IP249" s="61"/>
      <c r="IQ249" s="61"/>
      <c r="IR249" s="78" t="s">
        <v>663</v>
      </c>
      <c r="IS249" s="78"/>
      <c r="IT249" s="78" t="s">
        <v>555</v>
      </c>
      <c r="IU249" s="78"/>
      <c r="IV249" s="78"/>
      <c r="IW249" s="61">
        <v>2</v>
      </c>
      <c r="IX249" s="61">
        <v>2</v>
      </c>
      <c r="IY249" s="61">
        <v>2</v>
      </c>
      <c r="IZ249" s="61">
        <v>1</v>
      </c>
      <c r="JA249" s="61">
        <v>2</v>
      </c>
      <c r="JB249" s="61">
        <v>2</v>
      </c>
      <c r="JC249" s="61">
        <v>2</v>
      </c>
      <c r="JD249" s="61">
        <v>2</v>
      </c>
      <c r="JE249" s="61">
        <v>2</v>
      </c>
      <c r="JF249" s="61">
        <v>2</v>
      </c>
      <c r="JG249" s="61">
        <v>2</v>
      </c>
      <c r="JH249" s="61">
        <v>2</v>
      </c>
      <c r="JI249" s="61">
        <v>2</v>
      </c>
      <c r="JJ249" s="61">
        <v>2</v>
      </c>
      <c r="JK249" s="61">
        <v>2</v>
      </c>
      <c r="JL249" s="61">
        <v>2</v>
      </c>
      <c r="JM249" s="61">
        <v>2</v>
      </c>
      <c r="JN249" s="61">
        <v>2</v>
      </c>
      <c r="JO249" s="61">
        <v>1</v>
      </c>
      <c r="JP249" s="61">
        <v>2</v>
      </c>
      <c r="JQ249" s="61">
        <v>2</v>
      </c>
      <c r="JR249" s="61">
        <v>2</v>
      </c>
      <c r="JS249" s="61">
        <v>2</v>
      </c>
      <c r="JT249" s="61">
        <v>2</v>
      </c>
      <c r="JU249" s="61">
        <v>2</v>
      </c>
      <c r="JV249" s="61">
        <v>2</v>
      </c>
      <c r="JW249" s="61">
        <v>2</v>
      </c>
      <c r="JX249" s="61">
        <v>2</v>
      </c>
      <c r="JY249" s="61">
        <v>2</v>
      </c>
      <c r="JZ249" s="61">
        <v>2</v>
      </c>
      <c r="KA249" s="202">
        <f t="shared" si="294"/>
        <v>28</v>
      </c>
      <c r="KB249" s="203">
        <f t="shared" si="295"/>
        <v>0.93333333333333335</v>
      </c>
      <c r="KC249" s="202">
        <f t="shared" si="296"/>
        <v>2</v>
      </c>
      <c r="KD249" s="203">
        <f t="shared" si="297"/>
        <v>6.6666666666666666E-2</v>
      </c>
      <c r="KE249" s="202">
        <f t="shared" si="298"/>
        <v>0</v>
      </c>
      <c r="KF249" s="203">
        <f t="shared" si="299"/>
        <v>0</v>
      </c>
      <c r="KG249" s="202">
        <f t="shared" si="300"/>
        <v>0</v>
      </c>
      <c r="KH249" s="203">
        <f t="shared" si="301"/>
        <v>0</v>
      </c>
      <c r="KI249" s="204">
        <f t="shared" si="302"/>
        <v>1.9333333333333333</v>
      </c>
      <c r="KJ249" s="205" t="str">
        <f t="shared" si="303"/>
        <v>Đạt mục tiêu</v>
      </c>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61"/>
      <c r="LG249" s="61"/>
      <c r="LH249" s="61"/>
      <c r="LI249" s="61"/>
      <c r="LJ249" s="61"/>
      <c r="LK249" s="61"/>
      <c r="LL249" s="61"/>
      <c r="LM249" s="61"/>
      <c r="LN249" s="61"/>
      <c r="LO249" s="61"/>
      <c r="LP249" s="61"/>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61"/>
      <c r="MU249" s="61"/>
      <c r="MV249" s="61"/>
      <c r="MW249" s="61"/>
      <c r="MX249" s="61"/>
      <c r="MY249" s="61"/>
      <c r="MZ249" s="61"/>
      <c r="NA249" s="61"/>
      <c r="NB249" s="61"/>
      <c r="NC249" s="61"/>
      <c r="ND249" s="61"/>
      <c r="NE249" s="61"/>
      <c r="NF249" s="61"/>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61"/>
      <c r="OE249" s="61"/>
      <c r="OF249" s="61"/>
      <c r="OG249" s="61"/>
      <c r="OH249" s="61"/>
      <c r="OI249" s="61"/>
      <c r="OJ249" s="61"/>
      <c r="OK249" s="61"/>
      <c r="OL249" s="61"/>
      <c r="OM249" s="61"/>
      <c r="ON249" s="61"/>
      <c r="OO249" s="61"/>
      <c r="OP249" s="61"/>
      <c r="OQ249" s="61"/>
      <c r="OR249" s="61"/>
      <c r="OS249" s="61"/>
      <c r="OT249" s="61"/>
      <c r="OU249" s="61"/>
      <c r="OV249" s="61"/>
      <c r="OW249" s="61"/>
      <c r="OX249" s="61"/>
      <c r="OY249" s="61"/>
      <c r="OZ249" s="61"/>
    </row>
    <row r="250" spans="1:416" ht="62.25" hidden="1" customHeight="1">
      <c r="A250" s="61"/>
      <c r="B250" s="61">
        <v>98</v>
      </c>
      <c r="C250" s="140" t="s">
        <v>701</v>
      </c>
      <c r="D250" s="161" t="s">
        <v>699</v>
      </c>
      <c r="E250" s="140" t="s">
        <v>703</v>
      </c>
      <c r="F250" s="134"/>
      <c r="G250" s="133" t="s">
        <v>205</v>
      </c>
      <c r="H250" s="140" t="s">
        <v>715</v>
      </c>
      <c r="I250" s="176" t="s">
        <v>1111</v>
      </c>
      <c r="J250" s="134"/>
      <c r="K250" s="206" t="s">
        <v>662</v>
      </c>
      <c r="L250" s="134" t="s">
        <v>500</v>
      </c>
      <c r="M250" s="55" t="s">
        <v>378</v>
      </c>
      <c r="N250" s="61" t="s">
        <v>349</v>
      </c>
      <c r="O250" s="61" t="s">
        <v>205</v>
      </c>
      <c r="P250" s="61"/>
      <c r="Q250" s="131"/>
      <c r="R250" s="131"/>
      <c r="S250" s="131"/>
      <c r="T250" s="131"/>
      <c r="U250" s="131"/>
      <c r="V250" s="131"/>
      <c r="W250" s="131"/>
      <c r="X250" s="131"/>
      <c r="Y250" s="131" t="s">
        <v>205</v>
      </c>
      <c r="Z250" s="131"/>
      <c r="AA250" s="131"/>
      <c r="AB250" s="130">
        <f t="shared" si="293"/>
        <v>1</v>
      </c>
      <c r="AC250" s="77"/>
      <c r="AD250" s="77"/>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251"/>
      <c r="BT250" s="251"/>
      <c r="BU250" s="77"/>
      <c r="BV250" s="77"/>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77"/>
      <c r="DM250" s="77"/>
      <c r="DN250" s="77"/>
      <c r="DO250" s="77"/>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77"/>
      <c r="FF250" s="77"/>
      <c r="FG250" s="77"/>
      <c r="FH250" s="77"/>
      <c r="FI250" s="77"/>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77"/>
      <c r="GZ250" s="77"/>
      <c r="HA250" s="77"/>
      <c r="HB250" s="77"/>
      <c r="HC250" s="77"/>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61"/>
      <c r="IF250" s="61"/>
      <c r="IG250" s="61"/>
      <c r="IH250" s="61"/>
      <c r="II250" s="61"/>
      <c r="IJ250" s="61"/>
      <c r="IK250" s="61"/>
      <c r="IL250" s="61"/>
      <c r="IM250" s="61"/>
      <c r="IN250" s="61"/>
      <c r="IO250" s="61"/>
      <c r="IP250" s="61"/>
      <c r="IQ250" s="61"/>
      <c r="IR250" s="79"/>
      <c r="IS250" s="79"/>
      <c r="IT250" s="78"/>
      <c r="IU250" s="79" t="s">
        <v>663</v>
      </c>
      <c r="IV250" s="79"/>
      <c r="IW250" s="61">
        <v>2</v>
      </c>
      <c r="IX250" s="61">
        <v>2</v>
      </c>
      <c r="IY250" s="61">
        <v>2</v>
      </c>
      <c r="IZ250" s="61">
        <v>1</v>
      </c>
      <c r="JA250" s="61">
        <v>2</v>
      </c>
      <c r="JB250" s="61">
        <v>2</v>
      </c>
      <c r="JC250" s="61">
        <v>2</v>
      </c>
      <c r="JD250" s="61">
        <v>2</v>
      </c>
      <c r="JE250" s="61">
        <v>2</v>
      </c>
      <c r="JF250" s="61">
        <v>2</v>
      </c>
      <c r="JG250" s="61">
        <v>2</v>
      </c>
      <c r="JH250" s="61">
        <v>2</v>
      </c>
      <c r="JI250" s="61">
        <v>2</v>
      </c>
      <c r="JJ250" s="61">
        <v>2</v>
      </c>
      <c r="JK250" s="61">
        <v>2</v>
      </c>
      <c r="JL250" s="61">
        <v>2</v>
      </c>
      <c r="JM250" s="61">
        <v>1</v>
      </c>
      <c r="JN250" s="61">
        <v>2</v>
      </c>
      <c r="JO250" s="61">
        <v>2</v>
      </c>
      <c r="JP250" s="61">
        <v>2</v>
      </c>
      <c r="JQ250" s="61">
        <v>2</v>
      </c>
      <c r="JR250" s="61">
        <v>2</v>
      </c>
      <c r="JS250" s="61">
        <v>2</v>
      </c>
      <c r="JT250" s="61">
        <v>2</v>
      </c>
      <c r="JU250" s="61">
        <v>2</v>
      </c>
      <c r="JV250" s="61">
        <v>2</v>
      </c>
      <c r="JW250" s="61">
        <v>2</v>
      </c>
      <c r="JX250" s="61">
        <v>2</v>
      </c>
      <c r="JY250" s="61">
        <v>2</v>
      </c>
      <c r="JZ250" s="61">
        <v>2</v>
      </c>
      <c r="KA250" s="202">
        <f t="shared" si="294"/>
        <v>28</v>
      </c>
      <c r="KB250" s="203">
        <f t="shared" si="295"/>
        <v>0.93333333333333335</v>
      </c>
      <c r="KC250" s="202">
        <f t="shared" si="296"/>
        <v>2</v>
      </c>
      <c r="KD250" s="203">
        <f t="shared" si="297"/>
        <v>6.6666666666666666E-2</v>
      </c>
      <c r="KE250" s="202">
        <f t="shared" si="298"/>
        <v>0</v>
      </c>
      <c r="KF250" s="203">
        <f t="shared" si="299"/>
        <v>0</v>
      </c>
      <c r="KG250" s="202">
        <f t="shared" si="300"/>
        <v>0</v>
      </c>
      <c r="KH250" s="203">
        <f t="shared" si="301"/>
        <v>0</v>
      </c>
      <c r="KI250" s="204">
        <f t="shared" si="302"/>
        <v>1.9333333333333333</v>
      </c>
      <c r="KJ250" s="205" t="str">
        <f t="shared" si="303"/>
        <v>Đạt mục tiêu</v>
      </c>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61"/>
      <c r="LG250" s="61"/>
      <c r="LH250" s="61"/>
      <c r="LI250" s="61"/>
      <c r="LJ250" s="61"/>
      <c r="LK250" s="61"/>
      <c r="LL250" s="61"/>
      <c r="LM250" s="61"/>
      <c r="LN250" s="61"/>
      <c r="LO250" s="61"/>
      <c r="LP250" s="61"/>
      <c r="LQ250" s="61"/>
      <c r="LR250" s="61"/>
      <c r="LS250" s="61"/>
      <c r="LT250" s="61"/>
      <c r="LU250" s="61"/>
      <c r="LV250" s="61"/>
      <c r="LW250" s="61"/>
      <c r="LX250" s="61"/>
      <c r="LY250" s="61"/>
      <c r="LZ250" s="61"/>
      <c r="MA250" s="61"/>
      <c r="MB250" s="61"/>
      <c r="MC250" s="61"/>
      <c r="MD250" s="61"/>
      <c r="ME250" s="61"/>
      <c r="MF250" s="61"/>
      <c r="MG250" s="61"/>
      <c r="MH250" s="61"/>
      <c r="MI250" s="61"/>
      <c r="MJ250" s="61"/>
      <c r="MK250" s="61"/>
      <c r="ML250" s="61"/>
      <c r="MM250" s="61"/>
      <c r="MN250" s="61"/>
      <c r="MO250" s="61"/>
      <c r="MP250" s="61"/>
      <c r="MQ250" s="61"/>
      <c r="MR250" s="61"/>
      <c r="MS250" s="61"/>
      <c r="MT250" s="61"/>
      <c r="MU250" s="61"/>
      <c r="MV250" s="61"/>
      <c r="MW250" s="61"/>
      <c r="MX250" s="61"/>
      <c r="MY250" s="61"/>
      <c r="MZ250" s="61"/>
      <c r="NA250" s="61"/>
      <c r="NB250" s="61"/>
      <c r="NC250" s="61"/>
      <c r="ND250" s="61"/>
      <c r="NE250" s="61"/>
      <c r="NF250" s="61"/>
      <c r="NG250" s="61"/>
      <c r="NH250" s="61"/>
      <c r="NI250" s="61"/>
      <c r="NJ250" s="61"/>
      <c r="NK250" s="61"/>
      <c r="NL250" s="61"/>
      <c r="NM250" s="61"/>
      <c r="NN250" s="61"/>
      <c r="NO250" s="61"/>
      <c r="NP250" s="61"/>
      <c r="NQ250" s="61"/>
      <c r="NR250" s="61"/>
      <c r="NS250" s="61"/>
      <c r="NT250" s="61"/>
      <c r="NU250" s="61"/>
      <c r="NV250" s="61"/>
      <c r="NW250" s="61"/>
      <c r="NX250" s="61"/>
      <c r="NY250" s="61"/>
      <c r="NZ250" s="61"/>
      <c r="OA250" s="61"/>
      <c r="OB250" s="61"/>
      <c r="OC250" s="61"/>
      <c r="OD250" s="61"/>
      <c r="OE250" s="61"/>
      <c r="OF250" s="61"/>
      <c r="OG250" s="61"/>
      <c r="OH250" s="61"/>
      <c r="OI250" s="61"/>
      <c r="OJ250" s="61"/>
      <c r="OK250" s="61"/>
      <c r="OL250" s="61"/>
      <c r="OM250" s="61"/>
      <c r="ON250" s="61"/>
      <c r="OO250" s="61"/>
      <c r="OP250" s="61"/>
      <c r="OQ250" s="61"/>
      <c r="OR250" s="61"/>
      <c r="OS250" s="61"/>
      <c r="OT250" s="61"/>
      <c r="OU250" s="61"/>
      <c r="OV250" s="61"/>
      <c r="OW250" s="61"/>
      <c r="OX250" s="61"/>
      <c r="OY250" s="61"/>
      <c r="OZ250" s="61"/>
    </row>
    <row r="251" spans="1:416" s="25" customFormat="1" ht="39" customHeight="1">
      <c r="A251" s="61"/>
      <c r="B251" s="61"/>
      <c r="C251" s="280" t="s">
        <v>62</v>
      </c>
      <c r="D251" s="280"/>
      <c r="E251" s="280"/>
      <c r="F251" s="198"/>
      <c r="G251" s="122">
        <f>COUNTIF(G253:G269,"x")</f>
        <v>1</v>
      </c>
      <c r="H251" s="198"/>
      <c r="I251" s="198"/>
      <c r="J251" s="148"/>
      <c r="K251" s="47"/>
      <c r="L251" s="148"/>
      <c r="M251" s="198"/>
      <c r="N251" s="198"/>
      <c r="O251" s="125">
        <f>COUNTIF(O252:O272,"x")</f>
        <v>6</v>
      </c>
      <c r="P251" s="61">
        <f>SUM(P253:P272)</f>
        <v>3</v>
      </c>
      <c r="Q251" s="125">
        <f>COUNTIF(Q253:Q272,"x")</f>
        <v>1</v>
      </c>
      <c r="R251" s="125">
        <f t="shared" ref="R251:S251" si="304">COUNTIF(R253:R272,"x")</f>
        <v>2</v>
      </c>
      <c r="S251" s="125">
        <f t="shared" si="304"/>
        <v>1</v>
      </c>
      <c r="T251" s="125">
        <f t="shared" ref="T251:AA251" si="305">COUNTIF(T253:T272,"x")</f>
        <v>2</v>
      </c>
      <c r="U251" s="125">
        <f t="shared" si="305"/>
        <v>1</v>
      </c>
      <c r="V251" s="125">
        <f t="shared" si="305"/>
        <v>2</v>
      </c>
      <c r="W251" s="125">
        <f t="shared" si="305"/>
        <v>5</v>
      </c>
      <c r="X251" s="125">
        <f t="shared" si="305"/>
        <v>3</v>
      </c>
      <c r="Y251" s="125">
        <f t="shared" si="305"/>
        <v>1</v>
      </c>
      <c r="Z251" s="125">
        <f t="shared" si="305"/>
        <v>1</v>
      </c>
      <c r="AA251" s="125">
        <f t="shared" si="305"/>
        <v>1</v>
      </c>
      <c r="AB251" s="244">
        <f>SUM(AB253:AB272)</f>
        <v>20</v>
      </c>
      <c r="AC251" s="75"/>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205"/>
      <c r="BJ251" s="205"/>
      <c r="BK251" s="205"/>
      <c r="BL251" s="205"/>
      <c r="BM251" s="205"/>
      <c r="BN251" s="205"/>
      <c r="BO251" s="205"/>
      <c r="BP251" s="205"/>
      <c r="BQ251" s="205"/>
      <c r="BR251" s="208"/>
      <c r="BS251" s="77"/>
      <c r="BT251" s="77"/>
      <c r="BU251" s="77"/>
      <c r="BV251" s="77"/>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202"/>
      <c r="GP251" s="203"/>
      <c r="GQ251" s="202"/>
      <c r="GR251" s="203"/>
      <c r="GS251" s="202"/>
      <c r="GT251" s="203"/>
      <c r="GU251" s="202"/>
      <c r="GV251" s="203"/>
      <c r="GW251" s="204"/>
      <c r="GX251" s="207"/>
      <c r="GY251" s="77"/>
      <c r="GZ251" s="77"/>
      <c r="HA251" s="77"/>
      <c r="HB251" s="77"/>
      <c r="HC251" s="77"/>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61"/>
      <c r="IF251" s="61"/>
      <c r="IG251" s="61"/>
      <c r="IH251" s="202"/>
      <c r="II251" s="203"/>
      <c r="IJ251" s="202"/>
      <c r="IK251" s="203"/>
      <c r="IL251" s="202"/>
      <c r="IM251" s="203"/>
      <c r="IN251" s="202"/>
      <c r="IO251" s="203"/>
      <c r="IP251" s="204"/>
      <c r="IQ251" s="208"/>
      <c r="IR251" s="61"/>
      <c r="IS251" s="61"/>
      <c r="IT251" s="61"/>
      <c r="IU251" s="61"/>
      <c r="IV251" s="61"/>
      <c r="IW251" s="61"/>
      <c r="IX251" s="61"/>
      <c r="IY251" s="61"/>
      <c r="IZ251" s="61"/>
      <c r="JA251" s="61"/>
      <c r="JB251" s="61"/>
      <c r="JC251" s="61"/>
      <c r="JD251" s="61"/>
      <c r="JE251" s="61"/>
      <c r="JF251" s="61"/>
      <c r="JG251" s="61"/>
      <c r="JH251" s="61"/>
      <c r="JI251" s="61"/>
      <c r="JJ251" s="61"/>
      <c r="JK251" s="61"/>
      <c r="JL251" s="61"/>
      <c r="JM251" s="61"/>
      <c r="JN251" s="61"/>
      <c r="JO251" s="61"/>
      <c r="JP251" s="61"/>
      <c r="JQ251" s="61"/>
      <c r="JR251" s="61"/>
      <c r="JS251" s="61"/>
      <c r="JT251" s="61"/>
      <c r="JU251" s="61"/>
      <c r="JV251" s="61"/>
      <c r="JW251" s="61"/>
      <c r="JX251" s="61"/>
      <c r="JY251" s="61"/>
      <c r="JZ251" s="61"/>
      <c r="KA251" s="61"/>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61"/>
      <c r="LG251" s="61"/>
      <c r="LH251" s="61"/>
      <c r="LI251" s="61"/>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202"/>
      <c r="NE251" s="203"/>
      <c r="NF251" s="202"/>
      <c r="NG251" s="203"/>
      <c r="NH251" s="202"/>
      <c r="NI251" s="203"/>
      <c r="NJ251" s="202"/>
      <c r="NK251" s="203"/>
      <c r="NL251" s="204"/>
      <c r="NM251" s="207"/>
      <c r="NN251" s="77"/>
      <c r="NO251" s="77"/>
      <c r="NP251" s="61"/>
      <c r="NQ251" s="61"/>
      <c r="NR251" s="61"/>
      <c r="NS251" s="61"/>
      <c r="NT251" s="61"/>
      <c r="NU251" s="61"/>
      <c r="NV251" s="61"/>
      <c r="NW251" s="61"/>
      <c r="NX251" s="61"/>
      <c r="NY251" s="61"/>
      <c r="NZ251" s="61"/>
      <c r="OA251" s="61"/>
      <c r="OB251" s="61"/>
      <c r="OC251" s="61"/>
      <c r="OD251" s="61"/>
      <c r="OE251" s="61"/>
      <c r="OF251" s="61"/>
      <c r="OG251" s="61"/>
      <c r="OH251" s="61"/>
      <c r="OI251" s="61"/>
      <c r="OJ251" s="61"/>
      <c r="OK251" s="61"/>
      <c r="OL251" s="61"/>
      <c r="OM251" s="61"/>
      <c r="ON251" s="61"/>
      <c r="OO251" s="61"/>
      <c r="OP251" s="202"/>
      <c r="OQ251" s="203"/>
      <c r="OR251" s="202"/>
      <c r="OS251" s="203"/>
      <c r="OT251" s="202"/>
      <c r="OU251" s="203"/>
      <c r="OV251" s="202"/>
      <c r="OW251" s="203"/>
      <c r="OX251" s="204"/>
      <c r="OY251" s="207"/>
      <c r="OZ251" s="61"/>
    </row>
    <row r="252" spans="1:416" ht="46.5" hidden="1" customHeight="1">
      <c r="A252" s="61"/>
      <c r="B252" s="272">
        <v>99</v>
      </c>
      <c r="C252" s="275" t="s">
        <v>398</v>
      </c>
      <c r="D252" s="288" t="s">
        <v>6</v>
      </c>
      <c r="E252" s="275" t="s">
        <v>399</v>
      </c>
      <c r="F252" s="290" t="s">
        <v>6</v>
      </c>
      <c r="G252" s="399"/>
      <c r="H252" s="275" t="s">
        <v>399</v>
      </c>
      <c r="I252" s="137" t="s">
        <v>1255</v>
      </c>
      <c r="J252" s="491"/>
      <c r="K252" s="206" t="s">
        <v>662</v>
      </c>
      <c r="L252" s="134" t="s">
        <v>500</v>
      </c>
      <c r="M252" s="55" t="s">
        <v>378</v>
      </c>
      <c r="N252" s="61" t="s">
        <v>349</v>
      </c>
      <c r="O252" s="272" t="s">
        <v>205</v>
      </c>
      <c r="P252" s="61"/>
      <c r="Q252" s="125"/>
      <c r="R252" s="125"/>
      <c r="S252" s="125"/>
      <c r="T252" s="125"/>
      <c r="U252" s="125"/>
      <c r="V252" s="125"/>
      <c r="W252" s="125" t="s">
        <v>205</v>
      </c>
      <c r="X252" s="125"/>
      <c r="Y252" s="125"/>
      <c r="Z252" s="125"/>
      <c r="AA252" s="125"/>
      <c r="AB252" s="130">
        <f t="shared" ref="AB252:AB272" si="306">COUNTIF($Q252:$AA252,"x")</f>
        <v>1</v>
      </c>
      <c r="AC252" s="75"/>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205"/>
      <c r="BJ252" s="205"/>
      <c r="BK252" s="205"/>
      <c r="BL252" s="205"/>
      <c r="BM252" s="205"/>
      <c r="BN252" s="205"/>
      <c r="BO252" s="205"/>
      <c r="BP252" s="205"/>
      <c r="BQ252" s="205"/>
      <c r="BR252" s="208"/>
      <c r="BS252" s="251"/>
      <c r="BT252" s="251"/>
      <c r="BU252" s="77"/>
      <c r="BV252" s="77"/>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202"/>
      <c r="GP252" s="203"/>
      <c r="GQ252" s="202"/>
      <c r="GR252" s="203"/>
      <c r="GS252" s="202"/>
      <c r="GT252" s="203"/>
      <c r="GU252" s="202"/>
      <c r="GV252" s="203"/>
      <c r="GW252" s="204"/>
      <c r="GX252" s="207"/>
      <c r="GY252" s="77"/>
      <c r="GZ252" s="77"/>
      <c r="HA252" s="77"/>
      <c r="HB252" s="77"/>
      <c r="HC252" s="77"/>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61"/>
      <c r="IF252" s="61"/>
      <c r="IG252" s="61"/>
      <c r="IH252" s="202"/>
      <c r="II252" s="203"/>
      <c r="IJ252" s="202"/>
      <c r="IK252" s="203"/>
      <c r="IL252" s="202"/>
      <c r="IM252" s="203"/>
      <c r="IN252" s="202"/>
      <c r="IO252" s="203"/>
      <c r="IP252" s="204"/>
      <c r="IQ252" s="208"/>
      <c r="IR252" s="61"/>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61"/>
      <c r="JT252" s="61"/>
      <c r="JU252" s="61"/>
      <c r="JV252" s="61"/>
      <c r="JW252" s="61"/>
      <c r="JX252" s="61"/>
      <c r="JY252" s="61"/>
      <c r="JZ252" s="61"/>
      <c r="KA252" s="61"/>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61"/>
      <c r="LG252" s="61"/>
      <c r="LH252" s="61"/>
      <c r="LI252" s="61"/>
      <c r="LJ252" s="61"/>
      <c r="LK252" s="61"/>
      <c r="LL252" s="61"/>
      <c r="LM252" s="61"/>
      <c r="LN252" s="61"/>
      <c r="LO252" s="61"/>
      <c r="LP252" s="61"/>
      <c r="LQ252" s="61"/>
      <c r="LR252" s="61"/>
      <c r="LS252" s="61"/>
      <c r="LT252" s="61"/>
      <c r="LU252" s="61"/>
      <c r="LV252" s="61"/>
      <c r="LW252" s="61"/>
      <c r="LX252" s="61"/>
      <c r="LY252" s="61"/>
      <c r="LZ252" s="61"/>
      <c r="MA252" s="61"/>
      <c r="MB252" s="61"/>
      <c r="MC252" s="61"/>
      <c r="MD252" s="61"/>
      <c r="ME252" s="61"/>
      <c r="MF252" s="61"/>
      <c r="MG252" s="61"/>
      <c r="MH252" s="61"/>
      <c r="MI252" s="61"/>
      <c r="MJ252" s="61"/>
      <c r="MK252" s="61"/>
      <c r="ML252" s="61"/>
      <c r="MM252" s="61"/>
      <c r="MN252" s="61"/>
      <c r="MO252" s="61"/>
      <c r="MP252" s="61"/>
      <c r="MQ252" s="61"/>
      <c r="MR252" s="61"/>
      <c r="MS252" s="61"/>
      <c r="MT252" s="61"/>
      <c r="MU252" s="61"/>
      <c r="MV252" s="61"/>
      <c r="MW252" s="61"/>
      <c r="MX252" s="61"/>
      <c r="MY252" s="61"/>
      <c r="MZ252" s="61"/>
      <c r="NA252" s="61"/>
      <c r="NB252" s="61"/>
      <c r="NC252" s="61"/>
      <c r="ND252" s="202"/>
      <c r="NE252" s="203"/>
      <c r="NF252" s="202"/>
      <c r="NG252" s="203"/>
      <c r="NH252" s="202"/>
      <c r="NI252" s="203"/>
      <c r="NJ252" s="202"/>
      <c r="NK252" s="203"/>
      <c r="NL252" s="204"/>
      <c r="NM252" s="207"/>
      <c r="NN252" s="77"/>
      <c r="NO252" s="77"/>
      <c r="NP252" s="61"/>
      <c r="NQ252" s="61"/>
      <c r="NR252" s="61"/>
      <c r="NS252" s="61"/>
      <c r="NT252" s="61"/>
      <c r="NU252" s="61"/>
      <c r="NV252" s="61"/>
      <c r="NW252" s="61"/>
      <c r="NX252" s="61"/>
      <c r="NY252" s="61"/>
      <c r="NZ252" s="61"/>
      <c r="OA252" s="61"/>
      <c r="OB252" s="61"/>
      <c r="OC252" s="61"/>
      <c r="OD252" s="61"/>
      <c r="OE252" s="61"/>
      <c r="OF252" s="61"/>
      <c r="OG252" s="61"/>
      <c r="OH252" s="61"/>
      <c r="OI252" s="61"/>
      <c r="OJ252" s="61"/>
      <c r="OK252" s="61"/>
      <c r="OL252" s="61"/>
      <c r="OM252" s="61"/>
      <c r="ON252" s="61"/>
      <c r="OO252" s="61"/>
      <c r="OP252" s="202"/>
      <c r="OQ252" s="203"/>
      <c r="OR252" s="202"/>
      <c r="OS252" s="203"/>
      <c r="OT252" s="202"/>
      <c r="OU252" s="203"/>
      <c r="OV252" s="202"/>
      <c r="OW252" s="203"/>
      <c r="OX252" s="204"/>
      <c r="OY252" s="207"/>
      <c r="OZ252" s="61"/>
    </row>
    <row r="253" spans="1:416" ht="46.5" hidden="1" customHeight="1">
      <c r="A253" s="61"/>
      <c r="B253" s="273"/>
      <c r="C253" s="276"/>
      <c r="D253" s="309"/>
      <c r="E253" s="276"/>
      <c r="F253" s="295"/>
      <c r="G253" s="400"/>
      <c r="H253" s="276"/>
      <c r="I253" s="115" t="s">
        <v>1112</v>
      </c>
      <c r="J253" s="492"/>
      <c r="K253" s="206" t="s">
        <v>662</v>
      </c>
      <c r="L253" s="134" t="s">
        <v>500</v>
      </c>
      <c r="M253" s="55" t="s">
        <v>378</v>
      </c>
      <c r="N253" s="61" t="s">
        <v>349</v>
      </c>
      <c r="O253" s="273"/>
      <c r="P253" s="61">
        <v>1</v>
      </c>
      <c r="Q253" s="131"/>
      <c r="R253" s="131"/>
      <c r="S253" s="131"/>
      <c r="T253" s="131"/>
      <c r="U253" s="131"/>
      <c r="V253" s="131"/>
      <c r="W253" s="131" t="s">
        <v>205</v>
      </c>
      <c r="X253" s="131"/>
      <c r="Y253" s="131"/>
      <c r="Z253" s="131"/>
      <c r="AA253" s="131"/>
      <c r="AB253" s="130">
        <f t="shared" si="306"/>
        <v>1</v>
      </c>
      <c r="AC253" s="77"/>
      <c r="AD253" s="77"/>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251"/>
      <c r="BT253" s="251"/>
      <c r="BU253" s="77"/>
      <c r="BV253" s="77"/>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77"/>
      <c r="DM253" s="77"/>
      <c r="DN253" s="77"/>
      <c r="DO253" s="77"/>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77"/>
      <c r="FF253" s="77"/>
      <c r="FG253" s="77"/>
      <c r="FH253" s="77"/>
      <c r="FI253" s="77"/>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79" t="s">
        <v>553</v>
      </c>
      <c r="GZ253" s="79" t="s">
        <v>553</v>
      </c>
      <c r="HA253" s="79" t="s">
        <v>553</v>
      </c>
      <c r="HB253" s="79" t="s">
        <v>553</v>
      </c>
      <c r="HC253" s="79" t="s">
        <v>553</v>
      </c>
      <c r="HD253" s="61">
        <v>2</v>
      </c>
      <c r="HE253" s="61">
        <v>2</v>
      </c>
      <c r="HF253" s="61">
        <v>2</v>
      </c>
      <c r="HG253" s="61">
        <v>2</v>
      </c>
      <c r="HH253" s="61">
        <v>2</v>
      </c>
      <c r="HI253" s="61">
        <v>2</v>
      </c>
      <c r="HJ253" s="61">
        <v>2</v>
      </c>
      <c r="HK253" s="61">
        <v>2</v>
      </c>
      <c r="HL253" s="61">
        <v>2</v>
      </c>
      <c r="HM253" s="61">
        <v>2</v>
      </c>
      <c r="HN253" s="61">
        <v>1</v>
      </c>
      <c r="HO253" s="61">
        <v>2</v>
      </c>
      <c r="HP253" s="61">
        <v>1</v>
      </c>
      <c r="HQ253" s="61">
        <v>2</v>
      </c>
      <c r="HR253" s="61">
        <v>2</v>
      </c>
      <c r="HS253" s="61">
        <v>2</v>
      </c>
      <c r="HT253" s="61">
        <v>2</v>
      </c>
      <c r="HU253" s="61">
        <v>2</v>
      </c>
      <c r="HV253" s="61">
        <v>2</v>
      </c>
      <c r="HW253" s="61"/>
      <c r="HX253" s="61"/>
      <c r="HY253" s="61"/>
      <c r="HZ253" s="61"/>
      <c r="IA253" s="61"/>
      <c r="IB253" s="61"/>
      <c r="IC253" s="61">
        <v>2</v>
      </c>
      <c r="ID253" s="61">
        <v>2</v>
      </c>
      <c r="IE253" s="61">
        <v>2</v>
      </c>
      <c r="IF253" s="61">
        <v>2</v>
      </c>
      <c r="IG253" s="61">
        <v>2</v>
      </c>
      <c r="IH253" s="202">
        <f>COUNTIF(HD253:IG253,"2")</f>
        <v>22</v>
      </c>
      <c r="II253" s="203">
        <f>IH253/(IH253+IJ253+IL253+IN253)</f>
        <v>0.91666666666666663</v>
      </c>
      <c r="IJ253" s="202">
        <f>COUNTIF(HD253:IG253,"1")</f>
        <v>2</v>
      </c>
      <c r="IK253" s="203">
        <f>IJ253/(IH253+IJ253+IL253+IN253)</f>
        <v>8.3333333333333329E-2</v>
      </c>
      <c r="IL253" s="202">
        <f>COUNTIF(HD253:IG253,"0")</f>
        <v>0</v>
      </c>
      <c r="IM253" s="203">
        <f>IL253/(IH253+IJ253+IL253+IN253)</f>
        <v>0</v>
      </c>
      <c r="IN253" s="202">
        <f>COUNTIF(GO253:IG253,"KĐG")</f>
        <v>0</v>
      </c>
      <c r="IO253" s="203">
        <f>IN253/(IH253+IJ253+IL253+IN253)</f>
        <v>0</v>
      </c>
      <c r="IP253" s="204">
        <f>(((IH253*2)+(IJ253*1)+(IL253*0)))/(IH253+IJ253+IL253)</f>
        <v>1.9166666666666667</v>
      </c>
      <c r="IQ253" s="208" t="str">
        <f>IF(IO253&gt;=50%,"KĐG",IF(IP253&gt;=1.6,"Đạt mục tiêu",IF(IP253&gt;=1,"Cần cố gắng","Chưa đạt")))</f>
        <v>Đạt mục tiêu</v>
      </c>
      <c r="IR253" s="208"/>
      <c r="IS253" s="77"/>
      <c r="IT253" s="77"/>
      <c r="IU253" s="77"/>
      <c r="IV253" s="77"/>
      <c r="IW253" s="61"/>
      <c r="IX253" s="61"/>
      <c r="IY253" s="61"/>
      <c r="IZ253" s="61"/>
      <c r="JA253" s="61"/>
      <c r="JB253" s="61"/>
      <c r="JC253" s="61"/>
      <c r="JD253" s="61"/>
      <c r="JE253" s="61"/>
      <c r="JF253" s="61"/>
      <c r="JG253" s="61"/>
      <c r="JH253" s="61"/>
      <c r="JI253" s="61"/>
      <c r="JJ253" s="61"/>
      <c r="JK253" s="61"/>
      <c r="JL253" s="61"/>
      <c r="JM253" s="61"/>
      <c r="JN253" s="61"/>
      <c r="JO253" s="61"/>
      <c r="JP253" s="61"/>
      <c r="JQ253" s="61"/>
      <c r="JR253" s="61"/>
      <c r="JS253" s="61"/>
      <c r="JT253" s="61"/>
      <c r="JU253" s="61"/>
      <c r="JV253" s="61"/>
      <c r="JW253" s="61"/>
      <c r="JX253" s="61"/>
      <c r="JY253" s="61"/>
      <c r="JZ253" s="61"/>
      <c r="KA253" s="61"/>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61"/>
      <c r="LG253" s="61"/>
      <c r="LH253" s="61"/>
      <c r="LI253" s="61"/>
      <c r="LJ253" s="61"/>
      <c r="LK253" s="61"/>
      <c r="LL253" s="61"/>
      <c r="LM253" s="61"/>
      <c r="LN253" s="61"/>
      <c r="LO253" s="61"/>
      <c r="LP253" s="61"/>
      <c r="LQ253" s="61"/>
      <c r="LR253" s="61"/>
      <c r="LS253" s="61"/>
      <c r="LT253" s="61"/>
      <c r="LU253" s="61"/>
      <c r="LV253" s="61"/>
      <c r="LW253" s="61"/>
      <c r="LX253" s="61"/>
      <c r="LY253" s="61"/>
      <c r="LZ253" s="61"/>
      <c r="MA253" s="61"/>
      <c r="MB253" s="78" t="s">
        <v>553</v>
      </c>
      <c r="MC253" s="78" t="s">
        <v>553</v>
      </c>
      <c r="MD253" s="61">
        <v>2</v>
      </c>
      <c r="ME253" s="61">
        <v>2</v>
      </c>
      <c r="MF253" s="61">
        <v>2</v>
      </c>
      <c r="MG253" s="61">
        <v>2</v>
      </c>
      <c r="MH253" s="61">
        <v>2</v>
      </c>
      <c r="MI253" s="61">
        <v>2</v>
      </c>
      <c r="MJ253" s="61">
        <v>2</v>
      </c>
      <c r="MK253" s="61">
        <v>2</v>
      </c>
      <c r="ML253" s="61">
        <v>2</v>
      </c>
      <c r="MM253" s="61">
        <v>2</v>
      </c>
      <c r="MN253" s="61">
        <v>1</v>
      </c>
      <c r="MO253" s="61">
        <v>2</v>
      </c>
      <c r="MP253" s="61">
        <v>1</v>
      </c>
      <c r="MQ253" s="61">
        <v>2</v>
      </c>
      <c r="MR253" s="61">
        <v>2</v>
      </c>
      <c r="MS253" s="61">
        <v>2</v>
      </c>
      <c r="MT253" s="61">
        <v>2</v>
      </c>
      <c r="MU253" s="61">
        <v>2</v>
      </c>
      <c r="MV253" s="61">
        <v>2</v>
      </c>
      <c r="MW253" s="61">
        <v>2</v>
      </c>
      <c r="MX253" s="61">
        <v>2</v>
      </c>
      <c r="MY253" s="61">
        <v>2</v>
      </c>
      <c r="MZ253" s="61">
        <v>2</v>
      </c>
      <c r="NA253" s="61">
        <v>2</v>
      </c>
      <c r="NB253" s="61">
        <v>2</v>
      </c>
      <c r="NC253" s="61">
        <v>2</v>
      </c>
      <c r="ND253" s="202">
        <f>COUNTIF(MD253:NC253,"2")</f>
        <v>24</v>
      </c>
      <c r="NE253" s="203">
        <f>ND253/(ND253+NF253+NH253+NJ253)</f>
        <v>0.92307692307692313</v>
      </c>
      <c r="NF253" s="202">
        <f>COUNTIF(MD253:NC253,"1")</f>
        <v>2</v>
      </c>
      <c r="NG253" s="203">
        <f>NF253/(ND253+NF253+NH253+NJ253)</f>
        <v>7.6923076923076927E-2</v>
      </c>
      <c r="NH253" s="202">
        <f>COUNTIF(MD253:NC253,"0")</f>
        <v>0</v>
      </c>
      <c r="NI253" s="203">
        <f>NH253/(ND253+NF253+NH253+NJ253)</f>
        <v>0</v>
      </c>
      <c r="NJ253" s="202">
        <f>COUNTIF(LQ253:NC253,"KĐG")</f>
        <v>0</v>
      </c>
      <c r="NK253" s="203">
        <f>NJ253/(ND253+NF253+NH253+NJ253)</f>
        <v>0</v>
      </c>
      <c r="NL253" s="204">
        <f>(((ND253*2)+(NF253*1)+(NH253*0)))/(ND253+NF253+NH253)</f>
        <v>1.9230769230769231</v>
      </c>
      <c r="NM253" s="207" t="str">
        <f>IF(NK253&gt;=50%,"KĐG",IF(NL253&gt;=1.6,"Đạt mục tiêu",IF(NL253&gt;=1,"Cần cố gắng","Chưa đạt")))</f>
        <v>Đạt mục tiêu</v>
      </c>
      <c r="NN253" s="77" t="s">
        <v>553</v>
      </c>
      <c r="NO253" s="77" t="s">
        <v>553</v>
      </c>
      <c r="NP253" s="61">
        <v>2</v>
      </c>
      <c r="NQ253" s="61">
        <v>2</v>
      </c>
      <c r="NR253" s="61">
        <v>2</v>
      </c>
      <c r="NS253" s="61">
        <v>2</v>
      </c>
      <c r="NT253" s="61">
        <v>2</v>
      </c>
      <c r="NU253" s="61">
        <v>2</v>
      </c>
      <c r="NV253" s="61">
        <v>2</v>
      </c>
      <c r="NW253" s="61">
        <v>2</v>
      </c>
      <c r="NX253" s="61">
        <v>2</v>
      </c>
      <c r="NY253" s="61">
        <v>2</v>
      </c>
      <c r="NZ253" s="61">
        <v>2</v>
      </c>
      <c r="OA253" s="61">
        <v>2</v>
      </c>
      <c r="OB253" s="61">
        <v>2</v>
      </c>
      <c r="OC253" s="61">
        <v>2</v>
      </c>
      <c r="OD253" s="61">
        <v>2</v>
      </c>
      <c r="OE253" s="61">
        <v>2</v>
      </c>
      <c r="OF253" s="61">
        <v>2</v>
      </c>
      <c r="OG253" s="61">
        <v>2</v>
      </c>
      <c r="OH253" s="61">
        <v>2</v>
      </c>
      <c r="OI253" s="61">
        <v>2</v>
      </c>
      <c r="OJ253" s="61">
        <v>2</v>
      </c>
      <c r="OK253" s="61">
        <v>2</v>
      </c>
      <c r="OL253" s="61">
        <v>2</v>
      </c>
      <c r="OM253" s="61">
        <v>2</v>
      </c>
      <c r="ON253" s="61">
        <v>2</v>
      </c>
      <c r="OO253" s="61">
        <v>2</v>
      </c>
      <c r="OP253" s="202">
        <f>COUNTIF(NP253:OO253,"2")</f>
        <v>26</v>
      </c>
      <c r="OQ253" s="203">
        <f>OP253/(OP253+OR253+OT253+OV253)</f>
        <v>1</v>
      </c>
      <c r="OR253" s="202">
        <f>COUNTIF(NP253:OO253,"1")</f>
        <v>0</v>
      </c>
      <c r="OS253" s="203">
        <f>OR253/(OP253+OR253+OT253+OV253)</f>
        <v>0</v>
      </c>
      <c r="OT253" s="202">
        <f>COUNTIF(NP253:OO253,"0")</f>
        <v>0</v>
      </c>
      <c r="OU253" s="203">
        <f>OT253/(OP253+OR253+OT253+OV253)</f>
        <v>0</v>
      </c>
      <c r="OV253" s="202">
        <f>COUNTIF(NC253:OO253,"KĐG")</f>
        <v>0</v>
      </c>
      <c r="OW253" s="203">
        <f>OV253/(OP253+OR253+OT253+OV253)</f>
        <v>0</v>
      </c>
      <c r="OX253" s="204">
        <f>(((OP253*2)+(OR253*1)+(OT253*0)))/(OP253+OR253+OT253)</f>
        <v>2</v>
      </c>
      <c r="OY253" s="207" t="str">
        <f>IF(OW253&gt;=50%,"KĐG",IF(OX253&gt;=1.6,"Đạt mục tiêu",IF(OX253&gt;=1,"Cần cố gắng","Chưa đạt")))</f>
        <v>Đạt mục tiêu</v>
      </c>
      <c r="OZ253" s="61"/>
    </row>
    <row r="254" spans="1:416" ht="55.5" hidden="1">
      <c r="A254" s="61"/>
      <c r="B254" s="61">
        <v>100</v>
      </c>
      <c r="C254" s="137" t="s">
        <v>401</v>
      </c>
      <c r="D254" s="133" t="s">
        <v>6</v>
      </c>
      <c r="E254" s="137" t="s">
        <v>404</v>
      </c>
      <c r="F254" s="134" t="s">
        <v>6</v>
      </c>
      <c r="G254" s="133"/>
      <c r="H254" s="137" t="s">
        <v>404</v>
      </c>
      <c r="I254" s="176" t="s">
        <v>1254</v>
      </c>
      <c r="J254" s="134"/>
      <c r="K254" s="206" t="s">
        <v>662</v>
      </c>
      <c r="L254" s="134" t="s">
        <v>500</v>
      </c>
      <c r="M254" s="55" t="s">
        <v>378</v>
      </c>
      <c r="N254" s="61" t="s">
        <v>349</v>
      </c>
      <c r="O254" s="61" t="s">
        <v>205</v>
      </c>
      <c r="P254" s="176"/>
      <c r="Q254" s="131"/>
      <c r="R254" s="131"/>
      <c r="S254" s="131"/>
      <c r="T254" s="131"/>
      <c r="U254" s="131"/>
      <c r="V254" s="131"/>
      <c r="W254" s="131" t="s">
        <v>205</v>
      </c>
      <c r="X254" s="131"/>
      <c r="Y254" s="131"/>
      <c r="Z254" s="131"/>
      <c r="AA254" s="131"/>
      <c r="AB254" s="130">
        <f t="shared" si="306"/>
        <v>1</v>
      </c>
      <c r="AC254" s="77"/>
      <c r="AD254" s="77"/>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251"/>
      <c r="BT254" s="251"/>
      <c r="BU254" s="77"/>
      <c r="BV254" s="77"/>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77"/>
      <c r="DM254" s="77"/>
      <c r="DN254" s="77"/>
      <c r="DO254" s="77"/>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77"/>
      <c r="FF254" s="77"/>
      <c r="FG254" s="77"/>
      <c r="FH254" s="77"/>
      <c r="FI254" s="77"/>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79"/>
      <c r="GZ254" s="79"/>
      <c r="HA254" s="79"/>
      <c r="HB254" s="79" t="s">
        <v>555</v>
      </c>
      <c r="HC254" s="79"/>
      <c r="HD254" s="61">
        <v>2</v>
      </c>
      <c r="HE254" s="61">
        <v>2</v>
      </c>
      <c r="HF254" s="61">
        <v>2</v>
      </c>
      <c r="HG254" s="61">
        <v>2</v>
      </c>
      <c r="HH254" s="61">
        <v>2</v>
      </c>
      <c r="HI254" s="61">
        <v>2</v>
      </c>
      <c r="HJ254" s="61">
        <v>2</v>
      </c>
      <c r="HK254" s="61">
        <v>2</v>
      </c>
      <c r="HL254" s="61">
        <v>2</v>
      </c>
      <c r="HM254" s="61">
        <v>2</v>
      </c>
      <c r="HN254" s="61">
        <v>1</v>
      </c>
      <c r="HO254" s="61">
        <v>2</v>
      </c>
      <c r="HP254" s="61">
        <v>1</v>
      </c>
      <c r="HQ254" s="61">
        <v>2</v>
      </c>
      <c r="HR254" s="61">
        <v>2</v>
      </c>
      <c r="HS254" s="61">
        <v>2</v>
      </c>
      <c r="HT254" s="61">
        <v>2</v>
      </c>
      <c r="HU254" s="61">
        <v>2</v>
      </c>
      <c r="HV254" s="61">
        <v>2</v>
      </c>
      <c r="HW254" s="61"/>
      <c r="HX254" s="61"/>
      <c r="HY254" s="61"/>
      <c r="HZ254" s="61"/>
      <c r="IA254" s="61"/>
      <c r="IB254" s="61"/>
      <c r="IC254" s="61">
        <v>2</v>
      </c>
      <c r="ID254" s="61">
        <v>2</v>
      </c>
      <c r="IE254" s="61">
        <v>2</v>
      </c>
      <c r="IF254" s="61">
        <v>2</v>
      </c>
      <c r="IG254" s="61">
        <v>2</v>
      </c>
      <c r="IH254" s="202">
        <f>COUNTIF(HD254:IG254,"2")</f>
        <v>22</v>
      </c>
      <c r="II254" s="203">
        <f>IH254/(IH254+IJ254+IL254+IN254)</f>
        <v>0.91666666666666663</v>
      </c>
      <c r="IJ254" s="202">
        <f>COUNTIF(HD254:IG254,"1")</f>
        <v>2</v>
      </c>
      <c r="IK254" s="203">
        <f>IJ254/(IH254+IJ254+IL254+IN254)</f>
        <v>8.3333333333333329E-2</v>
      </c>
      <c r="IL254" s="202">
        <f>COUNTIF(HD254:IG254,"0")</f>
        <v>0</v>
      </c>
      <c r="IM254" s="203">
        <f>IL254/(IH254+IJ254+IL254+IN254)</f>
        <v>0</v>
      </c>
      <c r="IN254" s="202">
        <f>COUNTIF(GO254:IG254,"KĐG")</f>
        <v>0</v>
      </c>
      <c r="IO254" s="203">
        <f>IN254/(IH254+IJ254+IL254+IN254)</f>
        <v>0</v>
      </c>
      <c r="IP254" s="204">
        <f>(((IH254*2)+(IJ254*1)+(IL254*0)))/(IH254+IJ254+IL254)</f>
        <v>1.9166666666666667</v>
      </c>
      <c r="IQ254" s="208" t="str">
        <f>IF(IO254&gt;=50%,"KĐG",IF(IP254&gt;=1.6,"Đạt mục tiêu",IF(IP254&gt;=1,"Cần cố gắng","Chưa đạt")))</f>
        <v>Đạt mục tiêu</v>
      </c>
      <c r="IR254" s="208"/>
      <c r="IS254" s="77"/>
      <c r="IT254" s="77"/>
      <c r="IU254" s="77"/>
      <c r="IV254" s="77"/>
      <c r="IW254" s="61"/>
      <c r="IX254" s="61"/>
      <c r="IY254" s="61"/>
      <c r="IZ254" s="61"/>
      <c r="JA254" s="61"/>
      <c r="JB254" s="61"/>
      <c r="JC254" s="61"/>
      <c r="JD254" s="61"/>
      <c r="JE254" s="61"/>
      <c r="JF254" s="61"/>
      <c r="JG254" s="61"/>
      <c r="JH254" s="61"/>
      <c r="JI254" s="61"/>
      <c r="JJ254" s="61"/>
      <c r="JK254" s="61"/>
      <c r="JL254" s="61"/>
      <c r="JM254" s="61"/>
      <c r="JN254" s="61"/>
      <c r="JO254" s="61"/>
      <c r="JP254" s="61"/>
      <c r="JQ254" s="61"/>
      <c r="JR254" s="61"/>
      <c r="JS254" s="61"/>
      <c r="JT254" s="61"/>
      <c r="JU254" s="61"/>
      <c r="JV254" s="61"/>
      <c r="JW254" s="61"/>
      <c r="JX254" s="61"/>
      <c r="JY254" s="61"/>
      <c r="JZ254" s="61"/>
      <c r="KA254" s="61"/>
      <c r="KB254" s="61"/>
      <c r="KC254" s="61"/>
      <c r="KD254" s="61"/>
      <c r="KE254" s="61"/>
      <c r="KF254" s="61"/>
      <c r="KG254" s="61"/>
      <c r="KH254" s="61"/>
      <c r="KI254" s="61"/>
      <c r="KJ254" s="61"/>
      <c r="KK254" s="61"/>
      <c r="KL254" s="61"/>
      <c r="KM254" s="61"/>
      <c r="KN254" s="61"/>
      <c r="KO254" s="61"/>
      <c r="KP254" s="61"/>
      <c r="KQ254" s="61"/>
      <c r="KR254" s="61"/>
      <c r="KS254" s="61"/>
      <c r="KT254" s="61"/>
      <c r="KU254" s="61"/>
      <c r="KV254" s="61"/>
      <c r="KW254" s="61"/>
      <c r="KX254" s="61"/>
      <c r="KY254" s="61"/>
      <c r="KZ254" s="61"/>
      <c r="LA254" s="61"/>
      <c r="LB254" s="61"/>
      <c r="LC254" s="61"/>
      <c r="LD254" s="61"/>
      <c r="LE254" s="61"/>
      <c r="LF254" s="61"/>
      <c r="LG254" s="61"/>
      <c r="LH254" s="61"/>
      <c r="LI254" s="61"/>
      <c r="LJ254" s="61"/>
      <c r="LK254" s="61"/>
      <c r="LL254" s="61"/>
      <c r="LM254" s="61"/>
      <c r="LN254" s="61"/>
      <c r="LO254" s="61"/>
      <c r="LP254" s="61"/>
      <c r="LQ254" s="61"/>
      <c r="LR254" s="61"/>
      <c r="LS254" s="61"/>
      <c r="LT254" s="61"/>
      <c r="LU254" s="61"/>
      <c r="LV254" s="61"/>
      <c r="LW254" s="61"/>
      <c r="LX254" s="61"/>
      <c r="LY254" s="61"/>
      <c r="LZ254" s="61"/>
      <c r="MA254" s="61"/>
      <c r="MB254" s="61"/>
      <c r="MC254" s="61"/>
      <c r="MD254" s="61"/>
      <c r="ME254" s="61"/>
      <c r="MF254" s="61"/>
      <c r="MG254" s="61"/>
      <c r="MH254" s="61"/>
      <c r="MI254" s="61"/>
      <c r="MJ254" s="61"/>
      <c r="MK254" s="61"/>
      <c r="ML254" s="61"/>
      <c r="MM254" s="61"/>
      <c r="MN254" s="61"/>
      <c r="MO254" s="61"/>
      <c r="MP254" s="61"/>
      <c r="MQ254" s="61"/>
      <c r="MR254" s="61"/>
      <c r="MS254" s="61"/>
      <c r="MT254" s="61"/>
      <c r="MU254" s="61"/>
      <c r="MV254" s="61"/>
      <c r="MW254" s="61"/>
      <c r="MX254" s="61"/>
      <c r="MY254" s="61"/>
      <c r="MZ254" s="61"/>
      <c r="NA254" s="61"/>
      <c r="NB254" s="61"/>
      <c r="NC254" s="61"/>
      <c r="ND254" s="61"/>
      <c r="NE254" s="61"/>
      <c r="NF254" s="61"/>
      <c r="NG254" s="61"/>
      <c r="NH254" s="61"/>
      <c r="NI254" s="61"/>
      <c r="NJ254" s="61"/>
      <c r="NK254" s="61"/>
      <c r="NL254" s="61"/>
      <c r="NM254" s="61"/>
      <c r="NN254" s="61"/>
      <c r="NO254" s="61"/>
      <c r="NP254" s="61"/>
      <c r="NQ254" s="61"/>
      <c r="NR254" s="61"/>
      <c r="NS254" s="61"/>
      <c r="NT254" s="61"/>
      <c r="NU254" s="61"/>
      <c r="NV254" s="61"/>
      <c r="NW254" s="61"/>
      <c r="NX254" s="61"/>
      <c r="NY254" s="61"/>
      <c r="NZ254" s="61"/>
      <c r="OA254" s="61"/>
      <c r="OB254" s="61"/>
      <c r="OC254" s="61"/>
      <c r="OD254" s="61"/>
      <c r="OE254" s="61"/>
      <c r="OF254" s="61"/>
      <c r="OG254" s="61"/>
      <c r="OH254" s="61"/>
      <c r="OI254" s="61"/>
      <c r="OJ254" s="61"/>
      <c r="OK254" s="61"/>
      <c r="OL254" s="61"/>
      <c r="OM254" s="61"/>
      <c r="ON254" s="61"/>
      <c r="OO254" s="61"/>
      <c r="OP254" s="61"/>
      <c r="OQ254" s="61"/>
      <c r="OR254" s="61"/>
      <c r="OS254" s="61"/>
      <c r="OT254" s="61"/>
      <c r="OU254" s="61"/>
      <c r="OV254" s="61"/>
      <c r="OW254" s="61"/>
      <c r="OX254" s="61"/>
      <c r="OY254" s="61"/>
      <c r="OZ254" s="61"/>
    </row>
    <row r="255" spans="1:416" ht="37.5" hidden="1" customHeight="1">
      <c r="A255" s="61"/>
      <c r="B255" s="272">
        <v>101</v>
      </c>
      <c r="C255" s="275" t="s">
        <v>397</v>
      </c>
      <c r="D255" s="288" t="s">
        <v>6</v>
      </c>
      <c r="E255" s="275" t="s">
        <v>400</v>
      </c>
      <c r="F255" s="290" t="s">
        <v>6</v>
      </c>
      <c r="G255" s="288"/>
      <c r="H255" s="275" t="s">
        <v>400</v>
      </c>
      <c r="I255" s="176" t="s">
        <v>1054</v>
      </c>
      <c r="J255" s="134"/>
      <c r="K255" s="206" t="s">
        <v>662</v>
      </c>
      <c r="L255" s="134" t="s">
        <v>500</v>
      </c>
      <c r="M255" s="55" t="s">
        <v>378</v>
      </c>
      <c r="N255" s="61" t="s">
        <v>349</v>
      </c>
      <c r="O255" s="396" t="s">
        <v>205</v>
      </c>
      <c r="P255" s="147"/>
      <c r="Q255" s="131"/>
      <c r="R255" s="131"/>
      <c r="S255" s="131"/>
      <c r="T255" s="131"/>
      <c r="U255" s="131"/>
      <c r="V255" s="131"/>
      <c r="W255" s="131" t="s">
        <v>205</v>
      </c>
      <c r="X255" s="131"/>
      <c r="Y255" s="131"/>
      <c r="Z255" s="131"/>
      <c r="AA255" s="131"/>
      <c r="AB255" s="130">
        <f t="shared" si="306"/>
        <v>1</v>
      </c>
      <c r="AC255" s="77"/>
      <c r="AD255" s="77"/>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251"/>
      <c r="BT255" s="251"/>
      <c r="BU255" s="77"/>
      <c r="BV255" s="77"/>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77"/>
      <c r="DM255" s="77"/>
      <c r="DN255" s="77"/>
      <c r="DO255" s="77"/>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77"/>
      <c r="FF255" s="77"/>
      <c r="FG255" s="77"/>
      <c r="FH255" s="77"/>
      <c r="FI255" s="77"/>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79"/>
      <c r="GZ255" s="79"/>
      <c r="HA255" s="79"/>
      <c r="HB255" s="79"/>
      <c r="HC255" s="79"/>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61"/>
      <c r="IF255" s="61"/>
      <c r="IG255" s="61"/>
      <c r="IH255" s="202"/>
      <c r="II255" s="203"/>
      <c r="IJ255" s="202"/>
      <c r="IK255" s="203"/>
      <c r="IL255" s="202"/>
      <c r="IM255" s="203"/>
      <c r="IN255" s="202"/>
      <c r="IO255" s="203"/>
      <c r="IP255" s="204"/>
      <c r="IQ255" s="208"/>
      <c r="IR255" s="208"/>
      <c r="IS255" s="77"/>
      <c r="IT255" s="77"/>
      <c r="IU255" s="77"/>
      <c r="IV255" s="77"/>
      <c r="IW255" s="61"/>
      <c r="IX255" s="61"/>
      <c r="IY255" s="61"/>
      <c r="IZ255" s="61"/>
      <c r="JA255" s="61"/>
      <c r="JB255" s="61"/>
      <c r="JC255" s="61"/>
      <c r="JD255" s="61"/>
      <c r="JE255" s="61"/>
      <c r="JF255" s="61"/>
      <c r="JG255" s="61"/>
      <c r="JH255" s="61"/>
      <c r="JI255" s="61"/>
      <c r="JJ255" s="61"/>
      <c r="JK255" s="61"/>
      <c r="JL255" s="61"/>
      <c r="JM255" s="61"/>
      <c r="JN255" s="61"/>
      <c r="JO255" s="61"/>
      <c r="JP255" s="61"/>
      <c r="JQ255" s="61"/>
      <c r="JR255" s="61"/>
      <c r="JS255" s="61"/>
      <c r="JT255" s="61"/>
      <c r="JU255" s="61"/>
      <c r="JV255" s="61"/>
      <c r="JW255" s="61"/>
      <c r="JX255" s="61"/>
      <c r="JY255" s="61"/>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1"/>
      <c r="LG255" s="61"/>
      <c r="LH255" s="61"/>
      <c r="LI255" s="61"/>
      <c r="LJ255" s="61"/>
      <c r="LK255" s="61"/>
      <c r="LL255" s="61"/>
      <c r="LM255" s="61"/>
      <c r="LN255" s="61"/>
      <c r="LO255" s="61"/>
      <c r="LP255" s="61"/>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61"/>
      <c r="MV255" s="61"/>
      <c r="MW255" s="61"/>
      <c r="MX255" s="61"/>
      <c r="MY255" s="61"/>
      <c r="MZ255" s="61"/>
      <c r="NA255" s="61"/>
      <c r="NB255" s="61"/>
      <c r="NC255" s="61"/>
      <c r="ND255" s="61"/>
      <c r="NE255" s="61"/>
      <c r="NF255" s="61"/>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61"/>
      <c r="OE255" s="61"/>
      <c r="OF255" s="61"/>
      <c r="OG255" s="61"/>
      <c r="OH255" s="61"/>
      <c r="OI255" s="61"/>
      <c r="OJ255" s="61"/>
      <c r="OK255" s="61"/>
      <c r="OL255" s="61"/>
      <c r="OM255" s="61"/>
      <c r="ON255" s="61"/>
      <c r="OO255" s="61"/>
      <c r="OP255" s="61"/>
      <c r="OQ255" s="61"/>
      <c r="OR255" s="61"/>
      <c r="OS255" s="61"/>
      <c r="OT255" s="61"/>
      <c r="OU255" s="61"/>
      <c r="OV255" s="61"/>
      <c r="OW255" s="61"/>
      <c r="OX255" s="61"/>
      <c r="OY255" s="61"/>
      <c r="OZ255" s="61"/>
    </row>
    <row r="256" spans="1:416" ht="37.5" hidden="1" customHeight="1">
      <c r="A256" s="61"/>
      <c r="B256" s="273"/>
      <c r="C256" s="276"/>
      <c r="D256" s="309"/>
      <c r="E256" s="276"/>
      <c r="F256" s="295"/>
      <c r="G256" s="309"/>
      <c r="H256" s="276"/>
      <c r="I256" s="176" t="s">
        <v>1053</v>
      </c>
      <c r="J256" s="134"/>
      <c r="K256" s="206" t="s">
        <v>662</v>
      </c>
      <c r="L256" s="134" t="s">
        <v>500</v>
      </c>
      <c r="M256" s="55" t="s">
        <v>378</v>
      </c>
      <c r="N256" s="61" t="s">
        <v>349</v>
      </c>
      <c r="O256" s="398"/>
      <c r="P256" s="141">
        <v>1</v>
      </c>
      <c r="Q256" s="131"/>
      <c r="R256" s="131"/>
      <c r="S256" s="131"/>
      <c r="T256" s="131"/>
      <c r="U256" s="131"/>
      <c r="V256" s="131"/>
      <c r="W256" s="131" t="s">
        <v>205</v>
      </c>
      <c r="X256" s="131"/>
      <c r="Y256" s="131"/>
      <c r="Z256" s="131"/>
      <c r="AA256" s="131"/>
      <c r="AB256" s="130">
        <f t="shared" si="306"/>
        <v>1</v>
      </c>
      <c r="AC256" s="77"/>
      <c r="AD256" s="77"/>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251"/>
      <c r="BT256" s="251"/>
      <c r="BU256" s="77"/>
      <c r="BV256" s="77"/>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79" t="s">
        <v>557</v>
      </c>
      <c r="DO256" s="61"/>
      <c r="DP256" s="201">
        <v>2</v>
      </c>
      <c r="DQ256" s="201">
        <v>2</v>
      </c>
      <c r="DR256" s="201">
        <v>2</v>
      </c>
      <c r="DS256" s="201">
        <v>1</v>
      </c>
      <c r="DT256" s="201">
        <v>2</v>
      </c>
      <c r="DU256" s="201">
        <v>2</v>
      </c>
      <c r="DV256" s="201">
        <v>2</v>
      </c>
      <c r="DW256" s="201">
        <v>2</v>
      </c>
      <c r="DX256" s="201">
        <v>2</v>
      </c>
      <c r="DY256" s="201">
        <v>2</v>
      </c>
      <c r="DZ256" s="201">
        <v>1</v>
      </c>
      <c r="EA256" s="201">
        <v>2</v>
      </c>
      <c r="EB256" s="201">
        <v>2</v>
      </c>
      <c r="EC256" s="201">
        <v>2</v>
      </c>
      <c r="ED256" s="201">
        <v>2</v>
      </c>
      <c r="EE256" s="201">
        <v>2</v>
      </c>
      <c r="EF256" s="201">
        <v>2</v>
      </c>
      <c r="EG256" s="201">
        <v>2</v>
      </c>
      <c r="EH256" s="201">
        <v>2</v>
      </c>
      <c r="EI256" s="201">
        <v>2</v>
      </c>
      <c r="EJ256" s="201">
        <v>2</v>
      </c>
      <c r="EK256" s="201">
        <v>2</v>
      </c>
      <c r="EL256" s="201">
        <v>2</v>
      </c>
      <c r="EM256" s="201">
        <v>2</v>
      </c>
      <c r="EN256" s="201">
        <v>2</v>
      </c>
      <c r="EO256" s="201">
        <v>2</v>
      </c>
      <c r="EP256" s="201">
        <v>2</v>
      </c>
      <c r="EQ256" s="201">
        <v>2</v>
      </c>
      <c r="ER256" s="201">
        <v>2</v>
      </c>
      <c r="ES256" s="201">
        <v>2</v>
      </c>
      <c r="ET256" s="201">
        <v>2</v>
      </c>
      <c r="EU256" s="202">
        <f>COUNTIF(DL256:ET256,"2")</f>
        <v>29</v>
      </c>
      <c r="EV256" s="203">
        <f>EU256/(EU256+EW256+EY256+FA256)</f>
        <v>0.93548387096774188</v>
      </c>
      <c r="EW256" s="202">
        <f>COUNTIF(DL256:ET256,"1")</f>
        <v>2</v>
      </c>
      <c r="EX256" s="203">
        <f>EW256/(EU256+EW256+EY256+FA256)</f>
        <v>6.4516129032258063E-2</v>
      </c>
      <c r="EY256" s="202">
        <f>COUNTIF(DL256:ET256,"0")</f>
        <v>0</v>
      </c>
      <c r="EZ256" s="203">
        <f>EY256/(EU256+EW256+EY256+FA256)</f>
        <v>0</v>
      </c>
      <c r="FA256" s="202">
        <f>COUNTIF(DL256:ET256,"KĐG")</f>
        <v>0</v>
      </c>
      <c r="FB256" s="203">
        <f>FA256/(EU256+EW256+EY256+FA256)</f>
        <v>0</v>
      </c>
      <c r="FC256" s="204">
        <f>(((EU256*2)+(EW256*1)+(EY256*0)))/(EU256+EW256+EY256)</f>
        <v>1.935483870967742</v>
      </c>
      <c r="FD256" s="207" t="str">
        <f>IF(FB256&gt;=50%,"KĐG",IF(FC256&gt;=1.6,"Đạt mục tiêu",IF(FC256&gt;=1,"Cần cố gắng","Chưa đạt")))</f>
        <v>Đạt mục tiêu</v>
      </c>
      <c r="FE256" s="77"/>
      <c r="FF256" s="77"/>
      <c r="FG256" s="77"/>
      <c r="FH256" s="77"/>
      <c r="FI256" s="77"/>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77"/>
      <c r="GZ256" s="77"/>
      <c r="HA256" s="77"/>
      <c r="HB256" s="77"/>
      <c r="HC256" s="77"/>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61"/>
      <c r="IF256" s="61"/>
      <c r="IG256" s="61"/>
      <c r="IH256" s="61"/>
      <c r="II256" s="61"/>
      <c r="IJ256" s="61"/>
      <c r="IK256" s="61"/>
      <c r="IL256" s="61"/>
      <c r="IM256" s="61"/>
      <c r="IN256" s="61"/>
      <c r="IO256" s="61"/>
      <c r="IP256" s="61"/>
      <c r="IQ256" s="61"/>
      <c r="IR256" s="61"/>
      <c r="IS256" s="77"/>
      <c r="IT256" s="77"/>
      <c r="IU256" s="77"/>
      <c r="IV256" s="77"/>
      <c r="IW256" s="61"/>
      <c r="IX256" s="61"/>
      <c r="IY256" s="61"/>
      <c r="IZ256" s="61"/>
      <c r="JA256" s="61"/>
      <c r="JB256" s="61"/>
      <c r="JC256" s="61"/>
      <c r="JD256" s="61"/>
      <c r="JE256" s="61"/>
      <c r="JF256" s="61"/>
      <c r="JG256" s="61"/>
      <c r="JH256" s="61"/>
      <c r="JI256" s="61"/>
      <c r="JJ256" s="61"/>
      <c r="JK256" s="61"/>
      <c r="JL256" s="61"/>
      <c r="JM256" s="61"/>
      <c r="JN256" s="61"/>
      <c r="JO256" s="61"/>
      <c r="JP256" s="61"/>
      <c r="JQ256" s="61"/>
      <c r="JR256" s="61"/>
      <c r="JS256" s="61"/>
      <c r="JT256" s="61"/>
      <c r="JU256" s="61"/>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1"/>
      <c r="LG256" s="61"/>
      <c r="LH256" s="61"/>
      <c r="LI256" s="61"/>
      <c r="LJ256" s="61"/>
      <c r="LK256" s="61"/>
      <c r="LL256" s="61"/>
      <c r="LM256" s="61"/>
      <c r="LN256" s="61"/>
      <c r="LO256" s="61"/>
      <c r="LP256" s="61"/>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61"/>
      <c r="MV256" s="61"/>
      <c r="MW256" s="61"/>
      <c r="MX256" s="61"/>
      <c r="MY256" s="61"/>
      <c r="MZ256" s="61"/>
      <c r="NA256" s="61"/>
      <c r="NB256" s="61"/>
      <c r="NC256" s="61"/>
      <c r="ND256" s="61"/>
      <c r="NE256" s="61"/>
      <c r="NF256" s="61"/>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61"/>
      <c r="OE256" s="61"/>
      <c r="OF256" s="61"/>
      <c r="OG256" s="61"/>
      <c r="OH256" s="61"/>
      <c r="OI256" s="61"/>
      <c r="OJ256" s="61"/>
      <c r="OK256" s="61"/>
      <c r="OL256" s="61"/>
      <c r="OM256" s="61"/>
      <c r="ON256" s="61"/>
      <c r="OO256" s="61"/>
      <c r="OP256" s="61"/>
      <c r="OQ256" s="61"/>
      <c r="OR256" s="61"/>
      <c r="OS256" s="61"/>
      <c r="OT256" s="61"/>
      <c r="OU256" s="61"/>
      <c r="OV256" s="61"/>
      <c r="OW256" s="61"/>
      <c r="OX256" s="61"/>
      <c r="OY256" s="61"/>
      <c r="OZ256" s="61"/>
    </row>
    <row r="257" spans="1:416" ht="55.5" hidden="1">
      <c r="A257" s="61"/>
      <c r="B257" s="61">
        <v>102</v>
      </c>
      <c r="C257" s="137" t="s">
        <v>402</v>
      </c>
      <c r="D257" s="133" t="s">
        <v>6</v>
      </c>
      <c r="E257" s="137" t="s">
        <v>403</v>
      </c>
      <c r="F257" s="134" t="s">
        <v>6</v>
      </c>
      <c r="G257" s="133"/>
      <c r="H257" s="137" t="s">
        <v>403</v>
      </c>
      <c r="I257" s="176" t="s">
        <v>1253</v>
      </c>
      <c r="J257" s="134"/>
      <c r="K257" s="206" t="s">
        <v>662</v>
      </c>
      <c r="L257" s="134" t="s">
        <v>500</v>
      </c>
      <c r="M257" s="55" t="s">
        <v>378</v>
      </c>
      <c r="N257" s="61" t="s">
        <v>349</v>
      </c>
      <c r="O257" s="61" t="s">
        <v>205</v>
      </c>
      <c r="P257" s="61"/>
      <c r="Q257" s="131"/>
      <c r="R257" s="131"/>
      <c r="S257" s="131"/>
      <c r="T257" s="131"/>
      <c r="U257" s="131"/>
      <c r="V257" s="131"/>
      <c r="W257" s="131"/>
      <c r="X257" s="131" t="s">
        <v>205</v>
      </c>
      <c r="Y257" s="131"/>
      <c r="Z257" s="131"/>
      <c r="AA257" s="131"/>
      <c r="AB257" s="130">
        <f t="shared" si="306"/>
        <v>1</v>
      </c>
      <c r="AC257" s="77"/>
      <c r="AD257" s="77"/>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251"/>
      <c r="BT257" s="251"/>
      <c r="BU257" s="77"/>
      <c r="BV257" s="77"/>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79" t="s">
        <v>555</v>
      </c>
      <c r="DN257" s="61"/>
      <c r="DO257" s="61"/>
      <c r="DP257" s="201">
        <v>2</v>
      </c>
      <c r="DQ257" s="201">
        <v>2</v>
      </c>
      <c r="DR257" s="201">
        <v>1</v>
      </c>
      <c r="DS257" s="201">
        <v>1</v>
      </c>
      <c r="DT257" s="201">
        <v>2</v>
      </c>
      <c r="DU257" s="201">
        <v>2</v>
      </c>
      <c r="DV257" s="201">
        <v>2</v>
      </c>
      <c r="DW257" s="201">
        <v>2</v>
      </c>
      <c r="DX257" s="201">
        <v>2</v>
      </c>
      <c r="DY257" s="201">
        <v>2</v>
      </c>
      <c r="DZ257" s="201">
        <v>1</v>
      </c>
      <c r="EA257" s="201">
        <v>2</v>
      </c>
      <c r="EB257" s="201">
        <v>2</v>
      </c>
      <c r="EC257" s="201">
        <v>2</v>
      </c>
      <c r="ED257" s="201">
        <v>2</v>
      </c>
      <c r="EE257" s="201">
        <v>2</v>
      </c>
      <c r="EF257" s="201">
        <v>2</v>
      </c>
      <c r="EG257" s="201">
        <v>2</v>
      </c>
      <c r="EH257" s="201">
        <v>2</v>
      </c>
      <c r="EI257" s="201">
        <v>2</v>
      </c>
      <c r="EJ257" s="201">
        <v>2</v>
      </c>
      <c r="EK257" s="201">
        <v>2</v>
      </c>
      <c r="EL257" s="201">
        <v>2</v>
      </c>
      <c r="EM257" s="201">
        <v>1</v>
      </c>
      <c r="EN257" s="201">
        <v>2</v>
      </c>
      <c r="EO257" s="201">
        <v>2</v>
      </c>
      <c r="EP257" s="201">
        <v>2</v>
      </c>
      <c r="EQ257" s="201">
        <v>2</v>
      </c>
      <c r="ER257" s="201">
        <v>2</v>
      </c>
      <c r="ES257" s="201">
        <v>2</v>
      </c>
      <c r="ET257" s="201">
        <v>2</v>
      </c>
      <c r="EU257" s="202">
        <f>COUNTIF(DL257:ET257,"2")</f>
        <v>27</v>
      </c>
      <c r="EV257" s="203">
        <f>EU257/(EU257+EW257+EY257+FA257)</f>
        <v>0.87096774193548387</v>
      </c>
      <c r="EW257" s="202">
        <f>COUNTIF(DL257:ET257,"1")</f>
        <v>4</v>
      </c>
      <c r="EX257" s="203">
        <f>EW257/(EU257+EW257+EY257+FA257)</f>
        <v>0.12903225806451613</v>
      </c>
      <c r="EY257" s="202">
        <f>COUNTIF(DL257:ET257,"0")</f>
        <v>0</v>
      </c>
      <c r="EZ257" s="203">
        <f>EY257/(EU257+EW257+EY257+FA257)</f>
        <v>0</v>
      </c>
      <c r="FA257" s="202">
        <f>COUNTIF(DL257:ET257,"KĐG")</f>
        <v>0</v>
      </c>
      <c r="FB257" s="203">
        <f>FA257/(EU257+EW257+EY257+FA257)</f>
        <v>0</v>
      </c>
      <c r="FC257" s="204">
        <f>(((EU257*2)+(EW257*1)+(EY257*0)))/(EU257+EW257+EY257)</f>
        <v>1.8709677419354838</v>
      </c>
      <c r="FD257" s="207" t="str">
        <f>IF(FB257&gt;=50%,"KĐG",IF(FC257&gt;=1.6,"Đạt mục tiêu",IF(FC257&gt;=1,"Cần cố gắng","Chưa đạt")))</f>
        <v>Đạt mục tiêu</v>
      </c>
      <c r="FE257" s="77"/>
      <c r="FF257" s="77"/>
      <c r="FG257" s="77"/>
      <c r="FH257" s="77"/>
      <c r="FI257" s="77"/>
      <c r="FJ257" s="61">
        <v>2</v>
      </c>
      <c r="FK257" s="61">
        <v>2</v>
      </c>
      <c r="FL257" s="61">
        <v>2</v>
      </c>
      <c r="FM257" s="61">
        <v>2</v>
      </c>
      <c r="FN257" s="61">
        <v>2</v>
      </c>
      <c r="FO257" s="61">
        <v>2</v>
      </c>
      <c r="FP257" s="61">
        <v>2</v>
      </c>
      <c r="FQ257" s="61">
        <v>2</v>
      </c>
      <c r="FR257" s="61">
        <v>2</v>
      </c>
      <c r="FS257" s="61">
        <v>2</v>
      </c>
      <c r="FT257" s="61">
        <v>1</v>
      </c>
      <c r="FU257" s="61">
        <v>2</v>
      </c>
      <c r="FV257" s="61">
        <v>1</v>
      </c>
      <c r="FW257" s="61">
        <v>2</v>
      </c>
      <c r="FX257" s="61">
        <v>2</v>
      </c>
      <c r="FY257" s="61">
        <v>2</v>
      </c>
      <c r="FZ257" s="61">
        <v>2</v>
      </c>
      <c r="GA257" s="61">
        <v>2</v>
      </c>
      <c r="GB257" s="61">
        <v>2</v>
      </c>
      <c r="GC257" s="61">
        <v>2</v>
      </c>
      <c r="GD257" s="61"/>
      <c r="GE257" s="61"/>
      <c r="GF257" s="61"/>
      <c r="GG257" s="61"/>
      <c r="GH257" s="61"/>
      <c r="GI257" s="61">
        <v>2</v>
      </c>
      <c r="GJ257" s="61">
        <v>2</v>
      </c>
      <c r="GK257" s="61">
        <v>2</v>
      </c>
      <c r="GL257" s="61">
        <v>2</v>
      </c>
      <c r="GM257" s="61"/>
      <c r="GN257" s="61">
        <v>2</v>
      </c>
      <c r="GO257" s="202">
        <f>COUNTIF(FA257:GN257,"2")</f>
        <v>23</v>
      </c>
      <c r="GP257" s="203">
        <f>GO257/(GO257+GQ257+GS257+GU257)</f>
        <v>0.85185185185185186</v>
      </c>
      <c r="GQ257" s="202">
        <f>COUNTIF(FA257:GN257,"1")</f>
        <v>2</v>
      </c>
      <c r="GR257" s="203">
        <f>GQ257/(GO257+GQ257+GS257+GU257)</f>
        <v>7.407407407407407E-2</v>
      </c>
      <c r="GS257" s="202">
        <f>COUNTIF(FA257:GN257,"0")</f>
        <v>2</v>
      </c>
      <c r="GT257" s="203">
        <f>GS257/(GO257+GQ257+GS257+GU257)</f>
        <v>7.407407407407407E-2</v>
      </c>
      <c r="GU257" s="202">
        <f>COUNTIF(EU257:GN257,"KĐG")</f>
        <v>0</v>
      </c>
      <c r="GV257" s="203">
        <f>GU257/(GO257+GQ257+GS257+GU257)</f>
        <v>0</v>
      </c>
      <c r="GW257" s="204">
        <f>(((GO257*2)+(GQ257*1)+(GS257*0)))/(GO257+GQ257+GS257)</f>
        <v>1.7777777777777777</v>
      </c>
      <c r="GX257" s="207" t="str">
        <f>IF(GV257&gt;=50%,"KĐG",IF(GW257&gt;=1.6,"Đạt mục tiêu",IF(GW257&gt;=1,"Cần cố gắng","Chưa đạt")))</f>
        <v>Đạt mục tiêu</v>
      </c>
      <c r="GY257" s="77"/>
      <c r="GZ257" s="77"/>
      <c r="HA257" s="77"/>
      <c r="HB257" s="77"/>
      <c r="HC257" s="77"/>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61"/>
      <c r="IF257" s="61"/>
      <c r="IG257" s="61"/>
      <c r="IH257" s="61"/>
      <c r="II257" s="61"/>
      <c r="IJ257" s="61"/>
      <c r="IK257" s="61"/>
      <c r="IL257" s="61"/>
      <c r="IM257" s="61"/>
      <c r="IN257" s="61"/>
      <c r="IO257" s="61"/>
      <c r="IP257" s="61"/>
      <c r="IQ257" s="61"/>
      <c r="IR257" s="61"/>
      <c r="IS257" s="77"/>
      <c r="IT257" s="77"/>
      <c r="IU257" s="77"/>
      <c r="IV257" s="77"/>
      <c r="IW257" s="61"/>
      <c r="IX257" s="61"/>
      <c r="IY257" s="61"/>
      <c r="IZ257" s="61"/>
      <c r="JA257" s="61"/>
      <c r="JB257" s="61"/>
      <c r="JC257" s="61"/>
      <c r="JD257" s="61"/>
      <c r="JE257" s="61"/>
      <c r="JF257" s="61"/>
      <c r="JG257" s="61"/>
      <c r="JH257" s="61"/>
      <c r="JI257" s="61"/>
      <c r="JJ257" s="61"/>
      <c r="JK257" s="61"/>
      <c r="JL257" s="61"/>
      <c r="JM257" s="61"/>
      <c r="JN257" s="61"/>
      <c r="JO257" s="61"/>
      <c r="JP257" s="61"/>
      <c r="JQ257" s="61"/>
      <c r="JR257" s="61"/>
      <c r="JS257" s="61"/>
      <c r="JT257" s="61"/>
      <c r="JU257" s="61"/>
      <c r="JV257" s="61"/>
      <c r="JW257" s="61"/>
      <c r="JX257" s="61"/>
      <c r="JY257" s="61"/>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61"/>
      <c r="LG257" s="61"/>
      <c r="LH257" s="61"/>
      <c r="LI257" s="61"/>
      <c r="LJ257" s="61"/>
      <c r="LK257" s="61"/>
      <c r="LL257" s="61"/>
      <c r="LM257" s="61"/>
      <c r="LN257" s="61"/>
      <c r="LO257" s="61"/>
      <c r="LP257" s="61"/>
      <c r="LQ257" s="61"/>
      <c r="LR257" s="61"/>
      <c r="LS257" s="61"/>
      <c r="LT257" s="61"/>
      <c r="LU257" s="61"/>
      <c r="LV257" s="61"/>
      <c r="LW257" s="61"/>
      <c r="LX257" s="61"/>
      <c r="LY257" s="61"/>
      <c r="LZ257" s="61"/>
      <c r="MA257" s="61"/>
      <c r="MB257" s="61"/>
      <c r="MC257" s="61"/>
      <c r="MD257" s="61"/>
      <c r="ME257" s="61"/>
      <c r="MF257" s="61"/>
      <c r="MG257" s="61"/>
      <c r="MH257" s="61"/>
      <c r="MI257" s="61"/>
      <c r="MJ257" s="61"/>
      <c r="MK257" s="61"/>
      <c r="ML257" s="61"/>
      <c r="MM257" s="61"/>
      <c r="MN257" s="61"/>
      <c r="MO257" s="61"/>
      <c r="MP257" s="61"/>
      <c r="MQ257" s="61"/>
      <c r="MR257" s="61"/>
      <c r="MS257" s="61"/>
      <c r="MT257" s="61"/>
      <c r="MU257" s="61"/>
      <c r="MV257" s="61"/>
      <c r="MW257" s="61"/>
      <c r="MX257" s="61"/>
      <c r="MY257" s="61"/>
      <c r="MZ257" s="61"/>
      <c r="NA257" s="61"/>
      <c r="NB257" s="61"/>
      <c r="NC257" s="61"/>
      <c r="ND257" s="61"/>
      <c r="NE257" s="61"/>
      <c r="NF257" s="61"/>
      <c r="NG257" s="61"/>
      <c r="NH257" s="61"/>
      <c r="NI257" s="61"/>
      <c r="NJ257" s="61"/>
      <c r="NK257" s="61"/>
      <c r="NL257" s="61"/>
      <c r="NM257" s="61"/>
      <c r="NN257" s="61"/>
      <c r="NO257" s="61"/>
      <c r="NP257" s="61"/>
      <c r="NQ257" s="61"/>
      <c r="NR257" s="61"/>
      <c r="NS257" s="61"/>
      <c r="NT257" s="61"/>
      <c r="NU257" s="61"/>
      <c r="NV257" s="61"/>
      <c r="NW257" s="61"/>
      <c r="NX257" s="61"/>
      <c r="NY257" s="61"/>
      <c r="NZ257" s="61"/>
      <c r="OA257" s="61"/>
      <c r="OB257" s="61"/>
      <c r="OC257" s="61"/>
      <c r="OD257" s="61"/>
      <c r="OE257" s="61"/>
      <c r="OF257" s="61"/>
      <c r="OG257" s="61"/>
      <c r="OH257" s="61"/>
      <c r="OI257" s="61"/>
      <c r="OJ257" s="61"/>
      <c r="OK257" s="61"/>
      <c r="OL257" s="61"/>
      <c r="OM257" s="61"/>
      <c r="ON257" s="61"/>
      <c r="OO257" s="61"/>
      <c r="OP257" s="61"/>
      <c r="OQ257" s="61"/>
      <c r="OR257" s="61"/>
      <c r="OS257" s="61"/>
      <c r="OT257" s="61"/>
      <c r="OU257" s="61"/>
      <c r="OV257" s="61"/>
      <c r="OW257" s="61"/>
      <c r="OX257" s="61"/>
      <c r="OY257" s="61"/>
      <c r="OZ257" s="61"/>
    </row>
    <row r="258" spans="1:416" ht="31.5" hidden="1" customHeight="1">
      <c r="A258" s="61"/>
      <c r="B258" s="272">
        <v>103</v>
      </c>
      <c r="C258" s="283" t="s">
        <v>206</v>
      </c>
      <c r="D258" s="143" t="s">
        <v>6</v>
      </c>
      <c r="E258" s="275" t="s">
        <v>548</v>
      </c>
      <c r="F258" s="290" t="s">
        <v>6</v>
      </c>
      <c r="G258" s="288"/>
      <c r="H258" s="137" t="s">
        <v>735</v>
      </c>
      <c r="I258" s="176" t="s">
        <v>1113</v>
      </c>
      <c r="J258" s="134"/>
      <c r="K258" s="206" t="s">
        <v>662</v>
      </c>
      <c r="L258" s="134" t="s">
        <v>499</v>
      </c>
      <c r="M258" s="55" t="s">
        <v>378</v>
      </c>
      <c r="N258" s="61" t="s">
        <v>349</v>
      </c>
      <c r="O258" s="282" t="s">
        <v>205</v>
      </c>
      <c r="P258" s="282">
        <v>1</v>
      </c>
      <c r="Q258" s="131" t="s">
        <v>205</v>
      </c>
      <c r="R258" s="131"/>
      <c r="S258" s="131"/>
      <c r="T258" s="131"/>
      <c r="U258" s="131"/>
      <c r="V258" s="131"/>
      <c r="W258" s="131"/>
      <c r="X258" s="131"/>
      <c r="Y258" s="131"/>
      <c r="Z258" s="131"/>
      <c r="AA258" s="131"/>
      <c r="AB258" s="130">
        <f t="shared" si="306"/>
        <v>1</v>
      </c>
      <c r="AC258" s="75" t="s">
        <v>553</v>
      </c>
      <c r="AD258" s="75" t="s">
        <v>553</v>
      </c>
      <c r="AE258" s="201">
        <v>2</v>
      </c>
      <c r="AF258" s="201">
        <v>1</v>
      </c>
      <c r="AG258" s="201">
        <v>1</v>
      </c>
      <c r="AH258" s="201">
        <v>2</v>
      </c>
      <c r="AI258" s="201">
        <v>2</v>
      </c>
      <c r="AJ258" s="201">
        <v>2</v>
      </c>
      <c r="AK258" s="201">
        <v>2</v>
      </c>
      <c r="AL258" s="201">
        <v>2</v>
      </c>
      <c r="AM258" s="201">
        <v>2</v>
      </c>
      <c r="AN258" s="201">
        <v>2</v>
      </c>
      <c r="AO258" s="201">
        <v>2</v>
      </c>
      <c r="AP258" s="201">
        <v>2</v>
      </c>
      <c r="AQ258" s="201">
        <v>1</v>
      </c>
      <c r="AR258" s="201">
        <v>2</v>
      </c>
      <c r="AS258" s="201">
        <v>2</v>
      </c>
      <c r="AT258" s="201">
        <v>2</v>
      </c>
      <c r="AU258" s="201">
        <v>2</v>
      </c>
      <c r="AV258" s="201">
        <v>2</v>
      </c>
      <c r="AW258" s="201">
        <v>2</v>
      </c>
      <c r="AX258" s="201">
        <v>2</v>
      </c>
      <c r="AY258" s="201">
        <v>2</v>
      </c>
      <c r="AZ258" s="201">
        <v>2</v>
      </c>
      <c r="BA258" s="201">
        <v>2</v>
      </c>
      <c r="BB258" s="201">
        <v>2</v>
      </c>
      <c r="BC258" s="201">
        <v>2</v>
      </c>
      <c r="BD258" s="201">
        <v>2</v>
      </c>
      <c r="BE258" s="201">
        <v>2</v>
      </c>
      <c r="BF258" s="201">
        <v>1</v>
      </c>
      <c r="BG258" s="201">
        <v>1</v>
      </c>
      <c r="BH258" s="201">
        <v>2</v>
      </c>
      <c r="BI258" s="202">
        <f>COUNTIF(AE258:BH258,"2")</f>
        <v>25</v>
      </c>
      <c r="BJ258" s="203">
        <f>BI258/(BI258+BK258+BM258+BO258)</f>
        <v>0.83333333333333337</v>
      </c>
      <c r="BK258" s="202">
        <f>COUNTIF(AE258:BH258,"1")</f>
        <v>5</v>
      </c>
      <c r="BL258" s="203">
        <f>BK258/(BI258+BK258+BM258+BO258)</f>
        <v>0.16666666666666666</v>
      </c>
      <c r="BM258" s="202">
        <f>COUNTIF(AE258:BH258,"0")</f>
        <v>0</v>
      </c>
      <c r="BN258" s="203">
        <f>BM258/(BI258+BK258+BM258+BO258)</f>
        <v>0</v>
      </c>
      <c r="BO258" s="202">
        <f>COUNTIF(P258:BH258,"KĐG")</f>
        <v>0</v>
      </c>
      <c r="BP258" s="203">
        <f>BO258/(BI258+BK258+BM258+BO258)</f>
        <v>0</v>
      </c>
      <c r="BQ258" s="204">
        <f>(((BI258*2)+(BK258*1)+(BM258*0)))/(BI258+BK258+BM258)</f>
        <v>1.8333333333333333</v>
      </c>
      <c r="BR258" s="205" t="str">
        <f>IF(BP258&gt;=50%,"KĐG",IF(BQ258&gt;=1.6,"Đạt mục tiêu",IF(BQ258&gt;=1,"Cần cố gắng","Chưa đạt")))</f>
        <v>Đạt mục tiêu</v>
      </c>
      <c r="BS258" s="251"/>
      <c r="BT258" s="251"/>
      <c r="BU258" s="77">
        <v>2</v>
      </c>
      <c r="BV258" s="77">
        <v>1</v>
      </c>
      <c r="BW258" s="61">
        <v>1</v>
      </c>
      <c r="BX258" s="61">
        <v>2</v>
      </c>
      <c r="BY258" s="61">
        <v>2</v>
      </c>
      <c r="BZ258" s="61">
        <v>2</v>
      </c>
      <c r="CA258" s="61">
        <v>2</v>
      </c>
      <c r="CB258" s="61">
        <v>2</v>
      </c>
      <c r="CC258" s="61">
        <v>2</v>
      </c>
      <c r="CD258" s="61">
        <v>2</v>
      </c>
      <c r="CE258" s="61">
        <v>2</v>
      </c>
      <c r="CF258" s="61">
        <v>2</v>
      </c>
      <c r="CG258" s="61">
        <v>1</v>
      </c>
      <c r="CH258" s="61">
        <v>2</v>
      </c>
      <c r="CI258" s="61">
        <v>2</v>
      </c>
      <c r="CJ258" s="61">
        <v>2</v>
      </c>
      <c r="CK258" s="61">
        <v>2</v>
      </c>
      <c r="CL258" s="61">
        <v>2</v>
      </c>
      <c r="CM258" s="61">
        <v>2</v>
      </c>
      <c r="CN258" s="61">
        <v>2</v>
      </c>
      <c r="CO258" s="61">
        <v>2</v>
      </c>
      <c r="CP258" s="61">
        <v>2</v>
      </c>
      <c r="CQ258" s="61">
        <v>2</v>
      </c>
      <c r="CR258" s="61">
        <v>2</v>
      </c>
      <c r="CS258" s="61">
        <v>2</v>
      </c>
      <c r="CT258" s="61">
        <v>2</v>
      </c>
      <c r="CU258" s="61">
        <v>2</v>
      </c>
      <c r="CV258" s="61">
        <v>1</v>
      </c>
      <c r="CW258" s="61">
        <v>1</v>
      </c>
      <c r="CX258" s="61">
        <v>2</v>
      </c>
      <c r="CY258" s="61">
        <f>COUNTIF(BU258:CX258,"2")</f>
        <v>25</v>
      </c>
      <c r="CZ258" s="61">
        <f>CY258/(CY258+DA258+DC258+DE258)</f>
        <v>0.83333333333333337</v>
      </c>
      <c r="DA258" s="61">
        <f>COUNTIF(BU258:CX258,"1")</f>
        <v>5</v>
      </c>
      <c r="DB258" s="61">
        <f>DA258/(CY258+DA258+DC258+DE258)</f>
        <v>0.16666666666666666</v>
      </c>
      <c r="DC258" s="61">
        <f>COUNTIF(BU258:CX258,"0")</f>
        <v>0</v>
      </c>
      <c r="DD258" s="61">
        <f>DC258/(CY258+DA258+DC258+DE258)</f>
        <v>0</v>
      </c>
      <c r="DE258" s="61">
        <f>COUNTIF(BG258:CX258,"KĐG")</f>
        <v>0</v>
      </c>
      <c r="DF258" s="61">
        <f>DE258/(CY258+DA258+DC258+DE258)</f>
        <v>0</v>
      </c>
      <c r="DG258" s="61">
        <f>(((CY258*2)+(DA258*1)+(DC258*0)))/(CY258+DA258+DC258)</f>
        <v>1.8333333333333333</v>
      </c>
      <c r="DH258" s="61" t="str">
        <f>IF(DF258&gt;=50%,"KĐG",IF(DG258&gt;=1.6,"Đạt mục tiêu",IF(DG258&gt;=1,"Cần cố gắng","Chưa đạt")))</f>
        <v>Đạt mục tiêu</v>
      </c>
      <c r="DI258" s="61"/>
      <c r="DJ258" s="61"/>
      <c r="DK258" s="61"/>
      <c r="DL258" s="77"/>
      <c r="DM258" s="77"/>
      <c r="DN258" s="77"/>
      <c r="DO258" s="77"/>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77"/>
      <c r="FF258" s="77"/>
      <c r="FG258" s="77"/>
      <c r="FH258" s="77"/>
      <c r="FI258" s="77"/>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77"/>
      <c r="GZ258" s="77"/>
      <c r="HA258" s="77"/>
      <c r="HB258" s="77"/>
      <c r="HC258" s="77"/>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61"/>
      <c r="IF258" s="61"/>
      <c r="IG258" s="61"/>
      <c r="IH258" s="61"/>
      <c r="II258" s="61"/>
      <c r="IJ258" s="61"/>
      <c r="IK258" s="61"/>
      <c r="IL258" s="61"/>
      <c r="IM258" s="61"/>
      <c r="IN258" s="61"/>
      <c r="IO258" s="61"/>
      <c r="IP258" s="61"/>
      <c r="IQ258" s="61"/>
      <c r="IR258" s="61"/>
      <c r="IS258" s="77"/>
      <c r="IT258" s="77"/>
      <c r="IU258" s="77"/>
      <c r="IV258" s="77"/>
      <c r="IW258" s="61"/>
      <c r="IX258" s="61"/>
      <c r="IY258" s="61"/>
      <c r="IZ258" s="61"/>
      <c r="JA258" s="61"/>
      <c r="JB258" s="61"/>
      <c r="JC258" s="61"/>
      <c r="JD258" s="61"/>
      <c r="JE258" s="61"/>
      <c r="JF258" s="61"/>
      <c r="JG258" s="61"/>
      <c r="JH258" s="61"/>
      <c r="JI258" s="61"/>
      <c r="JJ258" s="61"/>
      <c r="JK258" s="61"/>
      <c r="JL258" s="61"/>
      <c r="JM258" s="61"/>
      <c r="JN258" s="61"/>
      <c r="JO258" s="61"/>
      <c r="JP258" s="61"/>
      <c r="JQ258" s="61"/>
      <c r="JR258" s="61"/>
      <c r="JS258" s="61"/>
      <c r="JT258" s="61"/>
      <c r="JU258" s="61"/>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1"/>
      <c r="LG258" s="61"/>
      <c r="LH258" s="61"/>
      <c r="LI258" s="61"/>
      <c r="LJ258" s="61"/>
      <c r="LK258" s="61"/>
      <c r="LL258" s="61"/>
      <c r="LM258" s="61"/>
      <c r="LN258" s="61"/>
      <c r="LO258" s="61"/>
      <c r="LP258" s="61"/>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c r="OE258" s="61"/>
      <c r="OF258" s="61"/>
      <c r="OG258" s="61"/>
      <c r="OH258" s="61"/>
      <c r="OI258" s="61"/>
      <c r="OJ258" s="61"/>
      <c r="OK258" s="61"/>
      <c r="OL258" s="61"/>
      <c r="OM258" s="61"/>
      <c r="ON258" s="61"/>
      <c r="OO258" s="61"/>
      <c r="OP258" s="61"/>
      <c r="OQ258" s="61"/>
      <c r="OR258" s="61"/>
      <c r="OS258" s="61"/>
      <c r="OT258" s="61"/>
      <c r="OU258" s="61"/>
      <c r="OV258" s="61"/>
      <c r="OW258" s="61"/>
      <c r="OX258" s="61"/>
      <c r="OY258" s="61"/>
      <c r="OZ258" s="61"/>
    </row>
    <row r="259" spans="1:416" ht="136.5" customHeight="1">
      <c r="A259" s="61"/>
      <c r="B259" s="274"/>
      <c r="C259" s="284"/>
      <c r="D259" s="159"/>
      <c r="E259" s="279"/>
      <c r="F259" s="291"/>
      <c r="G259" s="289"/>
      <c r="H259" s="137" t="s">
        <v>1367</v>
      </c>
      <c r="I259" s="176" t="s">
        <v>1113</v>
      </c>
      <c r="J259" s="134"/>
      <c r="K259" s="206"/>
      <c r="L259" s="134"/>
      <c r="M259" s="55" t="s">
        <v>378</v>
      </c>
      <c r="N259" s="61" t="s">
        <v>349</v>
      </c>
      <c r="O259" s="282"/>
      <c r="P259" s="282"/>
      <c r="Q259" s="131"/>
      <c r="R259" s="131" t="s">
        <v>205</v>
      </c>
      <c r="S259" s="131"/>
      <c r="T259" s="131"/>
      <c r="U259" s="131"/>
      <c r="V259" s="131"/>
      <c r="W259" s="131"/>
      <c r="X259" s="131"/>
      <c r="Y259" s="131"/>
      <c r="Z259" s="131"/>
      <c r="AA259" s="131"/>
      <c r="AB259" s="130">
        <f t="shared" si="306"/>
        <v>1</v>
      </c>
      <c r="AC259" s="75"/>
      <c r="AD259" s="75"/>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2"/>
      <c r="BJ259" s="203"/>
      <c r="BK259" s="202"/>
      <c r="BL259" s="203"/>
      <c r="BM259" s="202"/>
      <c r="BN259" s="203"/>
      <c r="BO259" s="202"/>
      <c r="BP259" s="203"/>
      <c r="BQ259" s="204"/>
      <c r="BR259" s="205"/>
      <c r="BS259" s="79" t="s">
        <v>553</v>
      </c>
      <c r="BT259" s="79" t="s">
        <v>553</v>
      </c>
      <c r="BU259" s="77"/>
      <c r="BV259" s="77"/>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77"/>
      <c r="DM259" s="77"/>
      <c r="DN259" s="77"/>
      <c r="DO259" s="77"/>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77"/>
      <c r="FF259" s="77"/>
      <c r="FG259" s="77"/>
      <c r="FH259" s="77"/>
      <c r="FI259" s="77"/>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77"/>
      <c r="GZ259" s="77"/>
      <c r="HA259" s="77"/>
      <c r="HB259" s="77"/>
      <c r="HC259" s="77"/>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61"/>
      <c r="IF259" s="61"/>
      <c r="IG259" s="61"/>
      <c r="IH259" s="61"/>
      <c r="II259" s="61"/>
      <c r="IJ259" s="61"/>
      <c r="IK259" s="61"/>
      <c r="IL259" s="61"/>
      <c r="IM259" s="61"/>
      <c r="IN259" s="61"/>
      <c r="IO259" s="61"/>
      <c r="IP259" s="61"/>
      <c r="IQ259" s="61"/>
      <c r="IR259" s="61"/>
      <c r="IS259" s="77"/>
      <c r="IT259" s="77"/>
      <c r="IU259" s="77"/>
      <c r="IV259" s="77"/>
      <c r="IW259" s="61"/>
      <c r="IX259" s="61"/>
      <c r="IY259" s="61"/>
      <c r="IZ259" s="61"/>
      <c r="JA259" s="61"/>
      <c r="JB259" s="61"/>
      <c r="JC259" s="61"/>
      <c r="JD259" s="61"/>
      <c r="JE259" s="61"/>
      <c r="JF259" s="61"/>
      <c r="JG259" s="61"/>
      <c r="JH259" s="61"/>
      <c r="JI259" s="61"/>
      <c r="JJ259" s="61"/>
      <c r="JK259" s="61"/>
      <c r="JL259" s="61"/>
      <c r="JM259" s="61"/>
      <c r="JN259" s="61"/>
      <c r="JO259" s="61"/>
      <c r="JP259" s="61"/>
      <c r="JQ259" s="61"/>
      <c r="JR259" s="61"/>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1"/>
      <c r="LG259" s="61"/>
      <c r="LH259" s="61"/>
      <c r="LI259" s="61"/>
      <c r="LJ259" s="61"/>
      <c r="LK259" s="61"/>
      <c r="LL259" s="61"/>
      <c r="LM259" s="61"/>
      <c r="LN259" s="61"/>
      <c r="LO259" s="61"/>
      <c r="LP259" s="61"/>
      <c r="LQ259" s="61"/>
      <c r="LR259" s="61"/>
      <c r="LS259" s="61"/>
      <c r="LT259" s="61"/>
      <c r="LU259" s="61"/>
      <c r="LV259" s="61"/>
      <c r="LW259" s="61"/>
      <c r="LX259" s="61"/>
      <c r="LY259" s="61"/>
      <c r="LZ259" s="61"/>
      <c r="MA259" s="61"/>
      <c r="MB259" s="61"/>
      <c r="MC259" s="61"/>
      <c r="MD259" s="61"/>
      <c r="ME259" s="61"/>
      <c r="MF259" s="61"/>
      <c r="MG259" s="61"/>
      <c r="MH259" s="61"/>
      <c r="MI259" s="61"/>
      <c r="MJ259" s="61"/>
      <c r="MK259" s="61"/>
      <c r="ML259" s="61"/>
      <c r="MM259" s="61"/>
      <c r="MN259" s="61"/>
      <c r="MO259" s="61"/>
      <c r="MP259" s="61"/>
      <c r="MQ259" s="61"/>
      <c r="MR259" s="61"/>
      <c r="MS259" s="61"/>
      <c r="MT259" s="61"/>
      <c r="MU259" s="61"/>
      <c r="MV259" s="61"/>
      <c r="MW259" s="61"/>
      <c r="MX259" s="61"/>
      <c r="MY259" s="61"/>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c r="OE259" s="61"/>
      <c r="OF259" s="61"/>
      <c r="OG259" s="61"/>
      <c r="OH259" s="61"/>
      <c r="OI259" s="61"/>
      <c r="OJ259" s="61"/>
      <c r="OK259" s="61"/>
      <c r="OL259" s="61"/>
      <c r="OM259" s="61"/>
      <c r="ON259" s="61"/>
      <c r="OO259" s="61"/>
      <c r="OP259" s="61"/>
      <c r="OQ259" s="61"/>
      <c r="OR259" s="61"/>
      <c r="OS259" s="61"/>
      <c r="OT259" s="61"/>
      <c r="OU259" s="61"/>
      <c r="OV259" s="61"/>
      <c r="OW259" s="61"/>
      <c r="OX259" s="61"/>
      <c r="OY259" s="61"/>
      <c r="OZ259" s="61"/>
    </row>
    <row r="260" spans="1:416" ht="31.5" hidden="1" customHeight="1">
      <c r="A260" s="61"/>
      <c r="B260" s="274"/>
      <c r="C260" s="284"/>
      <c r="D260" s="159"/>
      <c r="E260" s="279"/>
      <c r="F260" s="291"/>
      <c r="G260" s="289"/>
      <c r="H260" s="137" t="s">
        <v>1368</v>
      </c>
      <c r="I260" s="176" t="s">
        <v>1113</v>
      </c>
      <c r="J260" s="134"/>
      <c r="K260" s="206"/>
      <c r="L260" s="134"/>
      <c r="M260" s="55" t="s">
        <v>378</v>
      </c>
      <c r="N260" s="61" t="s">
        <v>349</v>
      </c>
      <c r="O260" s="282"/>
      <c r="P260" s="282"/>
      <c r="Q260" s="131"/>
      <c r="R260" s="131"/>
      <c r="S260" s="131" t="s">
        <v>205</v>
      </c>
      <c r="T260" s="131"/>
      <c r="U260" s="131"/>
      <c r="V260" s="131"/>
      <c r="W260" s="131"/>
      <c r="X260" s="131"/>
      <c r="Y260" s="131"/>
      <c r="Z260" s="131"/>
      <c r="AA260" s="131"/>
      <c r="AB260" s="130">
        <f t="shared" si="306"/>
        <v>1</v>
      </c>
      <c r="AC260" s="75"/>
      <c r="AD260" s="75"/>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2"/>
      <c r="BJ260" s="203"/>
      <c r="BK260" s="202"/>
      <c r="BL260" s="203"/>
      <c r="BM260" s="202"/>
      <c r="BN260" s="203"/>
      <c r="BO260" s="202"/>
      <c r="BP260" s="203"/>
      <c r="BQ260" s="204"/>
      <c r="BR260" s="205"/>
      <c r="BS260" s="251"/>
      <c r="BT260" s="251"/>
      <c r="BU260" s="77"/>
      <c r="BV260" s="77"/>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77"/>
      <c r="DM260" s="77"/>
      <c r="DN260" s="77"/>
      <c r="DO260" s="77"/>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77"/>
      <c r="FF260" s="77"/>
      <c r="FG260" s="77"/>
      <c r="FH260" s="77"/>
      <c r="FI260" s="77"/>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77"/>
      <c r="GZ260" s="77"/>
      <c r="HA260" s="77"/>
      <c r="HB260" s="77"/>
      <c r="HC260" s="77"/>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61"/>
      <c r="IF260" s="61"/>
      <c r="IG260" s="61"/>
      <c r="IH260" s="61"/>
      <c r="II260" s="61"/>
      <c r="IJ260" s="61"/>
      <c r="IK260" s="61"/>
      <c r="IL260" s="61"/>
      <c r="IM260" s="61"/>
      <c r="IN260" s="61"/>
      <c r="IO260" s="61"/>
      <c r="IP260" s="61"/>
      <c r="IQ260" s="61"/>
      <c r="IR260" s="61"/>
      <c r="IS260" s="77"/>
      <c r="IT260" s="77"/>
      <c r="IU260" s="77"/>
      <c r="IV260" s="77"/>
      <c r="IW260" s="61"/>
      <c r="IX260" s="61"/>
      <c r="IY260" s="61"/>
      <c r="IZ260" s="61"/>
      <c r="JA260" s="61"/>
      <c r="JB260" s="61"/>
      <c r="JC260" s="61"/>
      <c r="JD260" s="61"/>
      <c r="JE260" s="61"/>
      <c r="JF260" s="61"/>
      <c r="JG260" s="61"/>
      <c r="JH260" s="61"/>
      <c r="JI260" s="61"/>
      <c r="JJ260" s="61"/>
      <c r="JK260" s="61"/>
      <c r="JL260" s="61"/>
      <c r="JM260" s="61"/>
      <c r="JN260" s="61"/>
      <c r="JO260" s="61"/>
      <c r="JP260" s="61"/>
      <c r="JQ260" s="61"/>
      <c r="JR260" s="61"/>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61"/>
      <c r="LG260" s="61"/>
      <c r="LH260" s="61"/>
      <c r="LI260" s="61"/>
      <c r="LJ260" s="61"/>
      <c r="LK260" s="61"/>
      <c r="LL260" s="61"/>
      <c r="LM260" s="61"/>
      <c r="LN260" s="61"/>
      <c r="LO260" s="61"/>
      <c r="LP260" s="61"/>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c r="OE260" s="61"/>
      <c r="OF260" s="61"/>
      <c r="OG260" s="61"/>
      <c r="OH260" s="61"/>
      <c r="OI260" s="61"/>
      <c r="OJ260" s="61"/>
      <c r="OK260" s="61"/>
      <c r="OL260" s="61"/>
      <c r="OM260" s="61"/>
      <c r="ON260" s="61"/>
      <c r="OO260" s="61"/>
      <c r="OP260" s="61"/>
      <c r="OQ260" s="61"/>
      <c r="OR260" s="61"/>
      <c r="OS260" s="61"/>
      <c r="OT260" s="61"/>
      <c r="OU260" s="61"/>
      <c r="OV260" s="61"/>
      <c r="OW260" s="61"/>
      <c r="OX260" s="61"/>
      <c r="OY260" s="61"/>
      <c r="OZ260" s="61"/>
    </row>
    <row r="261" spans="1:416" ht="31.5" hidden="1" customHeight="1">
      <c r="A261" s="61"/>
      <c r="B261" s="274"/>
      <c r="C261" s="284"/>
      <c r="D261" s="159"/>
      <c r="E261" s="279"/>
      <c r="F261" s="291"/>
      <c r="G261" s="289"/>
      <c r="H261" s="137" t="s">
        <v>736</v>
      </c>
      <c r="I261" s="176" t="s">
        <v>1113</v>
      </c>
      <c r="J261" s="134"/>
      <c r="K261" s="206" t="s">
        <v>662</v>
      </c>
      <c r="L261" s="134" t="s">
        <v>499</v>
      </c>
      <c r="M261" s="55" t="s">
        <v>378</v>
      </c>
      <c r="N261" s="61" t="s">
        <v>349</v>
      </c>
      <c r="O261" s="282"/>
      <c r="P261" s="282"/>
      <c r="Q261" s="131"/>
      <c r="R261" s="131"/>
      <c r="S261" s="131"/>
      <c r="T261" s="131"/>
      <c r="U261" s="131"/>
      <c r="V261" s="131" t="s">
        <v>205</v>
      </c>
      <c r="W261" s="131"/>
      <c r="X261" s="131"/>
      <c r="Y261" s="131"/>
      <c r="Z261" s="131"/>
      <c r="AA261" s="131"/>
      <c r="AB261" s="130">
        <f t="shared" si="306"/>
        <v>1</v>
      </c>
      <c r="AC261" s="77"/>
      <c r="AD261" s="77"/>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251"/>
      <c r="BT261" s="251"/>
      <c r="BU261" s="79"/>
      <c r="BV261" s="79"/>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202"/>
      <c r="DC261" s="203"/>
      <c r="DD261" s="202"/>
      <c r="DE261" s="203"/>
      <c r="DF261" s="202"/>
      <c r="DG261" s="203"/>
      <c r="DH261" s="202"/>
      <c r="DI261" s="203" t="e">
        <f>DH261/(DB261+DD261+DF261+DH261)</f>
        <v>#DIV/0!</v>
      </c>
      <c r="DJ261" s="204" t="e">
        <f>(((DB261*2)+(DD261*1)+(DF261*0)))/(DB261+DD261+DF261)</f>
        <v>#DIV/0!</v>
      </c>
      <c r="DK261" s="207" t="e">
        <f>IF(DI261&gt;=50%,"KĐG",IF(DJ261&gt;=1.6,"Đạt mục tiêu",IF(DJ261&gt;=1,"Cần cố gắng","Chưa đạt")))</f>
        <v>#DIV/0!</v>
      </c>
      <c r="DL261" s="77"/>
      <c r="DM261" s="77"/>
      <c r="DN261" s="77"/>
      <c r="DO261" s="77"/>
      <c r="DP261" s="201">
        <v>2</v>
      </c>
      <c r="DQ261" s="201">
        <v>2</v>
      </c>
      <c r="DR261" s="201">
        <v>2</v>
      </c>
      <c r="DS261" s="201">
        <v>2</v>
      </c>
      <c r="DT261" s="201">
        <v>2</v>
      </c>
      <c r="DU261" s="201">
        <v>2</v>
      </c>
      <c r="DV261" s="201">
        <v>2</v>
      </c>
      <c r="DW261" s="201">
        <v>2</v>
      </c>
      <c r="DX261" s="201">
        <v>2</v>
      </c>
      <c r="DY261" s="201">
        <v>2</v>
      </c>
      <c r="DZ261" s="201">
        <v>2</v>
      </c>
      <c r="EA261" s="201">
        <v>2</v>
      </c>
      <c r="EB261" s="201">
        <v>2</v>
      </c>
      <c r="EC261" s="201">
        <v>2</v>
      </c>
      <c r="ED261" s="201">
        <v>2</v>
      </c>
      <c r="EE261" s="201">
        <v>2</v>
      </c>
      <c r="EF261" s="201">
        <v>2</v>
      </c>
      <c r="EG261" s="201">
        <v>2</v>
      </c>
      <c r="EH261" s="201">
        <v>2</v>
      </c>
      <c r="EI261" s="201">
        <v>2</v>
      </c>
      <c r="EJ261" s="201">
        <v>2</v>
      </c>
      <c r="EK261" s="201">
        <v>2</v>
      </c>
      <c r="EL261" s="201">
        <v>2</v>
      </c>
      <c r="EM261" s="201">
        <v>2</v>
      </c>
      <c r="EN261" s="201">
        <v>2</v>
      </c>
      <c r="EO261" s="201">
        <v>2</v>
      </c>
      <c r="EP261" s="201">
        <v>2</v>
      </c>
      <c r="EQ261" s="201">
        <v>2</v>
      </c>
      <c r="ER261" s="201">
        <v>2</v>
      </c>
      <c r="ES261" s="201">
        <v>2</v>
      </c>
      <c r="ET261" s="201">
        <v>2</v>
      </c>
      <c r="EU261" s="61"/>
      <c r="EV261" s="61"/>
      <c r="EW261" s="61"/>
      <c r="EX261" s="61"/>
      <c r="EY261" s="61"/>
      <c r="EZ261" s="61"/>
      <c r="FA261" s="61"/>
      <c r="FB261" s="61"/>
      <c r="FC261" s="61"/>
      <c r="FD261" s="61"/>
      <c r="FE261" s="77"/>
      <c r="FF261" s="77"/>
      <c r="FG261" s="77"/>
      <c r="FH261" s="77"/>
      <c r="FI261" s="77"/>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77"/>
      <c r="GZ261" s="77"/>
      <c r="HA261" s="77"/>
      <c r="HB261" s="77"/>
      <c r="HC261" s="77"/>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61"/>
      <c r="IF261" s="61"/>
      <c r="IG261" s="61"/>
      <c r="IH261" s="61"/>
      <c r="II261" s="61"/>
      <c r="IJ261" s="61"/>
      <c r="IK261" s="61"/>
      <c r="IL261" s="61"/>
      <c r="IM261" s="61"/>
      <c r="IN261" s="61"/>
      <c r="IO261" s="61"/>
      <c r="IP261" s="61"/>
      <c r="IQ261" s="61"/>
      <c r="IR261" s="61"/>
      <c r="IS261" s="77"/>
      <c r="IT261" s="77"/>
      <c r="IU261" s="77"/>
      <c r="IV261" s="77"/>
      <c r="IW261" s="61"/>
      <c r="IX261" s="61"/>
      <c r="IY261" s="61"/>
      <c r="IZ261" s="61"/>
      <c r="JA261" s="61"/>
      <c r="JB261" s="61"/>
      <c r="JC261" s="61"/>
      <c r="JD261" s="61"/>
      <c r="JE261" s="61"/>
      <c r="JF261" s="61"/>
      <c r="JG261" s="61"/>
      <c r="JH261" s="61"/>
      <c r="JI261" s="61"/>
      <c r="JJ261" s="61"/>
      <c r="JK261" s="61"/>
      <c r="JL261" s="61"/>
      <c r="JM261" s="61"/>
      <c r="JN261" s="61"/>
      <c r="JO261" s="61"/>
      <c r="JP261" s="61"/>
      <c r="JQ261" s="61"/>
      <c r="JR261" s="61"/>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61"/>
      <c r="LG261" s="61"/>
      <c r="LH261" s="61"/>
      <c r="LI261" s="61"/>
      <c r="LJ261" s="61"/>
      <c r="LK261" s="61"/>
      <c r="LL261" s="61"/>
      <c r="LM261" s="61"/>
      <c r="LN261" s="61"/>
      <c r="LO261" s="61"/>
      <c r="LP261" s="61"/>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61"/>
      <c r="NE261" s="61"/>
      <c r="NF261" s="61"/>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61"/>
      <c r="OE261" s="61"/>
      <c r="OF261" s="61"/>
      <c r="OG261" s="61"/>
      <c r="OH261" s="61"/>
      <c r="OI261" s="61"/>
      <c r="OJ261" s="61"/>
      <c r="OK261" s="61"/>
      <c r="OL261" s="61"/>
      <c r="OM261" s="61"/>
      <c r="ON261" s="61"/>
      <c r="OO261" s="61"/>
      <c r="OP261" s="61"/>
      <c r="OQ261" s="61"/>
      <c r="OR261" s="61"/>
      <c r="OS261" s="61"/>
      <c r="OT261" s="61"/>
      <c r="OU261" s="61"/>
      <c r="OV261" s="61"/>
      <c r="OW261" s="61"/>
      <c r="OX261" s="61"/>
      <c r="OY261" s="61"/>
      <c r="OZ261" s="61"/>
    </row>
    <row r="262" spans="1:416" ht="31.5" hidden="1" customHeight="1">
      <c r="A262" s="61"/>
      <c r="B262" s="274"/>
      <c r="C262" s="284"/>
      <c r="D262" s="159"/>
      <c r="E262" s="279"/>
      <c r="F262" s="291"/>
      <c r="G262" s="289"/>
      <c r="H262" s="137" t="s">
        <v>737</v>
      </c>
      <c r="I262" s="176" t="s">
        <v>1113</v>
      </c>
      <c r="J262" s="134"/>
      <c r="K262" s="206" t="s">
        <v>662</v>
      </c>
      <c r="L262" s="134" t="s">
        <v>499</v>
      </c>
      <c r="M262" s="55" t="s">
        <v>378</v>
      </c>
      <c r="N262" s="61" t="s">
        <v>349</v>
      </c>
      <c r="O262" s="282"/>
      <c r="P262" s="282"/>
      <c r="Q262" s="131"/>
      <c r="R262" s="131"/>
      <c r="S262" s="131"/>
      <c r="T262" s="131"/>
      <c r="U262" s="131"/>
      <c r="V262" s="131"/>
      <c r="W262" s="131"/>
      <c r="X262" s="131" t="s">
        <v>205</v>
      </c>
      <c r="Y262" s="131"/>
      <c r="Z262" s="131"/>
      <c r="AA262" s="131"/>
      <c r="AB262" s="130">
        <f t="shared" si="306"/>
        <v>1</v>
      </c>
      <c r="AC262" s="77"/>
      <c r="AD262" s="77"/>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251"/>
      <c r="BT262" s="251"/>
      <c r="BU262" s="77"/>
      <c r="BV262" s="77"/>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178" t="s">
        <v>553</v>
      </c>
      <c r="DM262" s="178" t="s">
        <v>553</v>
      </c>
      <c r="DN262" s="178" t="s">
        <v>553</v>
      </c>
      <c r="DO262" s="178" t="s">
        <v>553</v>
      </c>
      <c r="DP262" s="201">
        <v>2</v>
      </c>
      <c r="DQ262" s="201">
        <v>2</v>
      </c>
      <c r="DR262" s="201">
        <v>2</v>
      </c>
      <c r="DS262" s="201">
        <v>2</v>
      </c>
      <c r="DT262" s="201">
        <v>2</v>
      </c>
      <c r="DU262" s="201">
        <v>2</v>
      </c>
      <c r="DV262" s="201">
        <v>2</v>
      </c>
      <c r="DW262" s="201">
        <v>2</v>
      </c>
      <c r="DX262" s="201">
        <v>2</v>
      </c>
      <c r="DY262" s="201">
        <v>2</v>
      </c>
      <c r="DZ262" s="201">
        <v>2</v>
      </c>
      <c r="EA262" s="201">
        <v>2</v>
      </c>
      <c r="EB262" s="201">
        <v>2</v>
      </c>
      <c r="EC262" s="201">
        <v>2</v>
      </c>
      <c r="ED262" s="201">
        <v>2</v>
      </c>
      <c r="EE262" s="201">
        <v>2</v>
      </c>
      <c r="EF262" s="201">
        <v>2</v>
      </c>
      <c r="EG262" s="201">
        <v>2</v>
      </c>
      <c r="EH262" s="201">
        <v>1</v>
      </c>
      <c r="EI262" s="201">
        <v>2</v>
      </c>
      <c r="EJ262" s="201">
        <v>2</v>
      </c>
      <c r="EK262" s="201">
        <v>2</v>
      </c>
      <c r="EL262" s="201">
        <v>2</v>
      </c>
      <c r="EM262" s="201">
        <v>1</v>
      </c>
      <c r="EN262" s="201">
        <v>2</v>
      </c>
      <c r="EO262" s="201">
        <v>2</v>
      </c>
      <c r="EP262" s="201">
        <v>1</v>
      </c>
      <c r="EQ262" s="201">
        <v>2</v>
      </c>
      <c r="ER262" s="201">
        <v>2</v>
      </c>
      <c r="ES262" s="201">
        <v>2</v>
      </c>
      <c r="ET262" s="201">
        <v>2</v>
      </c>
      <c r="EU262" s="202">
        <f>COUNTIF(DL262:ET262,"2")</f>
        <v>28</v>
      </c>
      <c r="EV262" s="203">
        <f>EU262/(EU262+EW262+EY262+FA262)</f>
        <v>0.90322580645161288</v>
      </c>
      <c r="EW262" s="202">
        <f>COUNTIF(DL262:ET262,"1")</f>
        <v>3</v>
      </c>
      <c r="EX262" s="203">
        <f>EW262/(EU262+EW262+EY262+FA262)</f>
        <v>9.6774193548387094E-2</v>
      </c>
      <c r="EY262" s="202">
        <f>COUNTIF(DL262:ET262,"0")</f>
        <v>0</v>
      </c>
      <c r="EZ262" s="203">
        <f>EY262/(EU262+EW262+EY262+FA262)</f>
        <v>0</v>
      </c>
      <c r="FA262" s="202">
        <f>COUNTIF(DL262:ET262,"KĐG")</f>
        <v>0</v>
      </c>
      <c r="FB262" s="203">
        <f>FA262/(EU262+EW262+EY262+FA262)</f>
        <v>0</v>
      </c>
      <c r="FC262" s="204">
        <f>(((EU262*2)+(EW262*1)+(EY262*0)))/(EU262+EW262+EY262)</f>
        <v>1.903225806451613</v>
      </c>
      <c r="FD262" s="207" t="str">
        <f>IF(FB262&gt;=50%,"KĐG",IF(FC262&gt;=1.6,"Đạt mục tiêu",IF(FC262&gt;=1,"Cần cố gắng","Chưa đạt")))</f>
        <v>Đạt mục tiêu</v>
      </c>
      <c r="FE262" s="77"/>
      <c r="FF262" s="77"/>
      <c r="FG262" s="77"/>
      <c r="FH262" s="77"/>
      <c r="FI262" s="77"/>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77"/>
      <c r="GZ262" s="77"/>
      <c r="HA262" s="77"/>
      <c r="HB262" s="77"/>
      <c r="HC262" s="77"/>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61"/>
      <c r="IF262" s="61"/>
      <c r="IG262" s="61"/>
      <c r="IH262" s="61"/>
      <c r="II262" s="61"/>
      <c r="IJ262" s="61"/>
      <c r="IK262" s="61"/>
      <c r="IL262" s="61"/>
      <c r="IM262" s="61"/>
      <c r="IN262" s="61"/>
      <c r="IO262" s="61"/>
      <c r="IP262" s="61"/>
      <c r="IQ262" s="61"/>
      <c r="IR262" s="61"/>
      <c r="IS262" s="77"/>
      <c r="IT262" s="77"/>
      <c r="IU262" s="77"/>
      <c r="IV262" s="77"/>
      <c r="IW262" s="61"/>
      <c r="IX262" s="61"/>
      <c r="IY262" s="61"/>
      <c r="IZ262" s="61"/>
      <c r="JA262" s="61"/>
      <c r="JB262" s="61"/>
      <c r="JC262" s="61"/>
      <c r="JD262" s="61"/>
      <c r="JE262" s="61"/>
      <c r="JF262" s="61"/>
      <c r="JG262" s="61"/>
      <c r="JH262" s="61"/>
      <c r="JI262" s="61"/>
      <c r="JJ262" s="61"/>
      <c r="JK262" s="61"/>
      <c r="JL262" s="61"/>
      <c r="JM262" s="61"/>
      <c r="JN262" s="61"/>
      <c r="JO262" s="61"/>
      <c r="JP262" s="61"/>
      <c r="JQ262" s="61"/>
      <c r="JR262" s="61"/>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61"/>
      <c r="LG262" s="61"/>
      <c r="LH262" s="61"/>
      <c r="LI262" s="61"/>
      <c r="LJ262" s="61"/>
      <c r="LK262" s="61"/>
      <c r="LL262" s="61"/>
      <c r="LM262" s="61"/>
      <c r="LN262" s="61"/>
      <c r="LO262" s="61"/>
      <c r="LP262" s="61"/>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61"/>
      <c r="NE262" s="61"/>
      <c r="NF262" s="61"/>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61"/>
      <c r="OE262" s="61"/>
      <c r="OF262" s="61"/>
      <c r="OG262" s="61"/>
      <c r="OH262" s="61"/>
      <c r="OI262" s="61"/>
      <c r="OJ262" s="61"/>
      <c r="OK262" s="61"/>
      <c r="OL262" s="61"/>
      <c r="OM262" s="61"/>
      <c r="ON262" s="61"/>
      <c r="OO262" s="61"/>
      <c r="OP262" s="61"/>
      <c r="OQ262" s="61"/>
      <c r="OR262" s="61"/>
      <c r="OS262" s="61"/>
      <c r="OT262" s="61"/>
      <c r="OU262" s="61"/>
      <c r="OV262" s="61"/>
      <c r="OW262" s="61"/>
      <c r="OX262" s="61"/>
      <c r="OY262" s="61"/>
      <c r="OZ262" s="61"/>
    </row>
    <row r="263" spans="1:416" ht="31.5" hidden="1" customHeight="1">
      <c r="A263" s="61"/>
      <c r="B263" s="274"/>
      <c r="C263" s="284"/>
      <c r="D263" s="159"/>
      <c r="E263" s="279"/>
      <c r="F263" s="291"/>
      <c r="G263" s="289"/>
      <c r="H263" s="137" t="s">
        <v>738</v>
      </c>
      <c r="I263" s="176" t="s">
        <v>1113</v>
      </c>
      <c r="J263" s="134"/>
      <c r="K263" s="206" t="s">
        <v>662</v>
      </c>
      <c r="L263" s="134" t="s">
        <v>499</v>
      </c>
      <c r="M263" s="55" t="s">
        <v>378</v>
      </c>
      <c r="N263" s="61" t="s">
        <v>349</v>
      </c>
      <c r="O263" s="282"/>
      <c r="P263" s="282"/>
      <c r="Q263" s="131"/>
      <c r="R263" s="131"/>
      <c r="S263" s="131"/>
      <c r="T263" s="131"/>
      <c r="U263" s="131" t="s">
        <v>205</v>
      </c>
      <c r="V263" s="131"/>
      <c r="W263" s="131"/>
      <c r="X263" s="131"/>
      <c r="Y263" s="131"/>
      <c r="Z263" s="131"/>
      <c r="AA263" s="131"/>
      <c r="AB263" s="130">
        <f t="shared" si="306"/>
        <v>1</v>
      </c>
      <c r="AC263" s="77"/>
      <c r="AD263" s="77"/>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251"/>
      <c r="BT263" s="251"/>
      <c r="BU263" s="77"/>
      <c r="BV263" s="77"/>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77"/>
      <c r="DM263" s="77"/>
      <c r="DN263" s="77"/>
      <c r="DO263" s="77"/>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79" t="s">
        <v>553</v>
      </c>
      <c r="FF263" s="79" t="s">
        <v>553</v>
      </c>
      <c r="FG263" s="79" t="s">
        <v>553</v>
      </c>
      <c r="FH263" s="79" t="s">
        <v>553</v>
      </c>
      <c r="FI263" s="79" t="s">
        <v>553</v>
      </c>
      <c r="FJ263" s="77" t="s">
        <v>463</v>
      </c>
      <c r="FK263" s="77" t="s">
        <v>463</v>
      </c>
      <c r="FL263" s="77" t="s">
        <v>463</v>
      </c>
      <c r="FM263" s="77" t="s">
        <v>463</v>
      </c>
      <c r="FN263" s="77" t="s">
        <v>463</v>
      </c>
      <c r="FO263" s="77" t="s">
        <v>463</v>
      </c>
      <c r="FP263" s="77" t="s">
        <v>463</v>
      </c>
      <c r="FQ263" s="77" t="s">
        <v>463</v>
      </c>
      <c r="FR263" s="77" t="s">
        <v>463</v>
      </c>
      <c r="FS263" s="77" t="s">
        <v>463</v>
      </c>
      <c r="FT263" s="77" t="s">
        <v>1022</v>
      </c>
      <c r="FU263" s="77" t="s">
        <v>463</v>
      </c>
      <c r="FV263" s="77" t="s">
        <v>463</v>
      </c>
      <c r="FW263" s="77" t="s">
        <v>463</v>
      </c>
      <c r="FX263" s="77" t="s">
        <v>463</v>
      </c>
      <c r="FY263" s="77" t="s">
        <v>463</v>
      </c>
      <c r="FZ263" s="77" t="s">
        <v>463</v>
      </c>
      <c r="GA263" s="77" t="s">
        <v>463</v>
      </c>
      <c r="GB263" s="77" t="s">
        <v>463</v>
      </c>
      <c r="GC263" s="77" t="s">
        <v>463</v>
      </c>
      <c r="GD263" s="77" t="s">
        <v>1022</v>
      </c>
      <c r="GE263" s="77" t="s">
        <v>463</v>
      </c>
      <c r="GF263" s="77" t="s">
        <v>1022</v>
      </c>
      <c r="GG263" s="77" t="s">
        <v>463</v>
      </c>
      <c r="GH263" s="77" t="s">
        <v>1022</v>
      </c>
      <c r="GI263" s="77" t="s">
        <v>463</v>
      </c>
      <c r="GJ263" s="77" t="s">
        <v>463</v>
      </c>
      <c r="GK263" s="77" t="s">
        <v>463</v>
      </c>
      <c r="GL263" s="77" t="s">
        <v>463</v>
      </c>
      <c r="GM263" s="77" t="s">
        <v>463</v>
      </c>
      <c r="GN263" s="77" t="s">
        <v>463</v>
      </c>
      <c r="GO263" s="202">
        <f>COUNTIF(EZ263:GN263,"2")</f>
        <v>27</v>
      </c>
      <c r="GP263" s="203">
        <f t="shared" ref="GP263" si="307">GO263/(GO263+GQ263+GS263+GU263)</f>
        <v>0.87096774193548387</v>
      </c>
      <c r="GQ263" s="202">
        <f>COUNTIF(EZ263:GN263,"1")</f>
        <v>4</v>
      </c>
      <c r="GR263" s="203">
        <f t="shared" ref="GR263" si="308">GQ263/(GO263+GQ263+GS263+GU263)</f>
        <v>0.12903225806451613</v>
      </c>
      <c r="GS263" s="202">
        <f>COUNTIF(EZ263:GN263,"0")</f>
        <v>0</v>
      </c>
      <c r="GT263" s="203">
        <f t="shared" ref="GT263" si="309">GS263/(GO263+GQ263+GS263+GU263)</f>
        <v>0</v>
      </c>
      <c r="GU263" s="202">
        <f>COUNTIF(EZ263:GN263,"KĐG")</f>
        <v>0</v>
      </c>
      <c r="GV263" s="203">
        <f t="shared" ref="GV263" si="310">GU263/(GO263+GQ263+GS263+GU263)</f>
        <v>0</v>
      </c>
      <c r="GW263" s="204">
        <f t="shared" ref="GW263" si="311">(((GO263*2)+(GQ263*1)+(GS263*0)))/(GO263+GQ263+GS263)</f>
        <v>1.8709677419354838</v>
      </c>
      <c r="GX263" s="205" t="str">
        <f t="shared" ref="GX263" si="312">IF(GV263&gt;=50%,"KĐG",IF(GW263&gt;=1.6,"Đạt mục tiêu",IF(GW263&gt;=1,"Cần cố gắng","Chưa đạt")))</f>
        <v>Đạt mục tiêu</v>
      </c>
      <c r="GY263" s="77"/>
      <c r="GZ263" s="77"/>
      <c r="HA263" s="77"/>
      <c r="HB263" s="77"/>
      <c r="HC263" s="77"/>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61"/>
      <c r="IF263" s="61"/>
      <c r="IG263" s="61"/>
      <c r="IH263" s="61"/>
      <c r="II263" s="61"/>
      <c r="IJ263" s="61"/>
      <c r="IK263" s="61"/>
      <c r="IL263" s="61"/>
      <c r="IM263" s="61"/>
      <c r="IN263" s="61"/>
      <c r="IO263" s="61"/>
      <c r="IP263" s="61"/>
      <c r="IQ263" s="61"/>
      <c r="IR263" s="61"/>
      <c r="IS263" s="77"/>
      <c r="IT263" s="77"/>
      <c r="IU263" s="77"/>
      <c r="IV263" s="77"/>
      <c r="IW263" s="61"/>
      <c r="IX263" s="61"/>
      <c r="IY263" s="61"/>
      <c r="IZ263" s="61"/>
      <c r="JA263" s="61"/>
      <c r="JB263" s="61"/>
      <c r="JC263" s="61"/>
      <c r="JD263" s="61"/>
      <c r="JE263" s="61"/>
      <c r="JF263" s="61"/>
      <c r="JG263" s="61"/>
      <c r="JH263" s="61"/>
      <c r="JI263" s="61"/>
      <c r="JJ263" s="61"/>
      <c r="JK263" s="61"/>
      <c r="JL263" s="61"/>
      <c r="JM263" s="61"/>
      <c r="JN263" s="61"/>
      <c r="JO263" s="61"/>
      <c r="JP263" s="61"/>
      <c r="JQ263" s="61"/>
      <c r="JR263" s="61"/>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61"/>
      <c r="LG263" s="61"/>
      <c r="LH263" s="61"/>
      <c r="LI263" s="61"/>
      <c r="LJ263" s="61"/>
      <c r="LK263" s="61"/>
      <c r="LL263" s="61"/>
      <c r="LM263" s="61"/>
      <c r="LN263" s="61"/>
      <c r="LO263" s="61"/>
      <c r="LP263" s="61"/>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61"/>
      <c r="NE263" s="61"/>
      <c r="NF263" s="61"/>
      <c r="NG263" s="61"/>
      <c r="NH263" s="61"/>
      <c r="NI263" s="61"/>
      <c r="NJ263" s="61"/>
      <c r="NK263" s="61"/>
      <c r="NL263" s="61"/>
      <c r="NM263" s="61"/>
      <c r="NN263" s="61"/>
      <c r="NO263" s="61"/>
      <c r="NP263" s="61"/>
      <c r="NQ263" s="61"/>
      <c r="NR263" s="61"/>
      <c r="NS263" s="61"/>
      <c r="NT263" s="61"/>
      <c r="NU263" s="61"/>
      <c r="NV263" s="61"/>
      <c r="NW263" s="61"/>
      <c r="NX263" s="61"/>
      <c r="NY263" s="61"/>
      <c r="NZ263" s="61"/>
      <c r="OA263" s="61"/>
      <c r="OB263" s="61"/>
      <c r="OC263" s="61"/>
      <c r="OD263" s="61"/>
      <c r="OE263" s="61"/>
      <c r="OF263" s="61"/>
      <c r="OG263" s="61"/>
      <c r="OH263" s="61"/>
      <c r="OI263" s="61"/>
      <c r="OJ263" s="61"/>
      <c r="OK263" s="61"/>
      <c r="OL263" s="61"/>
      <c r="OM263" s="61"/>
      <c r="ON263" s="61"/>
      <c r="OO263" s="61"/>
      <c r="OP263" s="61"/>
      <c r="OQ263" s="61"/>
      <c r="OR263" s="61"/>
      <c r="OS263" s="61"/>
      <c r="OT263" s="61"/>
      <c r="OU263" s="61"/>
      <c r="OV263" s="61"/>
      <c r="OW263" s="61"/>
      <c r="OX263" s="61"/>
      <c r="OY263" s="61"/>
      <c r="OZ263" s="61"/>
    </row>
    <row r="264" spans="1:416" ht="31.5" hidden="1" customHeight="1">
      <c r="A264" s="61"/>
      <c r="B264" s="274"/>
      <c r="C264" s="284"/>
      <c r="D264" s="159"/>
      <c r="E264" s="279"/>
      <c r="F264" s="291"/>
      <c r="G264" s="289"/>
      <c r="H264" s="137" t="s">
        <v>739</v>
      </c>
      <c r="I264" s="176" t="s">
        <v>1113</v>
      </c>
      <c r="J264" s="134"/>
      <c r="K264" s="206" t="s">
        <v>662</v>
      </c>
      <c r="L264" s="134" t="s">
        <v>499</v>
      </c>
      <c r="M264" s="55" t="s">
        <v>378</v>
      </c>
      <c r="N264" s="61" t="s">
        <v>349</v>
      </c>
      <c r="O264" s="282"/>
      <c r="P264" s="282"/>
      <c r="Q264" s="131"/>
      <c r="R264" s="131"/>
      <c r="S264" s="131"/>
      <c r="T264" s="131" t="s">
        <v>205</v>
      </c>
      <c r="U264" s="131"/>
      <c r="V264" s="131"/>
      <c r="W264" s="131"/>
      <c r="X264" s="131"/>
      <c r="Y264" s="131"/>
      <c r="Z264" s="131"/>
      <c r="AA264" s="131"/>
      <c r="AB264" s="130">
        <f t="shared" si="306"/>
        <v>1</v>
      </c>
      <c r="AC264" s="77"/>
      <c r="AD264" s="77"/>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251"/>
      <c r="BT264" s="251"/>
      <c r="BU264" s="77"/>
      <c r="BV264" s="77"/>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77"/>
      <c r="DM264" s="77"/>
      <c r="DN264" s="77"/>
      <c r="DO264" s="77"/>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77"/>
      <c r="FF264" s="77"/>
      <c r="FG264" s="77"/>
      <c r="FH264" s="77"/>
      <c r="FI264" s="77"/>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77"/>
      <c r="GZ264" s="77"/>
      <c r="HA264" s="77"/>
      <c r="HB264" s="77"/>
      <c r="HC264" s="77"/>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61"/>
      <c r="IF264" s="61"/>
      <c r="IG264" s="61"/>
      <c r="IH264" s="61"/>
      <c r="II264" s="61"/>
      <c r="IJ264" s="61"/>
      <c r="IK264" s="61"/>
      <c r="IL264" s="61"/>
      <c r="IM264" s="61"/>
      <c r="IN264" s="61"/>
      <c r="IO264" s="61"/>
      <c r="IP264" s="61"/>
      <c r="IQ264" s="61"/>
      <c r="IR264" s="61"/>
      <c r="IS264" s="77"/>
      <c r="IT264" s="77"/>
      <c r="IU264" s="77"/>
      <c r="IV264" s="77"/>
      <c r="IW264" s="61"/>
      <c r="IX264" s="61"/>
      <c r="IY264" s="61"/>
      <c r="IZ264" s="61"/>
      <c r="JA264" s="61"/>
      <c r="JB264" s="61"/>
      <c r="JC264" s="61"/>
      <c r="JD264" s="61"/>
      <c r="JE264" s="61"/>
      <c r="JF264" s="61"/>
      <c r="JG264" s="61"/>
      <c r="JH264" s="61"/>
      <c r="JI264" s="61"/>
      <c r="JJ264" s="61"/>
      <c r="JK264" s="61"/>
      <c r="JL264" s="61"/>
      <c r="JM264" s="61"/>
      <c r="JN264" s="61"/>
      <c r="JO264" s="61"/>
      <c r="JP264" s="61"/>
      <c r="JQ264" s="61"/>
      <c r="JR264" s="61"/>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61"/>
      <c r="LG264" s="61"/>
      <c r="LH264" s="61"/>
      <c r="LI264" s="61"/>
      <c r="LJ264" s="61"/>
      <c r="LK264" s="61"/>
      <c r="LL264" s="61"/>
      <c r="LM264" s="61"/>
      <c r="LN264" s="61"/>
      <c r="LO264" s="61"/>
      <c r="LP264" s="61"/>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61"/>
      <c r="NE264" s="61"/>
      <c r="NF264" s="61"/>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61"/>
      <c r="OE264" s="61"/>
      <c r="OF264" s="61"/>
      <c r="OG264" s="61"/>
      <c r="OH264" s="61"/>
      <c r="OI264" s="61"/>
      <c r="OJ264" s="61"/>
      <c r="OK264" s="61"/>
      <c r="OL264" s="61"/>
      <c r="OM264" s="61"/>
      <c r="ON264" s="61"/>
      <c r="OO264" s="61"/>
      <c r="OP264" s="61"/>
      <c r="OQ264" s="61"/>
      <c r="OR264" s="61"/>
      <c r="OS264" s="61"/>
      <c r="OT264" s="61"/>
      <c r="OU264" s="61"/>
      <c r="OV264" s="61"/>
      <c r="OW264" s="61"/>
      <c r="OX264" s="61"/>
      <c r="OY264" s="61"/>
      <c r="OZ264" s="61"/>
    </row>
    <row r="265" spans="1:416" ht="31.5" hidden="1" customHeight="1">
      <c r="A265" s="61"/>
      <c r="B265" s="274"/>
      <c r="C265" s="284"/>
      <c r="D265" s="159"/>
      <c r="E265" s="279"/>
      <c r="F265" s="291"/>
      <c r="G265" s="289"/>
      <c r="H265" s="137" t="s">
        <v>742</v>
      </c>
      <c r="I265" s="176" t="s">
        <v>1113</v>
      </c>
      <c r="J265" s="134"/>
      <c r="K265" s="206" t="s">
        <v>662</v>
      </c>
      <c r="L265" s="134" t="s">
        <v>499</v>
      </c>
      <c r="M265" s="55" t="s">
        <v>378</v>
      </c>
      <c r="N265" s="61" t="s">
        <v>349</v>
      </c>
      <c r="O265" s="282"/>
      <c r="P265" s="282"/>
      <c r="Q265" s="131"/>
      <c r="R265" s="131"/>
      <c r="S265" s="131"/>
      <c r="T265" s="131"/>
      <c r="U265" s="131"/>
      <c r="V265" s="131"/>
      <c r="W265" s="131" t="s">
        <v>205</v>
      </c>
      <c r="X265" s="131"/>
      <c r="Y265" s="131"/>
      <c r="Z265" s="131"/>
      <c r="AA265" s="131"/>
      <c r="AB265" s="130">
        <f t="shared" si="306"/>
        <v>1</v>
      </c>
      <c r="AC265" s="77"/>
      <c r="AD265" s="77"/>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251"/>
      <c r="BT265" s="251"/>
      <c r="BU265" s="77"/>
      <c r="BV265" s="77"/>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77"/>
      <c r="DM265" s="77"/>
      <c r="DN265" s="77"/>
      <c r="DO265" s="77"/>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77"/>
      <c r="FF265" s="77"/>
      <c r="FG265" s="77"/>
      <c r="FH265" s="77"/>
      <c r="FI265" s="77"/>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79" t="s">
        <v>553</v>
      </c>
      <c r="GZ265" s="79" t="s">
        <v>553</v>
      </c>
      <c r="HA265" s="79" t="s">
        <v>553</v>
      </c>
      <c r="HB265" s="79" t="s">
        <v>553</v>
      </c>
      <c r="HC265" s="79" t="s">
        <v>553</v>
      </c>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61"/>
      <c r="IF265" s="61"/>
      <c r="IG265" s="61"/>
      <c r="IH265" s="61"/>
      <c r="II265" s="61"/>
      <c r="IJ265" s="61"/>
      <c r="IK265" s="61"/>
      <c r="IL265" s="61"/>
      <c r="IM265" s="61"/>
      <c r="IN265" s="61"/>
      <c r="IO265" s="61"/>
      <c r="IP265" s="61"/>
      <c r="IQ265" s="61"/>
      <c r="IR265" s="61"/>
      <c r="IS265" s="77"/>
      <c r="IT265" s="77"/>
      <c r="IU265" s="77"/>
      <c r="IV265" s="77"/>
      <c r="IW265" s="61"/>
      <c r="IX265" s="61"/>
      <c r="IY265" s="61"/>
      <c r="IZ265" s="61"/>
      <c r="JA265" s="61"/>
      <c r="JB265" s="61"/>
      <c r="JC265" s="61"/>
      <c r="JD265" s="61"/>
      <c r="JE265" s="61"/>
      <c r="JF265" s="61"/>
      <c r="JG265" s="61"/>
      <c r="JH265" s="61"/>
      <c r="JI265" s="61"/>
      <c r="JJ265" s="61"/>
      <c r="JK265" s="61"/>
      <c r="JL265" s="61"/>
      <c r="JM265" s="61"/>
      <c r="JN265" s="61"/>
      <c r="JO265" s="61"/>
      <c r="JP265" s="61"/>
      <c r="JQ265" s="61"/>
      <c r="JR265" s="61"/>
      <c r="JS265" s="61"/>
      <c r="JT265" s="61"/>
      <c r="JU265" s="61"/>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61"/>
      <c r="LG265" s="61"/>
      <c r="LH265" s="61"/>
      <c r="LI265" s="61"/>
      <c r="LJ265" s="61"/>
      <c r="LK265" s="61"/>
      <c r="LL265" s="61"/>
      <c r="LM265" s="61"/>
      <c r="LN265" s="61"/>
      <c r="LO265" s="61"/>
      <c r="LP265" s="61"/>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c r="OE265" s="61"/>
      <c r="OF265" s="61"/>
      <c r="OG265" s="61"/>
      <c r="OH265" s="61"/>
      <c r="OI265" s="61"/>
      <c r="OJ265" s="61"/>
      <c r="OK265" s="61"/>
      <c r="OL265" s="61"/>
      <c r="OM265" s="61"/>
      <c r="ON265" s="61"/>
      <c r="OO265" s="61"/>
      <c r="OP265" s="61"/>
      <c r="OQ265" s="61"/>
      <c r="OR265" s="61"/>
      <c r="OS265" s="61"/>
      <c r="OT265" s="61"/>
      <c r="OU265" s="61"/>
      <c r="OV265" s="61"/>
      <c r="OW265" s="61"/>
      <c r="OX265" s="61"/>
      <c r="OY265" s="61"/>
      <c r="OZ265" s="61"/>
    </row>
    <row r="266" spans="1:416" ht="31.5" hidden="1" customHeight="1">
      <c r="A266" s="61"/>
      <c r="B266" s="274"/>
      <c r="C266" s="284"/>
      <c r="D266" s="159"/>
      <c r="E266" s="279"/>
      <c r="F266" s="291"/>
      <c r="G266" s="289"/>
      <c r="H266" s="137" t="s">
        <v>740</v>
      </c>
      <c r="I266" s="176" t="s">
        <v>1113</v>
      </c>
      <c r="J266" s="134"/>
      <c r="K266" s="206" t="s">
        <v>662</v>
      </c>
      <c r="L266" s="134" t="s">
        <v>499</v>
      </c>
      <c r="M266" s="55" t="s">
        <v>378</v>
      </c>
      <c r="N266" s="61" t="s">
        <v>349</v>
      </c>
      <c r="O266" s="282"/>
      <c r="P266" s="282"/>
      <c r="Q266" s="131"/>
      <c r="R266" s="131"/>
      <c r="S266" s="131"/>
      <c r="T266" s="131"/>
      <c r="U266" s="131"/>
      <c r="V266" s="131"/>
      <c r="W266" s="131"/>
      <c r="X266" s="131"/>
      <c r="Y266" s="131" t="s">
        <v>205</v>
      </c>
      <c r="Z266" s="131"/>
      <c r="AA266" s="131"/>
      <c r="AB266" s="130">
        <f t="shared" si="306"/>
        <v>1</v>
      </c>
      <c r="AC266" s="77"/>
      <c r="AD266" s="77"/>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251"/>
      <c r="BT266" s="251"/>
      <c r="BU266" s="77"/>
      <c r="BV266" s="77"/>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77"/>
      <c r="DM266" s="77"/>
      <c r="DN266" s="77"/>
      <c r="DO266" s="77"/>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77"/>
      <c r="FF266" s="77"/>
      <c r="FG266" s="77"/>
      <c r="FH266" s="77"/>
      <c r="FI266" s="77"/>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77"/>
      <c r="GZ266" s="77"/>
      <c r="HA266" s="77"/>
      <c r="HB266" s="77"/>
      <c r="HC266" s="77"/>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61"/>
      <c r="IF266" s="61"/>
      <c r="IG266" s="61"/>
      <c r="IH266" s="61"/>
      <c r="II266" s="61"/>
      <c r="IJ266" s="61"/>
      <c r="IK266" s="61"/>
      <c r="IL266" s="61"/>
      <c r="IM266" s="61"/>
      <c r="IN266" s="61"/>
      <c r="IO266" s="61"/>
      <c r="IP266" s="61"/>
      <c r="IQ266" s="61"/>
      <c r="IR266" s="78" t="s">
        <v>553</v>
      </c>
      <c r="IS266" s="78" t="s">
        <v>553</v>
      </c>
      <c r="IT266" s="78" t="s">
        <v>553</v>
      </c>
      <c r="IU266" s="78" t="s">
        <v>553</v>
      </c>
      <c r="IV266" s="78" t="s">
        <v>553</v>
      </c>
      <c r="IW266" s="61">
        <v>2</v>
      </c>
      <c r="IX266" s="61">
        <v>2</v>
      </c>
      <c r="IY266" s="61">
        <v>2</v>
      </c>
      <c r="IZ266" s="61">
        <v>1</v>
      </c>
      <c r="JA266" s="61">
        <v>2</v>
      </c>
      <c r="JB266" s="61">
        <v>2</v>
      </c>
      <c r="JC266" s="61">
        <v>1</v>
      </c>
      <c r="JD266" s="61">
        <v>2</v>
      </c>
      <c r="JE266" s="61">
        <v>2</v>
      </c>
      <c r="JF266" s="61">
        <v>2</v>
      </c>
      <c r="JG266" s="61">
        <v>2</v>
      </c>
      <c r="JH266" s="61">
        <v>2</v>
      </c>
      <c r="JI266" s="61">
        <v>2</v>
      </c>
      <c r="JJ266" s="61">
        <v>2</v>
      </c>
      <c r="JK266" s="61">
        <v>1</v>
      </c>
      <c r="JL266" s="61">
        <v>2</v>
      </c>
      <c r="JM266" s="61">
        <v>2</v>
      </c>
      <c r="JN266" s="61">
        <v>2</v>
      </c>
      <c r="JO266" s="61">
        <v>2</v>
      </c>
      <c r="JP266" s="61">
        <v>2</v>
      </c>
      <c r="JQ266" s="61">
        <v>2</v>
      </c>
      <c r="JR266" s="61">
        <v>2</v>
      </c>
      <c r="JS266" s="61">
        <v>2</v>
      </c>
      <c r="JT266" s="61">
        <v>2</v>
      </c>
      <c r="JU266" s="61">
        <v>2</v>
      </c>
      <c r="JV266" s="61">
        <v>2</v>
      </c>
      <c r="JW266" s="61">
        <v>2</v>
      </c>
      <c r="JX266" s="61">
        <v>2</v>
      </c>
      <c r="JY266" s="61">
        <v>2</v>
      </c>
      <c r="JZ266" s="61">
        <v>2</v>
      </c>
      <c r="KA266" s="202">
        <f t="shared" ref="KA266" si="313">COUNTIF(IW266:JZ266,"2")</f>
        <v>27</v>
      </c>
      <c r="KB266" s="203">
        <f t="shared" ref="KB266" si="314">KA266/(KA266+KC266+KE266+KG266)</f>
        <v>0.9</v>
      </c>
      <c r="KC266" s="202">
        <f t="shared" ref="KC266" si="315">COUNTIF(IW266:JZ266,"1")</f>
        <v>3</v>
      </c>
      <c r="KD266" s="203">
        <f t="shared" ref="KD266" si="316">KC266/(KA266+KC266+KE266+KG266)</f>
        <v>0.1</v>
      </c>
      <c r="KE266" s="202">
        <f t="shared" ref="KE266" si="317">COUNTIF(IW266:JZ266,"0")</f>
        <v>0</v>
      </c>
      <c r="KF266" s="203">
        <f t="shared" ref="KF266" si="318">KE266/(KA266+KC266+KE266+KG266)</f>
        <v>0</v>
      </c>
      <c r="KG266" s="202">
        <f>COUNTIF(II266:JZ266,"KĐG")</f>
        <v>0</v>
      </c>
      <c r="KH266" s="203">
        <f t="shared" ref="KH266" si="319">KG266/(KA266+KC266+KE266+KG266)</f>
        <v>0</v>
      </c>
      <c r="KI266" s="204">
        <f t="shared" ref="KI266" si="320">(((KA266*2)+(KC266*1)+(KE266*0)))/(KA266+KC266+KE266)</f>
        <v>1.9</v>
      </c>
      <c r="KJ266" s="205" t="str">
        <f t="shared" ref="KJ266" si="321">IF(KH266&gt;=50%,"KĐG",IF(KI266&gt;=1.6,"Đạt mục tiêu",IF(KI266&gt;=1,"Cần cố gắng","Chưa đạt")))</f>
        <v>Đạt mục tiêu</v>
      </c>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61"/>
      <c r="LG266" s="61"/>
      <c r="LH266" s="61"/>
      <c r="LI266" s="61"/>
      <c r="LJ266" s="61"/>
      <c r="LK266" s="61"/>
      <c r="LL266" s="61"/>
      <c r="LM266" s="61"/>
      <c r="LN266" s="61"/>
      <c r="LO266" s="61"/>
      <c r="LP266" s="61"/>
      <c r="LQ266" s="61"/>
      <c r="LR266" s="61"/>
      <c r="LS266" s="61"/>
      <c r="LT266" s="61"/>
      <c r="LU266" s="61"/>
      <c r="LV266" s="61"/>
      <c r="LW266" s="61"/>
      <c r="LX266" s="61"/>
      <c r="LY266" s="61"/>
      <c r="LZ266" s="61"/>
      <c r="MA266" s="61"/>
      <c r="MB266" s="61"/>
      <c r="MC266" s="61"/>
      <c r="MD266" s="61"/>
      <c r="ME266" s="61"/>
      <c r="MF266" s="61"/>
      <c r="MG266" s="61"/>
      <c r="MH266" s="61"/>
      <c r="MI266" s="61"/>
      <c r="MJ266" s="61"/>
      <c r="MK266" s="61"/>
      <c r="ML266" s="61"/>
      <c r="MM266" s="61"/>
      <c r="MN266" s="61"/>
      <c r="MO266" s="61"/>
      <c r="MP266" s="61"/>
      <c r="MQ266" s="61"/>
      <c r="MR266" s="61"/>
      <c r="MS266" s="61"/>
      <c r="MT266" s="61"/>
      <c r="MU266" s="61"/>
      <c r="MV266" s="61"/>
      <c r="MW266" s="61"/>
      <c r="MX266" s="61"/>
      <c r="MY266" s="61"/>
      <c r="MZ266" s="61"/>
      <c r="NA266" s="61"/>
      <c r="NB266" s="61"/>
      <c r="NC266" s="61"/>
      <c r="ND266" s="61"/>
      <c r="NE266" s="61"/>
      <c r="NF266" s="61"/>
      <c r="NG266" s="61"/>
      <c r="NH266" s="61"/>
      <c r="NI266" s="61"/>
      <c r="NJ266" s="61"/>
      <c r="NK266" s="61"/>
      <c r="NL266" s="61"/>
      <c r="NM266" s="61"/>
      <c r="NN266" s="61"/>
      <c r="NO266" s="61"/>
      <c r="NP266" s="61"/>
      <c r="NQ266" s="61"/>
      <c r="NR266" s="61"/>
      <c r="NS266" s="61"/>
      <c r="NT266" s="61"/>
      <c r="NU266" s="61"/>
      <c r="NV266" s="61"/>
      <c r="NW266" s="61"/>
      <c r="NX266" s="61"/>
      <c r="NY266" s="61"/>
      <c r="NZ266" s="61"/>
      <c r="OA266" s="61"/>
      <c r="OB266" s="61"/>
      <c r="OC266" s="61"/>
      <c r="OD266" s="61"/>
      <c r="OE266" s="61"/>
      <c r="OF266" s="61"/>
      <c r="OG266" s="61"/>
      <c r="OH266" s="61"/>
      <c r="OI266" s="61"/>
      <c r="OJ266" s="61"/>
      <c r="OK266" s="61"/>
      <c r="OL266" s="61"/>
      <c r="OM266" s="61"/>
      <c r="ON266" s="61"/>
      <c r="OO266" s="61"/>
      <c r="OP266" s="61"/>
      <c r="OQ266" s="61"/>
      <c r="OR266" s="61"/>
      <c r="OS266" s="61"/>
      <c r="OT266" s="61"/>
      <c r="OU266" s="61"/>
      <c r="OV266" s="61"/>
      <c r="OW266" s="61"/>
      <c r="OX266" s="61"/>
      <c r="OY266" s="61"/>
      <c r="OZ266" s="61"/>
    </row>
    <row r="267" spans="1:416" ht="31.5" hidden="1" customHeight="1">
      <c r="A267" s="61"/>
      <c r="B267" s="274"/>
      <c r="C267" s="284"/>
      <c r="D267" s="159"/>
      <c r="E267" s="279"/>
      <c r="F267" s="291"/>
      <c r="G267" s="289"/>
      <c r="H267" s="137" t="s">
        <v>741</v>
      </c>
      <c r="I267" s="176" t="s">
        <v>1113</v>
      </c>
      <c r="J267" s="134"/>
      <c r="K267" s="206" t="s">
        <v>662</v>
      </c>
      <c r="L267" s="134" t="s">
        <v>499</v>
      </c>
      <c r="M267" s="55" t="s">
        <v>378</v>
      </c>
      <c r="N267" s="61" t="s">
        <v>349</v>
      </c>
      <c r="O267" s="282"/>
      <c r="P267" s="282"/>
      <c r="Q267" s="131"/>
      <c r="R267" s="131"/>
      <c r="S267" s="131"/>
      <c r="T267" s="131"/>
      <c r="U267" s="131"/>
      <c r="V267" s="131"/>
      <c r="W267" s="131"/>
      <c r="X267" s="131"/>
      <c r="Y267" s="131"/>
      <c r="Z267" s="131" t="s">
        <v>205</v>
      </c>
      <c r="AA267" s="131"/>
      <c r="AB267" s="130">
        <f t="shared" si="306"/>
        <v>1</v>
      </c>
      <c r="AC267" s="77"/>
      <c r="AD267" s="77"/>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251"/>
      <c r="BT267" s="251"/>
      <c r="BU267" s="77"/>
      <c r="BV267" s="77"/>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77"/>
      <c r="DM267" s="77"/>
      <c r="DN267" s="77"/>
      <c r="DO267" s="77"/>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77"/>
      <c r="FF267" s="77"/>
      <c r="FG267" s="77"/>
      <c r="FH267" s="77"/>
      <c r="FI267" s="77"/>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77"/>
      <c r="GZ267" s="77"/>
      <c r="HA267" s="77"/>
      <c r="HB267" s="77"/>
      <c r="HC267" s="77"/>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61"/>
      <c r="IF267" s="61"/>
      <c r="IG267" s="61"/>
      <c r="IH267" s="61"/>
      <c r="II267" s="61"/>
      <c r="IJ267" s="61"/>
      <c r="IK267" s="61"/>
      <c r="IL267" s="61"/>
      <c r="IM267" s="61"/>
      <c r="IN267" s="61"/>
      <c r="IO267" s="61"/>
      <c r="IP267" s="61"/>
      <c r="IQ267" s="61"/>
      <c r="IR267" s="61"/>
      <c r="IS267" s="77"/>
      <c r="IT267" s="77"/>
      <c r="IU267" s="77"/>
      <c r="IV267" s="77"/>
      <c r="IW267" s="61"/>
      <c r="IX267" s="61"/>
      <c r="IY267" s="61"/>
      <c r="IZ267" s="61"/>
      <c r="JA267" s="61"/>
      <c r="JB267" s="61"/>
      <c r="JC267" s="61"/>
      <c r="JD267" s="61"/>
      <c r="JE267" s="61"/>
      <c r="JF267" s="61"/>
      <c r="JG267" s="61"/>
      <c r="JH267" s="61"/>
      <c r="JI267" s="61"/>
      <c r="JJ267" s="61"/>
      <c r="JK267" s="61"/>
      <c r="JL267" s="61"/>
      <c r="JM267" s="61"/>
      <c r="JN267" s="61"/>
      <c r="JO267" s="61"/>
      <c r="JP267" s="61"/>
      <c r="JQ267" s="61"/>
      <c r="JR267" s="61"/>
      <c r="JS267" s="61"/>
      <c r="JT267" s="61"/>
      <c r="JU267" s="61"/>
      <c r="JV267" s="61"/>
      <c r="JW267" s="61"/>
      <c r="JX267" s="61"/>
      <c r="JY267" s="61"/>
      <c r="JZ267" s="61"/>
      <c r="KA267" s="61"/>
      <c r="KB267" s="61"/>
      <c r="KC267" s="61"/>
      <c r="KD267" s="61"/>
      <c r="KE267" s="61"/>
      <c r="KF267" s="61"/>
      <c r="KG267" s="61"/>
      <c r="KH267" s="61"/>
      <c r="KI267" s="61"/>
      <c r="KJ267" s="61"/>
      <c r="KK267" s="78" t="s">
        <v>553</v>
      </c>
      <c r="KL267" s="61"/>
      <c r="KM267" s="78" t="s">
        <v>553</v>
      </c>
      <c r="KN267" s="61">
        <v>2</v>
      </c>
      <c r="KO267" s="61">
        <v>2</v>
      </c>
      <c r="KP267" s="61">
        <v>2</v>
      </c>
      <c r="KQ267" s="61">
        <v>2</v>
      </c>
      <c r="KR267" s="61">
        <v>2</v>
      </c>
      <c r="KS267" s="61">
        <v>2</v>
      </c>
      <c r="KT267" s="61">
        <v>2</v>
      </c>
      <c r="KU267" s="61">
        <v>2</v>
      </c>
      <c r="KV267" s="61">
        <v>2</v>
      </c>
      <c r="KW267" s="61">
        <v>2</v>
      </c>
      <c r="KX267" s="61">
        <v>2</v>
      </c>
      <c r="KY267" s="61">
        <v>2</v>
      </c>
      <c r="KZ267" s="61">
        <v>2</v>
      </c>
      <c r="LA267" s="61">
        <v>2</v>
      </c>
      <c r="LB267" s="61">
        <v>2</v>
      </c>
      <c r="LC267" s="61">
        <v>2</v>
      </c>
      <c r="LD267" s="61">
        <v>2</v>
      </c>
      <c r="LE267" s="61">
        <v>2</v>
      </c>
      <c r="LF267" s="61">
        <v>2</v>
      </c>
      <c r="LG267" s="61">
        <v>2</v>
      </c>
      <c r="LH267" s="61">
        <v>2</v>
      </c>
      <c r="LI267" s="61">
        <v>2</v>
      </c>
      <c r="LJ267" s="61">
        <v>2</v>
      </c>
      <c r="LK267" s="61">
        <v>2</v>
      </c>
      <c r="LL267" s="61">
        <v>2</v>
      </c>
      <c r="LM267" s="61">
        <v>2</v>
      </c>
      <c r="LN267" s="61">
        <v>2</v>
      </c>
      <c r="LO267" s="61">
        <v>2</v>
      </c>
      <c r="LP267" s="61">
        <v>2</v>
      </c>
      <c r="LQ267" s="61">
        <v>2</v>
      </c>
      <c r="LR267" s="202">
        <f>COUNTIF(KN267:LQ267,"2")</f>
        <v>30</v>
      </c>
      <c r="LS267" s="203">
        <f>LR267/(LR267+LT267+LV267+LX267)</f>
        <v>1</v>
      </c>
      <c r="LT267" s="202">
        <f>COUNTIF(KN267:LQ267,"1")</f>
        <v>0</v>
      </c>
      <c r="LU267" s="203">
        <f>LT267/(LR267+LT267+LV267+LX267)</f>
        <v>0</v>
      </c>
      <c r="LV267" s="202">
        <f>COUNTIF(KN267:LQ267,"0")</f>
        <v>0</v>
      </c>
      <c r="LW267" s="203">
        <f>LV267/(LR267+LT267+LV267+LX267)</f>
        <v>0</v>
      </c>
      <c r="LX267" s="202">
        <f>COUNTIF(KA267:LQ267,"KĐG")</f>
        <v>0</v>
      </c>
      <c r="LY267" s="203">
        <f>LX267/(LR267+LT267+LV267+LX267)</f>
        <v>0</v>
      </c>
      <c r="LZ267" s="204">
        <f>(((LR267*2)+(LT267*1)+(LV267*0)))/(LR267+LT267+LV267)</f>
        <v>2</v>
      </c>
      <c r="MA267" s="208" t="str">
        <f>IF(LY267&gt;=50%,"KĐG",IF(LZ267&gt;=1.6,"Đạt mục tiêu",IF(LZ267&gt;=1,"Cần cố gắng","Chưa đạt")))</f>
        <v>Đạt mục tiêu</v>
      </c>
      <c r="MB267" s="61"/>
      <c r="MC267" s="61"/>
      <c r="MD267" s="61"/>
      <c r="ME267" s="61"/>
      <c r="MF267" s="61"/>
      <c r="MG267" s="61"/>
      <c r="MH267" s="61"/>
      <c r="MI267" s="61"/>
      <c r="MJ267" s="61"/>
      <c r="MK267" s="61"/>
      <c r="ML267" s="61"/>
      <c r="MM267" s="61"/>
      <c r="MN267" s="61"/>
      <c r="MO267" s="61"/>
      <c r="MP267" s="61"/>
      <c r="MQ267" s="61"/>
      <c r="MR267" s="61"/>
      <c r="MS267" s="61"/>
      <c r="MT267" s="61"/>
      <c r="MU267" s="61"/>
      <c r="MV267" s="61"/>
      <c r="MW267" s="61"/>
      <c r="MX267" s="61"/>
      <c r="MY267" s="61"/>
      <c r="MZ267" s="61"/>
      <c r="NA267" s="61"/>
      <c r="NB267" s="61"/>
      <c r="NC267" s="61"/>
      <c r="ND267" s="61"/>
      <c r="NE267" s="61"/>
      <c r="NF267" s="61"/>
      <c r="NG267" s="61"/>
      <c r="NH267" s="61"/>
      <c r="NI267" s="61"/>
      <c r="NJ267" s="61"/>
      <c r="NK267" s="61"/>
      <c r="NL267" s="61"/>
      <c r="NM267" s="61"/>
      <c r="NN267" s="61"/>
      <c r="NO267" s="61"/>
      <c r="NP267" s="61"/>
      <c r="NQ267" s="61"/>
      <c r="NR267" s="61"/>
      <c r="NS267" s="61"/>
      <c r="NT267" s="61"/>
      <c r="NU267" s="61"/>
      <c r="NV267" s="61"/>
      <c r="NW267" s="61"/>
      <c r="NX267" s="61"/>
      <c r="NY267" s="61"/>
      <c r="NZ267" s="61"/>
      <c r="OA267" s="61"/>
      <c r="OB267" s="61"/>
      <c r="OC267" s="61"/>
      <c r="OD267" s="61"/>
      <c r="OE267" s="61"/>
      <c r="OF267" s="61"/>
      <c r="OG267" s="61"/>
      <c r="OH267" s="61"/>
      <c r="OI267" s="61"/>
      <c r="OJ267" s="61"/>
      <c r="OK267" s="61"/>
      <c r="OL267" s="61"/>
      <c r="OM267" s="61"/>
      <c r="ON267" s="61"/>
      <c r="OO267" s="61"/>
      <c r="OP267" s="61"/>
      <c r="OQ267" s="61"/>
      <c r="OR267" s="61"/>
      <c r="OS267" s="61"/>
      <c r="OT267" s="61"/>
      <c r="OU267" s="61"/>
      <c r="OV267" s="61"/>
      <c r="OW267" s="61"/>
      <c r="OX267" s="61"/>
      <c r="OY267" s="61"/>
      <c r="OZ267" s="61"/>
    </row>
    <row r="268" spans="1:416" ht="33" hidden="1" customHeight="1">
      <c r="A268" s="61"/>
      <c r="B268" s="274"/>
      <c r="C268" s="285"/>
      <c r="D268" s="159"/>
      <c r="E268" s="279"/>
      <c r="F268" s="291"/>
      <c r="G268" s="289"/>
      <c r="H268" s="137" t="s">
        <v>1366</v>
      </c>
      <c r="I268" s="176" t="s">
        <v>1113</v>
      </c>
      <c r="J268" s="134"/>
      <c r="K268" s="206" t="s">
        <v>662</v>
      </c>
      <c r="L268" s="134" t="s">
        <v>499</v>
      </c>
      <c r="M268" s="55" t="s">
        <v>378</v>
      </c>
      <c r="N268" s="61" t="s">
        <v>349</v>
      </c>
      <c r="O268" s="282"/>
      <c r="P268" s="282"/>
      <c r="Q268" s="131"/>
      <c r="R268" s="131"/>
      <c r="S268" s="131"/>
      <c r="T268" s="131"/>
      <c r="U268" s="131"/>
      <c r="V268" s="131"/>
      <c r="W268" s="131"/>
      <c r="X268" s="131"/>
      <c r="Y268" s="131"/>
      <c r="Z268" s="131"/>
      <c r="AA268" s="131" t="s">
        <v>205</v>
      </c>
      <c r="AB268" s="130">
        <f t="shared" si="306"/>
        <v>1</v>
      </c>
      <c r="AC268" s="77"/>
      <c r="AD268" s="77"/>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251"/>
      <c r="BT268" s="251"/>
      <c r="BU268" s="77"/>
      <c r="BV268" s="77"/>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77"/>
      <c r="DM268" s="77"/>
      <c r="DN268" s="77"/>
      <c r="DO268" s="77"/>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77"/>
      <c r="FF268" s="77"/>
      <c r="FG268" s="77"/>
      <c r="FH268" s="77"/>
      <c r="FI268" s="77"/>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77"/>
      <c r="GZ268" s="77"/>
      <c r="HA268" s="77"/>
      <c r="HB268" s="77"/>
      <c r="HC268" s="77"/>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61"/>
      <c r="IF268" s="61"/>
      <c r="IG268" s="61"/>
      <c r="IH268" s="61"/>
      <c r="II268" s="61"/>
      <c r="IJ268" s="61"/>
      <c r="IK268" s="61"/>
      <c r="IL268" s="61"/>
      <c r="IM268" s="61"/>
      <c r="IN268" s="61"/>
      <c r="IO268" s="61"/>
      <c r="IP268" s="61"/>
      <c r="IQ268" s="61"/>
      <c r="IR268" s="61"/>
      <c r="IS268" s="77"/>
      <c r="IT268" s="77"/>
      <c r="IU268" s="77"/>
      <c r="IV268" s="77"/>
      <c r="IW268" s="61"/>
      <c r="IX268" s="61"/>
      <c r="IY268" s="61"/>
      <c r="IZ268" s="61"/>
      <c r="JA268" s="61"/>
      <c r="JB268" s="61"/>
      <c r="JC268" s="61"/>
      <c r="JD268" s="61"/>
      <c r="JE268" s="61"/>
      <c r="JF268" s="61"/>
      <c r="JG268" s="61"/>
      <c r="JH268" s="61"/>
      <c r="JI268" s="61"/>
      <c r="JJ268" s="61"/>
      <c r="JK268" s="61"/>
      <c r="JL268" s="61"/>
      <c r="JM268" s="61"/>
      <c r="JN268" s="61"/>
      <c r="JO268" s="61"/>
      <c r="JP268" s="61"/>
      <c r="JQ268" s="61"/>
      <c r="JR268" s="61"/>
      <c r="JS268" s="61"/>
      <c r="JT268" s="61"/>
      <c r="JU268" s="61"/>
      <c r="JV268" s="61"/>
      <c r="JW268" s="61"/>
      <c r="JX268" s="61"/>
      <c r="JY268" s="61"/>
      <c r="JZ268" s="61"/>
      <c r="KA268" s="61"/>
      <c r="KB268" s="61"/>
      <c r="KC268" s="61"/>
      <c r="KD268" s="61"/>
      <c r="KE268" s="61"/>
      <c r="KF268" s="61"/>
      <c r="KG268" s="61"/>
      <c r="KH268" s="61"/>
      <c r="KI268" s="61"/>
      <c r="KJ268" s="61"/>
      <c r="KK268" s="61"/>
      <c r="KL268" s="61"/>
      <c r="KM268" s="61"/>
      <c r="KN268" s="61"/>
      <c r="KO268" s="61"/>
      <c r="KP268" s="61"/>
      <c r="KQ268" s="61"/>
      <c r="KR268" s="61"/>
      <c r="KS268" s="61"/>
      <c r="KT268" s="61"/>
      <c r="KU268" s="61"/>
      <c r="KV268" s="61"/>
      <c r="KW268" s="61"/>
      <c r="KX268" s="61"/>
      <c r="KY268" s="61"/>
      <c r="KZ268" s="61"/>
      <c r="LA268" s="61"/>
      <c r="LB268" s="61"/>
      <c r="LC268" s="61"/>
      <c r="LD268" s="61"/>
      <c r="LE268" s="61"/>
      <c r="LF268" s="61"/>
      <c r="LG268" s="61"/>
      <c r="LH268" s="61"/>
      <c r="LI268" s="61"/>
      <c r="LJ268" s="61"/>
      <c r="LK268" s="61"/>
      <c r="LL268" s="61"/>
      <c r="LM268" s="61"/>
      <c r="LN268" s="61"/>
      <c r="LO268" s="61"/>
      <c r="LP268" s="61"/>
      <c r="LQ268" s="61"/>
      <c r="LR268" s="61"/>
      <c r="LS268" s="61"/>
      <c r="LT268" s="61"/>
      <c r="LU268" s="61"/>
      <c r="LV268" s="61"/>
      <c r="LW268" s="61"/>
      <c r="LX268" s="61"/>
      <c r="LY268" s="61"/>
      <c r="LZ268" s="61"/>
      <c r="MA268" s="61"/>
      <c r="MB268" s="61"/>
      <c r="MC268" s="61"/>
      <c r="MD268" s="61"/>
      <c r="ME268" s="61"/>
      <c r="MF268" s="61"/>
      <c r="MG268" s="61"/>
      <c r="MH268" s="61"/>
      <c r="MI268" s="61"/>
      <c r="MJ268" s="61"/>
      <c r="MK268" s="61"/>
      <c r="ML268" s="61"/>
      <c r="MM268" s="61"/>
      <c r="MN268" s="61"/>
      <c r="MO268" s="61"/>
      <c r="MP268" s="61"/>
      <c r="MQ268" s="61"/>
      <c r="MR268" s="61"/>
      <c r="MS268" s="61"/>
      <c r="MT268" s="61"/>
      <c r="MU268" s="61"/>
      <c r="MV268" s="61"/>
      <c r="MW268" s="61"/>
      <c r="MX268" s="61"/>
      <c r="MY268" s="61"/>
      <c r="MZ268" s="61"/>
      <c r="NA268" s="61"/>
      <c r="NB268" s="61"/>
      <c r="NC268" s="61"/>
      <c r="ND268" s="61"/>
      <c r="NE268" s="61"/>
      <c r="NF268" s="61"/>
      <c r="NG268" s="61"/>
      <c r="NH268" s="61"/>
      <c r="NI268" s="61"/>
      <c r="NJ268" s="61"/>
      <c r="NK268" s="61"/>
      <c r="NL268" s="61"/>
      <c r="NM268" s="61"/>
      <c r="NN268" s="61"/>
      <c r="NO268" s="61"/>
      <c r="NP268" s="61"/>
      <c r="NQ268" s="61"/>
      <c r="NR268" s="61"/>
      <c r="NS268" s="61"/>
      <c r="NT268" s="61"/>
      <c r="NU268" s="61"/>
      <c r="NV268" s="61"/>
      <c r="NW268" s="61"/>
      <c r="NX268" s="61"/>
      <c r="NY268" s="61"/>
      <c r="NZ268" s="61"/>
      <c r="OA268" s="61"/>
      <c r="OB268" s="61"/>
      <c r="OC268" s="61"/>
      <c r="OD268" s="61"/>
      <c r="OE268" s="61"/>
      <c r="OF268" s="61"/>
      <c r="OG268" s="61"/>
      <c r="OH268" s="61"/>
      <c r="OI268" s="61"/>
      <c r="OJ268" s="61"/>
      <c r="OK268" s="61"/>
      <c r="OL268" s="61"/>
      <c r="OM268" s="61"/>
      <c r="ON268" s="61"/>
      <c r="OO268" s="61"/>
      <c r="OP268" s="61"/>
      <c r="OQ268" s="61"/>
      <c r="OR268" s="61"/>
      <c r="OS268" s="61"/>
      <c r="OT268" s="61"/>
      <c r="OU268" s="61"/>
      <c r="OV268" s="61"/>
      <c r="OW268" s="61"/>
      <c r="OX268" s="61"/>
      <c r="OY268" s="61"/>
      <c r="OZ268" s="61"/>
    </row>
    <row r="269" spans="1:416" ht="74.25" customHeight="1">
      <c r="A269" s="61"/>
      <c r="B269" s="282">
        <v>104</v>
      </c>
      <c r="C269" s="278" t="s">
        <v>1010</v>
      </c>
      <c r="D269" s="281" t="s">
        <v>7</v>
      </c>
      <c r="E269" s="278" t="s">
        <v>1183</v>
      </c>
      <c r="F269" s="290" t="s">
        <v>7</v>
      </c>
      <c r="G269" s="289" t="s">
        <v>205</v>
      </c>
      <c r="H269" s="137" t="s">
        <v>1365</v>
      </c>
      <c r="I269" s="56" t="s">
        <v>1232</v>
      </c>
      <c r="J269" s="134"/>
      <c r="K269" s="206" t="s">
        <v>662</v>
      </c>
      <c r="L269" s="134" t="s">
        <v>499</v>
      </c>
      <c r="M269" s="55" t="s">
        <v>378</v>
      </c>
      <c r="N269" s="61" t="s">
        <v>385</v>
      </c>
      <c r="O269" s="282" t="s">
        <v>205</v>
      </c>
      <c r="P269" s="272"/>
      <c r="Q269" s="131"/>
      <c r="R269" s="131" t="s">
        <v>205</v>
      </c>
      <c r="S269" s="131"/>
      <c r="T269" s="131"/>
      <c r="U269" s="131"/>
      <c r="V269" s="131"/>
      <c r="W269" s="131"/>
      <c r="X269" s="131"/>
      <c r="Y269" s="131"/>
      <c r="Z269" s="131"/>
      <c r="AA269" s="131"/>
      <c r="AB269" s="130">
        <f t="shared" si="306"/>
        <v>1</v>
      </c>
      <c r="AC269" s="75" t="s">
        <v>553</v>
      </c>
      <c r="AD269" s="75"/>
      <c r="AE269" s="201">
        <v>2</v>
      </c>
      <c r="AF269" s="201">
        <v>1</v>
      </c>
      <c r="AG269" s="201">
        <v>1</v>
      </c>
      <c r="AH269" s="201">
        <v>2</v>
      </c>
      <c r="AI269" s="201">
        <v>2</v>
      </c>
      <c r="AJ269" s="201">
        <v>2</v>
      </c>
      <c r="AK269" s="201">
        <v>2</v>
      </c>
      <c r="AL269" s="201">
        <v>2</v>
      </c>
      <c r="AM269" s="201">
        <v>2</v>
      </c>
      <c r="AN269" s="201">
        <v>2</v>
      </c>
      <c r="AO269" s="201">
        <v>2</v>
      </c>
      <c r="AP269" s="201">
        <v>2</v>
      </c>
      <c r="AQ269" s="201">
        <v>1</v>
      </c>
      <c r="AR269" s="201">
        <v>2</v>
      </c>
      <c r="AS269" s="201">
        <v>2</v>
      </c>
      <c r="AT269" s="201">
        <v>2</v>
      </c>
      <c r="AU269" s="201">
        <v>2</v>
      </c>
      <c r="AV269" s="201">
        <v>2</v>
      </c>
      <c r="AW269" s="201">
        <v>2</v>
      </c>
      <c r="AX269" s="201">
        <v>2</v>
      </c>
      <c r="AY269" s="201">
        <v>2</v>
      </c>
      <c r="AZ269" s="201">
        <v>2</v>
      </c>
      <c r="BA269" s="201">
        <v>2</v>
      </c>
      <c r="BB269" s="201">
        <v>2</v>
      </c>
      <c r="BC269" s="201">
        <v>2</v>
      </c>
      <c r="BD269" s="201">
        <v>2</v>
      </c>
      <c r="BE269" s="201">
        <v>2</v>
      </c>
      <c r="BF269" s="201">
        <v>1</v>
      </c>
      <c r="BG269" s="201">
        <v>1</v>
      </c>
      <c r="BH269" s="201">
        <v>2</v>
      </c>
      <c r="BI269" s="202">
        <f>COUNTIF(AE269:BH269,"2")</f>
        <v>25</v>
      </c>
      <c r="BJ269" s="203">
        <f>BI269/(BI269+BK269+BM269+BO269)</f>
        <v>0.83333333333333337</v>
      </c>
      <c r="BK269" s="202">
        <f>COUNTIF(AE269:BH269,"1")</f>
        <v>5</v>
      </c>
      <c r="BL269" s="203">
        <f>BK269/(BI269+BK269+BM269+BO269)</f>
        <v>0.16666666666666666</v>
      </c>
      <c r="BM269" s="202">
        <f>COUNTIF(AE269:BH269,"0")</f>
        <v>0</v>
      </c>
      <c r="BN269" s="203">
        <f>BM269/(BI269+BK269+BM269+BO269)</f>
        <v>0</v>
      </c>
      <c r="BO269" s="202">
        <f>COUNTIF(P269:BH269,"KĐG")</f>
        <v>0</v>
      </c>
      <c r="BP269" s="203">
        <f>BO269/(BI269+BK269+BM269+BO269)</f>
        <v>0</v>
      </c>
      <c r="BQ269" s="204">
        <f>(((BI269*2)+(BK269*1)+(BM269*0)))/(BI269+BK269+BM269)</f>
        <v>1.8333333333333333</v>
      </c>
      <c r="BR269" s="205" t="str">
        <f>IF(BP269&gt;=50%,"KĐG",IF(BQ269&gt;=1.6,"Đạt mục tiêu",IF(BQ269&gt;=1,"Cần cố gắng","Chưa đạt")))</f>
        <v>Đạt mục tiêu</v>
      </c>
      <c r="BS269" s="79" t="s">
        <v>553</v>
      </c>
      <c r="BT269" s="79" t="s">
        <v>553</v>
      </c>
      <c r="BU269" s="77">
        <v>2</v>
      </c>
      <c r="BV269" s="77">
        <v>1</v>
      </c>
      <c r="BW269" s="61">
        <v>1</v>
      </c>
      <c r="BX269" s="61">
        <v>2</v>
      </c>
      <c r="BY269" s="61">
        <v>2</v>
      </c>
      <c r="BZ269" s="61">
        <v>2</v>
      </c>
      <c r="CA269" s="61">
        <v>2</v>
      </c>
      <c r="CB269" s="61">
        <v>2</v>
      </c>
      <c r="CC269" s="61">
        <v>2</v>
      </c>
      <c r="CD269" s="61">
        <v>2</v>
      </c>
      <c r="CE269" s="61">
        <v>2</v>
      </c>
      <c r="CF269" s="61">
        <v>2</v>
      </c>
      <c r="CG269" s="61">
        <v>1</v>
      </c>
      <c r="CH269" s="61">
        <v>2</v>
      </c>
      <c r="CI269" s="61">
        <v>2</v>
      </c>
      <c r="CJ269" s="61">
        <v>2</v>
      </c>
      <c r="CK269" s="61">
        <v>2</v>
      </c>
      <c r="CL269" s="61">
        <v>2</v>
      </c>
      <c r="CM269" s="61">
        <v>2</v>
      </c>
      <c r="CN269" s="61">
        <v>2</v>
      </c>
      <c r="CO269" s="61">
        <v>2</v>
      </c>
      <c r="CP269" s="61">
        <v>2</v>
      </c>
      <c r="CQ269" s="61">
        <v>2</v>
      </c>
      <c r="CR269" s="61">
        <v>2</v>
      </c>
      <c r="CS269" s="61">
        <v>2</v>
      </c>
      <c r="CT269" s="61">
        <v>2</v>
      </c>
      <c r="CU269" s="61">
        <v>2</v>
      </c>
      <c r="CV269" s="61">
        <v>1</v>
      </c>
      <c r="CW269" s="61">
        <v>1</v>
      </c>
      <c r="CX269" s="61">
        <v>2</v>
      </c>
      <c r="CY269" s="61">
        <f>COUNTIF(BU269:CX269,"2")</f>
        <v>25</v>
      </c>
      <c r="CZ269" s="61">
        <f>CY269/(CY269+DA269+DC269+DE269)</f>
        <v>0.83333333333333337</v>
      </c>
      <c r="DA269" s="61">
        <f>COUNTIF(BU269:CX269,"1")</f>
        <v>5</v>
      </c>
      <c r="DB269" s="61">
        <f>DA269/(CY269+DA269+DC269+DE269)</f>
        <v>0.16666666666666666</v>
      </c>
      <c r="DC269" s="61">
        <f>COUNTIF(BU269:CX269,"0")</f>
        <v>0</v>
      </c>
      <c r="DD269" s="61">
        <f>DC269/(CY269+DA269+DC269+DE269)</f>
        <v>0</v>
      </c>
      <c r="DE269" s="61">
        <f>COUNTIF(BG269:CX269,"KĐG")</f>
        <v>0</v>
      </c>
      <c r="DF269" s="61">
        <f>DE269/(CY269+DA269+DC269+DE269)</f>
        <v>0</v>
      </c>
      <c r="DG269" s="61">
        <f>(((CY269*2)+(DA269*1)+(DC269*0)))/(CY269+DA269+DC269)</f>
        <v>1.8333333333333333</v>
      </c>
      <c r="DH269" s="61" t="str">
        <f>IF(DF269&gt;=50%,"KĐG",IF(DG269&gt;=1.6,"Đạt mục tiêu",IF(DG269&gt;=1,"Cần cố gắng","Chưa đạt")))</f>
        <v>Đạt mục tiêu</v>
      </c>
      <c r="DI269" s="61"/>
      <c r="DJ269" s="61"/>
      <c r="DK269" s="61"/>
      <c r="DL269" s="77"/>
      <c r="DM269" s="77"/>
      <c r="DN269" s="77"/>
      <c r="DO269" s="77"/>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77"/>
      <c r="FF269" s="77"/>
      <c r="FG269" s="77"/>
      <c r="FH269" s="77"/>
      <c r="FI269" s="77"/>
      <c r="FJ269" s="61">
        <v>2</v>
      </c>
      <c r="FK269" s="61">
        <v>2</v>
      </c>
      <c r="FL269" s="61">
        <v>2</v>
      </c>
      <c r="FM269" s="61">
        <v>2</v>
      </c>
      <c r="FN269" s="61">
        <v>2</v>
      </c>
      <c r="FO269" s="61">
        <v>2</v>
      </c>
      <c r="FP269" s="61">
        <v>2</v>
      </c>
      <c r="FQ269" s="61">
        <v>2</v>
      </c>
      <c r="FR269" s="61">
        <v>2</v>
      </c>
      <c r="FS269" s="61">
        <v>2</v>
      </c>
      <c r="FT269" s="61">
        <v>1</v>
      </c>
      <c r="FU269" s="61">
        <v>2</v>
      </c>
      <c r="FV269" s="61">
        <v>1</v>
      </c>
      <c r="FW269" s="61">
        <v>2</v>
      </c>
      <c r="FX269" s="61">
        <v>2</v>
      </c>
      <c r="FY269" s="61">
        <v>2</v>
      </c>
      <c r="FZ269" s="61">
        <v>2</v>
      </c>
      <c r="GA269" s="61">
        <v>2</v>
      </c>
      <c r="GB269" s="61">
        <v>2</v>
      </c>
      <c r="GC269" s="61">
        <v>2</v>
      </c>
      <c r="GD269" s="61"/>
      <c r="GE269" s="61"/>
      <c r="GF269" s="61"/>
      <c r="GG269" s="61"/>
      <c r="GH269" s="61"/>
      <c r="GI269" s="61">
        <v>2</v>
      </c>
      <c r="GJ269" s="61">
        <v>2</v>
      </c>
      <c r="GK269" s="61">
        <v>2</v>
      </c>
      <c r="GL269" s="61">
        <v>2</v>
      </c>
      <c r="GM269" s="61"/>
      <c r="GN269" s="61">
        <v>2</v>
      </c>
      <c r="GO269" s="202">
        <f>COUNTIF(FA269:GN269,"2")</f>
        <v>23</v>
      </c>
      <c r="GP269" s="203">
        <f>GO269/(GO269+GQ269+GS269+GU269)</f>
        <v>0.92</v>
      </c>
      <c r="GQ269" s="202">
        <f>COUNTIF(FA269:GN269,"1")</f>
        <v>2</v>
      </c>
      <c r="GR269" s="203">
        <f>GQ269/(GO269+GQ269+GS269+GU269)</f>
        <v>0.08</v>
      </c>
      <c r="GS269" s="202">
        <f>COUNTIF(FA269:GN269,"0")</f>
        <v>0</v>
      </c>
      <c r="GT269" s="203">
        <f>GS269/(GO269+GQ269+GS269+GU269)</f>
        <v>0</v>
      </c>
      <c r="GU269" s="202">
        <f>COUNTIF(EU269:GN269,"KĐG")</f>
        <v>0</v>
      </c>
      <c r="GV269" s="203">
        <f>GU269/(GO269+GQ269+GS269+GU269)</f>
        <v>0</v>
      </c>
      <c r="GW269" s="204">
        <f>(((GO269*2)+(GQ269*1)+(GS269*0)))/(GO269+GQ269+GS269)</f>
        <v>1.92</v>
      </c>
      <c r="GX269" s="207" t="str">
        <f>IF(GV269&gt;=50%,"KĐG",IF(GW269&gt;=1.6,"Đạt mục tiêu",IF(GW269&gt;=1,"Cần cố gắng","Chưa đạt")))</f>
        <v>Đạt mục tiêu</v>
      </c>
      <c r="GY269" s="77"/>
      <c r="GZ269" s="77"/>
      <c r="HA269" s="77"/>
      <c r="HB269" s="77"/>
      <c r="HC269" s="77"/>
      <c r="HD269" s="77" t="s">
        <v>553</v>
      </c>
      <c r="HE269" s="77" t="s">
        <v>553</v>
      </c>
      <c r="HF269" s="77" t="s">
        <v>553</v>
      </c>
      <c r="HG269" s="77" t="s">
        <v>553</v>
      </c>
      <c r="HH269" s="77" t="s">
        <v>553</v>
      </c>
      <c r="HI269" s="77" t="s">
        <v>553</v>
      </c>
      <c r="HJ269" s="77" t="s">
        <v>553</v>
      </c>
      <c r="HK269" s="77" t="s">
        <v>553</v>
      </c>
      <c r="HL269" s="77" t="s">
        <v>553</v>
      </c>
      <c r="HM269" s="77" t="s">
        <v>553</v>
      </c>
      <c r="HN269" s="77" t="s">
        <v>553</v>
      </c>
      <c r="HO269" s="77" t="s">
        <v>553</v>
      </c>
      <c r="HP269" s="77" t="s">
        <v>553</v>
      </c>
      <c r="HQ269" s="77" t="s">
        <v>553</v>
      </c>
      <c r="HR269" s="77" t="s">
        <v>553</v>
      </c>
      <c r="HS269" s="77" t="s">
        <v>553</v>
      </c>
      <c r="HT269" s="77" t="s">
        <v>553</v>
      </c>
      <c r="HU269" s="77" t="s">
        <v>553</v>
      </c>
      <c r="HV269" s="77" t="s">
        <v>553</v>
      </c>
      <c r="HW269" s="77"/>
      <c r="HX269" s="77"/>
      <c r="HY269" s="77"/>
      <c r="HZ269" s="77"/>
      <c r="IA269" s="77"/>
      <c r="IB269" s="77"/>
      <c r="IC269" s="77" t="s">
        <v>553</v>
      </c>
      <c r="ID269" s="77" t="s">
        <v>553</v>
      </c>
      <c r="IE269" s="77" t="s">
        <v>553</v>
      </c>
      <c r="IF269" s="77" t="s">
        <v>553</v>
      </c>
      <c r="IG269" s="77" t="s">
        <v>553</v>
      </c>
      <c r="IH269" s="77" t="s">
        <v>553</v>
      </c>
      <c r="II269" s="77" t="s">
        <v>553</v>
      </c>
      <c r="IJ269" s="77" t="s">
        <v>553</v>
      </c>
      <c r="IK269" s="77" t="s">
        <v>553</v>
      </c>
      <c r="IL269" s="77" t="s">
        <v>553</v>
      </c>
      <c r="IM269" s="77" t="s">
        <v>553</v>
      </c>
      <c r="IN269" s="77" t="s">
        <v>553</v>
      </c>
      <c r="IO269" s="77" t="s">
        <v>553</v>
      </c>
      <c r="IP269" s="77" t="s">
        <v>553</v>
      </c>
      <c r="IQ269" s="77" t="s">
        <v>553</v>
      </c>
      <c r="IR269" s="77"/>
      <c r="IS269" s="77"/>
      <c r="IT269" s="77"/>
      <c r="IU269" s="77"/>
      <c r="IV269" s="77"/>
      <c r="IW269" s="77" t="s">
        <v>553</v>
      </c>
      <c r="IX269" s="77" t="s">
        <v>553</v>
      </c>
      <c r="IY269" s="77" t="s">
        <v>553</v>
      </c>
      <c r="IZ269" s="77" t="s">
        <v>553</v>
      </c>
      <c r="JA269" s="77" t="s">
        <v>553</v>
      </c>
      <c r="JB269" s="77" t="s">
        <v>553</v>
      </c>
      <c r="JC269" s="77" t="s">
        <v>553</v>
      </c>
      <c r="JD269" s="77" t="s">
        <v>553</v>
      </c>
      <c r="JE269" s="77" t="s">
        <v>553</v>
      </c>
      <c r="JF269" s="77" t="s">
        <v>553</v>
      </c>
      <c r="JG269" s="77" t="s">
        <v>553</v>
      </c>
      <c r="JH269" s="77" t="s">
        <v>553</v>
      </c>
      <c r="JI269" s="77" t="s">
        <v>553</v>
      </c>
      <c r="JJ269" s="77" t="s">
        <v>553</v>
      </c>
      <c r="JK269" s="77" t="s">
        <v>553</v>
      </c>
      <c r="JL269" s="77" t="s">
        <v>553</v>
      </c>
      <c r="JM269" s="77" t="s">
        <v>553</v>
      </c>
      <c r="JN269" s="77" t="s">
        <v>553</v>
      </c>
      <c r="JO269" s="77" t="s">
        <v>553</v>
      </c>
      <c r="JP269" s="77" t="s">
        <v>553</v>
      </c>
      <c r="JQ269" s="77"/>
      <c r="JR269" s="77"/>
      <c r="JS269" s="77"/>
      <c r="JT269" s="77"/>
      <c r="JU269" s="77"/>
      <c r="JV269" s="77" t="s">
        <v>553</v>
      </c>
      <c r="JW269" s="77" t="s">
        <v>553</v>
      </c>
      <c r="JX269" s="77" t="s">
        <v>553</v>
      </c>
      <c r="JY269" s="77" t="s">
        <v>553</v>
      </c>
      <c r="JZ269" s="77" t="s">
        <v>553</v>
      </c>
      <c r="KA269" s="77" t="s">
        <v>553</v>
      </c>
      <c r="KB269" s="77" t="s">
        <v>553</v>
      </c>
      <c r="KC269" s="77" t="s">
        <v>553</v>
      </c>
      <c r="KD269" s="77" t="s">
        <v>553</v>
      </c>
      <c r="KE269" s="77" t="s">
        <v>553</v>
      </c>
      <c r="KF269" s="77" t="s">
        <v>553</v>
      </c>
      <c r="KG269" s="77" t="s">
        <v>553</v>
      </c>
      <c r="KH269" s="77" t="s">
        <v>553</v>
      </c>
      <c r="KI269" s="77" t="s">
        <v>553</v>
      </c>
      <c r="KJ269" s="77" t="s">
        <v>553</v>
      </c>
      <c r="KK269" s="77"/>
      <c r="KL269" s="77"/>
      <c r="KM269" s="77"/>
      <c r="KN269" s="77" t="s">
        <v>553</v>
      </c>
      <c r="KO269" s="77" t="s">
        <v>553</v>
      </c>
      <c r="KP269" s="77" t="s">
        <v>553</v>
      </c>
      <c r="KQ269" s="77" t="s">
        <v>553</v>
      </c>
      <c r="KR269" s="77" t="s">
        <v>553</v>
      </c>
      <c r="KS269" s="77" t="s">
        <v>553</v>
      </c>
      <c r="KT269" s="77" t="s">
        <v>553</v>
      </c>
      <c r="KU269" s="77" t="s">
        <v>553</v>
      </c>
      <c r="KV269" s="77" t="s">
        <v>553</v>
      </c>
      <c r="KW269" s="77" t="s">
        <v>553</v>
      </c>
      <c r="KX269" s="77" t="s">
        <v>553</v>
      </c>
      <c r="KY269" s="77" t="s">
        <v>553</v>
      </c>
      <c r="KZ269" s="77" t="s">
        <v>553</v>
      </c>
      <c r="LA269" s="77" t="s">
        <v>553</v>
      </c>
      <c r="LB269" s="77" t="s">
        <v>553</v>
      </c>
      <c r="LC269" s="77" t="s">
        <v>553</v>
      </c>
      <c r="LD269" s="77" t="s">
        <v>553</v>
      </c>
      <c r="LE269" s="77" t="s">
        <v>553</v>
      </c>
      <c r="LF269" s="77" t="s">
        <v>553</v>
      </c>
      <c r="LG269" s="77" t="s">
        <v>553</v>
      </c>
      <c r="LH269" s="77" t="s">
        <v>553</v>
      </c>
      <c r="LI269" s="77" t="s">
        <v>553</v>
      </c>
      <c r="LJ269" s="77" t="s">
        <v>553</v>
      </c>
      <c r="LK269" s="77"/>
      <c r="LL269" s="77"/>
      <c r="LM269" s="77"/>
      <c r="LN269" s="77"/>
      <c r="LO269" s="77" t="s">
        <v>553</v>
      </c>
      <c r="LP269" s="77"/>
      <c r="LQ269" s="77" t="s">
        <v>553</v>
      </c>
      <c r="LR269" s="77" t="s">
        <v>553</v>
      </c>
      <c r="LS269" s="77" t="s">
        <v>553</v>
      </c>
      <c r="LT269" s="77" t="s">
        <v>553</v>
      </c>
      <c r="LU269" s="77" t="s">
        <v>553</v>
      </c>
      <c r="LV269" s="77" t="s">
        <v>553</v>
      </c>
      <c r="LW269" s="77" t="s">
        <v>553</v>
      </c>
      <c r="LX269" s="77" t="s">
        <v>553</v>
      </c>
      <c r="LY269" s="77" t="s">
        <v>553</v>
      </c>
      <c r="LZ269" s="77" t="s">
        <v>553</v>
      </c>
      <c r="MA269" s="77" t="s">
        <v>553</v>
      </c>
      <c r="MB269" s="77"/>
      <c r="MC269" s="77"/>
      <c r="MD269" s="77" t="s">
        <v>553</v>
      </c>
      <c r="ME269" s="77" t="s">
        <v>553</v>
      </c>
      <c r="MF269" s="77" t="s">
        <v>553</v>
      </c>
      <c r="MG269" s="77" t="s">
        <v>553</v>
      </c>
      <c r="MH269" s="77" t="s">
        <v>553</v>
      </c>
      <c r="MI269" s="77" t="s">
        <v>553</v>
      </c>
      <c r="MJ269" s="77" t="s">
        <v>553</v>
      </c>
      <c r="MK269" s="77" t="s">
        <v>553</v>
      </c>
      <c r="ML269" s="77" t="s">
        <v>553</v>
      </c>
      <c r="MM269" s="77" t="s">
        <v>553</v>
      </c>
      <c r="MN269" s="77" t="s">
        <v>553</v>
      </c>
      <c r="MO269" s="77" t="s">
        <v>553</v>
      </c>
      <c r="MP269" s="77" t="s">
        <v>553</v>
      </c>
      <c r="MQ269" s="77" t="s">
        <v>553</v>
      </c>
      <c r="MR269" s="77" t="s">
        <v>553</v>
      </c>
      <c r="MS269" s="77" t="s">
        <v>553</v>
      </c>
      <c r="MT269" s="77" t="s">
        <v>553</v>
      </c>
      <c r="MU269" s="77" t="s">
        <v>553</v>
      </c>
      <c r="MV269" s="77" t="s">
        <v>553</v>
      </c>
      <c r="MW269" s="77" t="s">
        <v>553</v>
      </c>
      <c r="MX269" s="77" t="s">
        <v>553</v>
      </c>
      <c r="MY269" s="77" t="s">
        <v>553</v>
      </c>
      <c r="MZ269" s="77" t="s">
        <v>553</v>
      </c>
      <c r="NA269" s="77" t="s">
        <v>553</v>
      </c>
      <c r="NB269" s="77"/>
      <c r="NC269" s="77" t="s">
        <v>553</v>
      </c>
      <c r="ND269" s="77" t="s">
        <v>553</v>
      </c>
      <c r="NE269" s="77" t="s">
        <v>553</v>
      </c>
      <c r="NF269" s="77" t="s">
        <v>553</v>
      </c>
      <c r="NG269" s="77" t="s">
        <v>553</v>
      </c>
      <c r="NH269" s="77" t="s">
        <v>553</v>
      </c>
      <c r="NI269" s="77" t="s">
        <v>553</v>
      </c>
      <c r="NJ269" s="77" t="s">
        <v>553</v>
      </c>
      <c r="NK269" s="77" t="s">
        <v>553</v>
      </c>
      <c r="NL269" s="77" t="s">
        <v>553</v>
      </c>
      <c r="NM269" s="77" t="s">
        <v>553</v>
      </c>
      <c r="NN269" s="77"/>
      <c r="NO269" s="77"/>
      <c r="NP269" s="77" t="s">
        <v>553</v>
      </c>
      <c r="NQ269" s="77" t="s">
        <v>553</v>
      </c>
      <c r="NR269" s="77" t="s">
        <v>553</v>
      </c>
      <c r="NS269" s="77" t="s">
        <v>553</v>
      </c>
      <c r="NT269" s="77" t="s">
        <v>553</v>
      </c>
      <c r="NU269" s="77" t="s">
        <v>553</v>
      </c>
      <c r="NV269" s="77" t="s">
        <v>553</v>
      </c>
      <c r="NW269" s="77" t="s">
        <v>553</v>
      </c>
      <c r="NX269" s="77" t="s">
        <v>553</v>
      </c>
      <c r="NY269" s="77" t="s">
        <v>553</v>
      </c>
      <c r="NZ269" s="77" t="s">
        <v>553</v>
      </c>
      <c r="OA269" s="77" t="s">
        <v>553</v>
      </c>
      <c r="OB269" s="77" t="s">
        <v>553</v>
      </c>
      <c r="OC269" s="77" t="s">
        <v>553</v>
      </c>
      <c r="OD269" s="77" t="s">
        <v>553</v>
      </c>
      <c r="OE269" s="77" t="s">
        <v>553</v>
      </c>
      <c r="OF269" s="77" t="s">
        <v>553</v>
      </c>
      <c r="OG269" s="77" t="s">
        <v>553</v>
      </c>
      <c r="OH269" s="77" t="s">
        <v>553</v>
      </c>
      <c r="OI269" s="77" t="s">
        <v>553</v>
      </c>
      <c r="OJ269" s="77" t="s">
        <v>553</v>
      </c>
      <c r="OK269" s="77" t="s">
        <v>553</v>
      </c>
      <c r="OL269" s="77" t="s">
        <v>553</v>
      </c>
      <c r="OM269" s="77" t="s">
        <v>553</v>
      </c>
      <c r="ON269" s="77"/>
      <c r="OO269" s="77" t="s">
        <v>553</v>
      </c>
      <c r="OP269" s="77" t="s">
        <v>553</v>
      </c>
      <c r="OQ269" s="77" t="s">
        <v>553</v>
      </c>
      <c r="OR269" s="77" t="s">
        <v>553</v>
      </c>
      <c r="OS269" s="77" t="s">
        <v>553</v>
      </c>
      <c r="OT269" s="77" t="s">
        <v>553</v>
      </c>
      <c r="OU269" s="77" t="s">
        <v>553</v>
      </c>
      <c r="OV269" s="77" t="s">
        <v>553</v>
      </c>
      <c r="OW269" s="77" t="s">
        <v>553</v>
      </c>
      <c r="OX269" s="77" t="s">
        <v>553</v>
      </c>
      <c r="OY269" s="77" t="s">
        <v>553</v>
      </c>
      <c r="OZ269" s="61"/>
    </row>
    <row r="270" spans="1:416" ht="36" hidden="1" customHeight="1">
      <c r="A270" s="61"/>
      <c r="B270" s="282"/>
      <c r="C270" s="278"/>
      <c r="D270" s="281"/>
      <c r="E270" s="278"/>
      <c r="F270" s="291"/>
      <c r="G270" s="289"/>
      <c r="H270" s="137" t="s">
        <v>1235</v>
      </c>
      <c r="I270" s="56" t="s">
        <v>1232</v>
      </c>
      <c r="J270" s="134"/>
      <c r="K270" s="206" t="s">
        <v>662</v>
      </c>
      <c r="L270" s="134" t="s">
        <v>499</v>
      </c>
      <c r="M270" s="55" t="s">
        <v>378</v>
      </c>
      <c r="N270" s="61"/>
      <c r="O270" s="282"/>
      <c r="P270" s="274"/>
      <c r="Q270" s="131"/>
      <c r="R270" s="131"/>
      <c r="S270" s="131"/>
      <c r="T270" s="131" t="s">
        <v>205</v>
      </c>
      <c r="U270" s="131"/>
      <c r="V270" s="131"/>
      <c r="W270" s="131"/>
      <c r="X270" s="131"/>
      <c r="Y270" s="131"/>
      <c r="Z270" s="131"/>
      <c r="AA270" s="131"/>
      <c r="AB270" s="130">
        <f t="shared" si="306"/>
        <v>1</v>
      </c>
      <c r="AC270" s="77"/>
      <c r="AD270" s="77"/>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251"/>
      <c r="BT270" s="251"/>
      <c r="BU270" s="79"/>
      <c r="BV270" s="79"/>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202"/>
      <c r="DC270" s="203"/>
      <c r="DD270" s="202"/>
      <c r="DE270" s="203"/>
      <c r="DF270" s="202"/>
      <c r="DG270" s="203"/>
      <c r="DH270" s="202"/>
      <c r="DI270" s="203" t="e">
        <f>DH270/(DB270+DD270+DF270+DH270)</f>
        <v>#DIV/0!</v>
      </c>
      <c r="DJ270" s="204" t="e">
        <f>(((DB270*2)+(DD270*1)+(DF270*0)))/(DB270+DD270+DF270)</f>
        <v>#DIV/0!</v>
      </c>
      <c r="DK270" s="207" t="e">
        <f>IF(DI270&gt;=50%,"KĐG",IF(DJ270&gt;=1.6,"Đạt mục tiêu",IF(DJ270&gt;=1,"Cần cố gắng","Chưa đạt")))</f>
        <v>#DIV/0!</v>
      </c>
      <c r="DL270" s="77"/>
      <c r="DM270" s="77"/>
      <c r="DN270" s="77"/>
      <c r="DO270" s="77"/>
      <c r="DP270" s="201">
        <v>2</v>
      </c>
      <c r="DQ270" s="201">
        <v>2</v>
      </c>
      <c r="DR270" s="201">
        <v>2</v>
      </c>
      <c r="DS270" s="201">
        <v>2</v>
      </c>
      <c r="DT270" s="201">
        <v>2</v>
      </c>
      <c r="DU270" s="201">
        <v>2</v>
      </c>
      <c r="DV270" s="201">
        <v>2</v>
      </c>
      <c r="DW270" s="201">
        <v>2</v>
      </c>
      <c r="DX270" s="201">
        <v>2</v>
      </c>
      <c r="DY270" s="201">
        <v>2</v>
      </c>
      <c r="DZ270" s="201">
        <v>2</v>
      </c>
      <c r="EA270" s="201">
        <v>2</v>
      </c>
      <c r="EB270" s="201">
        <v>2</v>
      </c>
      <c r="EC270" s="201">
        <v>2</v>
      </c>
      <c r="ED270" s="201">
        <v>2</v>
      </c>
      <c r="EE270" s="201">
        <v>2</v>
      </c>
      <c r="EF270" s="201">
        <v>2</v>
      </c>
      <c r="EG270" s="201">
        <v>2</v>
      </c>
      <c r="EH270" s="201">
        <v>2</v>
      </c>
      <c r="EI270" s="201">
        <v>2</v>
      </c>
      <c r="EJ270" s="201">
        <v>2</v>
      </c>
      <c r="EK270" s="201">
        <v>2</v>
      </c>
      <c r="EL270" s="201">
        <v>2</v>
      </c>
      <c r="EM270" s="201">
        <v>2</v>
      </c>
      <c r="EN270" s="201">
        <v>2</v>
      </c>
      <c r="EO270" s="201">
        <v>2</v>
      </c>
      <c r="EP270" s="201">
        <v>2</v>
      </c>
      <c r="EQ270" s="201">
        <v>2</v>
      </c>
      <c r="ER270" s="201">
        <v>2</v>
      </c>
      <c r="ES270" s="201">
        <v>2</v>
      </c>
      <c r="ET270" s="201">
        <v>2</v>
      </c>
      <c r="EU270" s="61"/>
      <c r="EV270" s="61"/>
      <c r="EW270" s="61"/>
      <c r="EX270" s="61"/>
      <c r="EY270" s="61"/>
      <c r="EZ270" s="61"/>
      <c r="FA270" s="61"/>
      <c r="FB270" s="61"/>
      <c r="FC270" s="61"/>
      <c r="FD270" s="61"/>
      <c r="FE270" s="77"/>
      <c r="FF270" s="77"/>
      <c r="FG270" s="77"/>
      <c r="FH270" s="77"/>
      <c r="FI270" s="77"/>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202"/>
      <c r="GP270" s="203"/>
      <c r="GQ270" s="202"/>
      <c r="GR270" s="203"/>
      <c r="GS270" s="202"/>
      <c r="GT270" s="203"/>
      <c r="GU270" s="202"/>
      <c r="GV270" s="203"/>
      <c r="GW270" s="204"/>
      <c r="GX270" s="207"/>
      <c r="GY270" s="77"/>
      <c r="GZ270" s="77"/>
      <c r="HA270" s="77"/>
      <c r="HB270" s="77"/>
      <c r="HC270" s="77"/>
      <c r="HD270" s="77"/>
      <c r="HE270" s="77"/>
      <c r="HF270" s="77"/>
      <c r="HG270" s="77"/>
      <c r="HH270" s="77"/>
      <c r="HI270" s="77"/>
      <c r="HJ270" s="77"/>
      <c r="HK270" s="77"/>
      <c r="HL270" s="77"/>
      <c r="HM270" s="77"/>
      <c r="HN270" s="77"/>
      <c r="HO270" s="77"/>
      <c r="HP270" s="77"/>
      <c r="HQ270" s="77"/>
      <c r="HR270" s="77"/>
      <c r="HS270" s="77"/>
      <c r="HT270" s="77"/>
      <c r="HU270" s="77"/>
      <c r="HV270" s="77"/>
      <c r="HW270" s="77"/>
      <c r="HX270" s="77"/>
      <c r="HY270" s="77"/>
      <c r="HZ270" s="77"/>
      <c r="IA270" s="77"/>
      <c r="IB270" s="77"/>
      <c r="IC270" s="77"/>
      <c r="ID270" s="77"/>
      <c r="IE270" s="77"/>
      <c r="IF270" s="77"/>
      <c r="IG270" s="77"/>
      <c r="IH270" s="77"/>
      <c r="II270" s="77"/>
      <c r="IJ270" s="77"/>
      <c r="IK270" s="77"/>
      <c r="IL270" s="77"/>
      <c r="IM270" s="77"/>
      <c r="IN270" s="77"/>
      <c r="IO270" s="77"/>
      <c r="IP270" s="77"/>
      <c r="IQ270" s="77"/>
      <c r="IR270" s="77"/>
      <c r="IS270" s="77"/>
      <c r="IT270" s="77"/>
      <c r="IU270" s="77"/>
      <c r="IV270" s="77"/>
      <c r="IW270" s="77"/>
      <c r="IX270" s="77"/>
      <c r="IY270" s="77"/>
      <c r="IZ270" s="77"/>
      <c r="JA270" s="77"/>
      <c r="JB270" s="77"/>
      <c r="JC270" s="77"/>
      <c r="JD270" s="77"/>
      <c r="JE270" s="77"/>
      <c r="JF270" s="77"/>
      <c r="JG270" s="77"/>
      <c r="JH270" s="77"/>
      <c r="JI270" s="77"/>
      <c r="JJ270" s="77"/>
      <c r="JK270" s="77"/>
      <c r="JL270" s="77"/>
      <c r="JM270" s="77"/>
      <c r="JN270" s="77"/>
      <c r="JO270" s="77"/>
      <c r="JP270" s="77"/>
      <c r="JQ270" s="77"/>
      <c r="JR270" s="77"/>
      <c r="JS270" s="77"/>
      <c r="JT270" s="77"/>
      <c r="JU270" s="77"/>
      <c r="JV270" s="77"/>
      <c r="JW270" s="77"/>
      <c r="JX270" s="77"/>
      <c r="JY270" s="77"/>
      <c r="JZ270" s="77"/>
      <c r="KA270" s="77"/>
      <c r="KB270" s="77"/>
      <c r="KC270" s="77"/>
      <c r="KD270" s="77"/>
      <c r="KE270" s="77"/>
      <c r="KF270" s="77"/>
      <c r="KG270" s="77"/>
      <c r="KH270" s="77"/>
      <c r="KI270" s="77"/>
      <c r="KJ270" s="77"/>
      <c r="KK270" s="77"/>
      <c r="KL270" s="77"/>
      <c r="KM270" s="77"/>
      <c r="KN270" s="77"/>
      <c r="KO270" s="77"/>
      <c r="KP270" s="77"/>
      <c r="KQ270" s="77"/>
      <c r="KR270" s="77"/>
      <c r="KS270" s="77"/>
      <c r="KT270" s="77"/>
      <c r="KU270" s="77"/>
      <c r="KV270" s="77"/>
      <c r="KW270" s="77"/>
      <c r="KX270" s="77"/>
      <c r="KY270" s="77"/>
      <c r="KZ270" s="77"/>
      <c r="LA270" s="77"/>
      <c r="LB270" s="77"/>
      <c r="LC270" s="77"/>
      <c r="LD270" s="77"/>
      <c r="LE270" s="77"/>
      <c r="LF270" s="77"/>
      <c r="LG270" s="77"/>
      <c r="LH270" s="77"/>
      <c r="LI270" s="77"/>
      <c r="LJ270" s="77"/>
      <c r="LK270" s="77"/>
      <c r="LL270" s="77"/>
      <c r="LM270" s="77"/>
      <c r="LN270" s="77"/>
      <c r="LO270" s="77"/>
      <c r="LP270" s="77"/>
      <c r="LQ270" s="77"/>
      <c r="LR270" s="77"/>
      <c r="LS270" s="77"/>
      <c r="LT270" s="77"/>
      <c r="LU270" s="77"/>
      <c r="LV270" s="77"/>
      <c r="LW270" s="77"/>
      <c r="LX270" s="77"/>
      <c r="LY270" s="77"/>
      <c r="LZ270" s="77"/>
      <c r="MA270" s="77"/>
      <c r="MB270" s="77"/>
      <c r="MC270" s="77"/>
      <c r="MD270" s="77"/>
      <c r="ME270" s="77"/>
      <c r="MF270" s="77"/>
      <c r="MG270" s="77"/>
      <c r="MH270" s="77"/>
      <c r="MI270" s="77"/>
      <c r="MJ270" s="77"/>
      <c r="MK270" s="77"/>
      <c r="ML270" s="77"/>
      <c r="MM270" s="77"/>
      <c r="MN270" s="77"/>
      <c r="MO270" s="77"/>
      <c r="MP270" s="77"/>
      <c r="MQ270" s="77"/>
      <c r="MR270" s="77"/>
      <c r="MS270" s="77"/>
      <c r="MT270" s="77"/>
      <c r="MU270" s="77"/>
      <c r="MV270" s="77"/>
      <c r="MW270" s="77"/>
      <c r="MX270" s="77"/>
      <c r="MY270" s="77"/>
      <c r="MZ270" s="77"/>
      <c r="NA270" s="77"/>
      <c r="NB270" s="77"/>
      <c r="NC270" s="77"/>
      <c r="ND270" s="77"/>
      <c r="NE270" s="77"/>
      <c r="NF270" s="77"/>
      <c r="NG270" s="77"/>
      <c r="NH270" s="77"/>
      <c r="NI270" s="77"/>
      <c r="NJ270" s="77"/>
      <c r="NK270" s="77"/>
      <c r="NL270" s="77"/>
      <c r="NM270" s="77"/>
      <c r="NN270" s="77"/>
      <c r="NO270" s="77"/>
      <c r="NP270" s="77"/>
      <c r="NQ270" s="77"/>
      <c r="NR270" s="77"/>
      <c r="NS270" s="77"/>
      <c r="NT270" s="77"/>
      <c r="NU270" s="77"/>
      <c r="NV270" s="77"/>
      <c r="NW270" s="77"/>
      <c r="NX270" s="77"/>
      <c r="NY270" s="77"/>
      <c r="NZ270" s="77"/>
      <c r="OA270" s="77"/>
      <c r="OB270" s="77"/>
      <c r="OC270" s="77"/>
      <c r="OD270" s="77"/>
      <c r="OE270" s="77"/>
      <c r="OF270" s="77"/>
      <c r="OG270" s="77"/>
      <c r="OH270" s="77"/>
      <c r="OI270" s="77"/>
      <c r="OJ270" s="77"/>
      <c r="OK270" s="77"/>
      <c r="OL270" s="77"/>
      <c r="OM270" s="77"/>
      <c r="ON270" s="77"/>
      <c r="OO270" s="77"/>
      <c r="OP270" s="77"/>
      <c r="OQ270" s="77"/>
      <c r="OR270" s="77"/>
      <c r="OS270" s="77"/>
      <c r="OT270" s="77"/>
      <c r="OU270" s="77"/>
      <c r="OV270" s="77"/>
      <c r="OW270" s="77"/>
      <c r="OX270" s="77"/>
      <c r="OY270" s="77"/>
      <c r="OZ270" s="61"/>
    </row>
    <row r="271" spans="1:416" ht="36" hidden="1" customHeight="1">
      <c r="A271" s="61"/>
      <c r="B271" s="282"/>
      <c r="C271" s="278"/>
      <c r="D271" s="281"/>
      <c r="E271" s="278"/>
      <c r="F271" s="291"/>
      <c r="G271" s="289"/>
      <c r="H271" s="137" t="s">
        <v>1233</v>
      </c>
      <c r="I271" s="56" t="s">
        <v>1232</v>
      </c>
      <c r="J271" s="134"/>
      <c r="K271" s="206" t="s">
        <v>662</v>
      </c>
      <c r="L271" s="134" t="s">
        <v>499</v>
      </c>
      <c r="M271" s="55" t="s">
        <v>378</v>
      </c>
      <c r="N271" s="61"/>
      <c r="O271" s="282"/>
      <c r="P271" s="274"/>
      <c r="Q271" s="131"/>
      <c r="R271" s="131"/>
      <c r="S271" s="131"/>
      <c r="T271" s="131"/>
      <c r="U271" s="131"/>
      <c r="V271" s="131" t="s">
        <v>205</v>
      </c>
      <c r="W271" s="131"/>
      <c r="X271" s="131"/>
      <c r="Y271" s="131"/>
      <c r="Z271" s="131"/>
      <c r="AA271" s="131"/>
      <c r="AB271" s="130">
        <f t="shared" si="306"/>
        <v>1</v>
      </c>
      <c r="AC271" s="77"/>
      <c r="AD271" s="77"/>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251"/>
      <c r="BT271" s="251"/>
      <c r="BU271" s="77"/>
      <c r="BV271" s="77"/>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178" t="s">
        <v>553</v>
      </c>
      <c r="DM271" s="178" t="s">
        <v>553</v>
      </c>
      <c r="DN271" s="178" t="s">
        <v>553</v>
      </c>
      <c r="DO271" s="178" t="s">
        <v>553</v>
      </c>
      <c r="DP271" s="201">
        <v>1</v>
      </c>
      <c r="DQ271" s="201">
        <v>2</v>
      </c>
      <c r="DR271" s="201">
        <v>2</v>
      </c>
      <c r="DS271" s="201">
        <v>1</v>
      </c>
      <c r="DT271" s="201">
        <v>2</v>
      </c>
      <c r="DU271" s="201">
        <v>2</v>
      </c>
      <c r="DV271" s="201">
        <v>2</v>
      </c>
      <c r="DW271" s="201">
        <v>2</v>
      </c>
      <c r="DX271" s="201">
        <v>2</v>
      </c>
      <c r="DY271" s="201">
        <v>2</v>
      </c>
      <c r="DZ271" s="201">
        <v>2</v>
      </c>
      <c r="EA271" s="201">
        <v>2</v>
      </c>
      <c r="EB271" s="201">
        <v>2</v>
      </c>
      <c r="EC271" s="201">
        <v>2</v>
      </c>
      <c r="ED271" s="201">
        <v>2</v>
      </c>
      <c r="EE271" s="201">
        <v>2</v>
      </c>
      <c r="EF271" s="201">
        <v>2</v>
      </c>
      <c r="EG271" s="201">
        <v>2</v>
      </c>
      <c r="EH271" s="201">
        <v>2</v>
      </c>
      <c r="EI271" s="201">
        <v>2</v>
      </c>
      <c r="EJ271" s="201">
        <v>2</v>
      </c>
      <c r="EK271" s="201">
        <v>2</v>
      </c>
      <c r="EL271" s="201">
        <v>2</v>
      </c>
      <c r="EM271" s="201">
        <v>2</v>
      </c>
      <c r="EN271" s="201">
        <v>2</v>
      </c>
      <c r="EO271" s="201">
        <v>2</v>
      </c>
      <c r="EP271" s="201">
        <v>2</v>
      </c>
      <c r="EQ271" s="201">
        <v>2</v>
      </c>
      <c r="ER271" s="201">
        <v>2</v>
      </c>
      <c r="ES271" s="201">
        <v>2</v>
      </c>
      <c r="ET271" s="201">
        <v>2</v>
      </c>
      <c r="EU271" s="202">
        <f>COUNTIF(DL271:ET271,"2")</f>
        <v>29</v>
      </c>
      <c r="EV271" s="203">
        <f>EU271/(EU271+EW271+EY271+FA271)</f>
        <v>0.93548387096774188</v>
      </c>
      <c r="EW271" s="202">
        <f>COUNTIF(DL271:ET271,"1")</f>
        <v>2</v>
      </c>
      <c r="EX271" s="203">
        <f>EW271/(EU271+EW271+EY271+FA271)</f>
        <v>6.4516129032258063E-2</v>
      </c>
      <c r="EY271" s="202">
        <f>COUNTIF(DL271:ET271,"0")</f>
        <v>0</v>
      </c>
      <c r="EZ271" s="203">
        <f>EY271/(EU271+EW271+EY271+FA271)</f>
        <v>0</v>
      </c>
      <c r="FA271" s="202">
        <f>COUNTIF(DL271:ET271,"KĐG")</f>
        <v>0</v>
      </c>
      <c r="FB271" s="203">
        <f>FA271/(EU271+EW271+EY271+FA271)</f>
        <v>0</v>
      </c>
      <c r="FC271" s="204">
        <f>(((EU271*2)+(EW271*1)+(EY271*0)))/(EU271+EW271+EY271)</f>
        <v>1.935483870967742</v>
      </c>
      <c r="FD271" s="207" t="str">
        <f>IF(FB271&gt;=50%,"KĐG",IF(FC271&gt;=1.6,"Đạt mục tiêu",IF(FC271&gt;=1,"Cần cố gắng","Chưa đạt")))</f>
        <v>Đạt mục tiêu</v>
      </c>
      <c r="FE271" s="77"/>
      <c r="FF271" s="77"/>
      <c r="FG271" s="77"/>
      <c r="FH271" s="77"/>
      <c r="FI271" s="77"/>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202"/>
      <c r="GP271" s="203"/>
      <c r="GQ271" s="202"/>
      <c r="GR271" s="203"/>
      <c r="GS271" s="202"/>
      <c r="GT271" s="203"/>
      <c r="GU271" s="202"/>
      <c r="GV271" s="203"/>
      <c r="GW271" s="204"/>
      <c r="GX271" s="207"/>
      <c r="GY271" s="77"/>
      <c r="GZ271" s="77"/>
      <c r="HA271" s="77"/>
      <c r="HB271" s="77"/>
      <c r="HC271" s="77"/>
      <c r="HD271" s="77"/>
      <c r="HE271" s="77"/>
      <c r="HF271" s="77"/>
      <c r="HG271" s="77"/>
      <c r="HH271" s="77"/>
      <c r="HI271" s="77"/>
      <c r="HJ271" s="77"/>
      <c r="HK271" s="77"/>
      <c r="HL271" s="77"/>
      <c r="HM271" s="77"/>
      <c r="HN271" s="77"/>
      <c r="HO271" s="77"/>
      <c r="HP271" s="77"/>
      <c r="HQ271" s="77"/>
      <c r="HR271" s="77"/>
      <c r="HS271" s="77"/>
      <c r="HT271" s="77"/>
      <c r="HU271" s="77"/>
      <c r="HV271" s="77"/>
      <c r="HW271" s="77"/>
      <c r="HX271" s="77"/>
      <c r="HY271" s="77"/>
      <c r="HZ271" s="77"/>
      <c r="IA271" s="77"/>
      <c r="IB271" s="77"/>
      <c r="IC271" s="77"/>
      <c r="ID271" s="77"/>
      <c r="IE271" s="77"/>
      <c r="IF271" s="77"/>
      <c r="IG271" s="77"/>
      <c r="IH271" s="77"/>
      <c r="II271" s="77"/>
      <c r="IJ271" s="77"/>
      <c r="IK271" s="77"/>
      <c r="IL271" s="77"/>
      <c r="IM271" s="77"/>
      <c r="IN271" s="77"/>
      <c r="IO271" s="77"/>
      <c r="IP271" s="77"/>
      <c r="IQ271" s="77"/>
      <c r="IR271" s="77"/>
      <c r="IS271" s="77"/>
      <c r="IT271" s="77"/>
      <c r="IU271" s="77"/>
      <c r="IV271" s="77"/>
      <c r="IW271" s="77"/>
      <c r="IX271" s="77"/>
      <c r="IY271" s="77"/>
      <c r="IZ271" s="77"/>
      <c r="JA271" s="77"/>
      <c r="JB271" s="77"/>
      <c r="JC271" s="77"/>
      <c r="JD271" s="77"/>
      <c r="JE271" s="77"/>
      <c r="JF271" s="77"/>
      <c r="JG271" s="77"/>
      <c r="JH271" s="77"/>
      <c r="JI271" s="77"/>
      <c r="JJ271" s="77"/>
      <c r="JK271" s="77"/>
      <c r="JL271" s="77"/>
      <c r="JM271" s="77"/>
      <c r="JN271" s="77"/>
      <c r="JO271" s="77"/>
      <c r="JP271" s="77"/>
      <c r="JQ271" s="77"/>
      <c r="JR271" s="77"/>
      <c r="JS271" s="77"/>
      <c r="JT271" s="77"/>
      <c r="JU271" s="77"/>
      <c r="JV271" s="77"/>
      <c r="JW271" s="77"/>
      <c r="JX271" s="77"/>
      <c r="JY271" s="77"/>
      <c r="JZ271" s="77"/>
      <c r="KA271" s="77"/>
      <c r="KB271" s="77"/>
      <c r="KC271" s="77"/>
      <c r="KD271" s="77"/>
      <c r="KE271" s="77"/>
      <c r="KF271" s="77"/>
      <c r="KG271" s="77"/>
      <c r="KH271" s="77"/>
      <c r="KI271" s="77"/>
      <c r="KJ271" s="77"/>
      <c r="KK271" s="77"/>
      <c r="KL271" s="77"/>
      <c r="KM271" s="77"/>
      <c r="KN271" s="77"/>
      <c r="KO271" s="77"/>
      <c r="KP271" s="77"/>
      <c r="KQ271" s="77"/>
      <c r="KR271" s="77"/>
      <c r="KS271" s="77"/>
      <c r="KT271" s="77"/>
      <c r="KU271" s="77"/>
      <c r="KV271" s="77"/>
      <c r="KW271" s="77"/>
      <c r="KX271" s="77"/>
      <c r="KY271" s="77"/>
      <c r="KZ271" s="77"/>
      <c r="LA271" s="77"/>
      <c r="LB271" s="77"/>
      <c r="LC271" s="77"/>
      <c r="LD271" s="77"/>
      <c r="LE271" s="77"/>
      <c r="LF271" s="77"/>
      <c r="LG271" s="77"/>
      <c r="LH271" s="77"/>
      <c r="LI271" s="77"/>
      <c r="LJ271" s="77"/>
      <c r="LK271" s="77"/>
      <c r="LL271" s="77"/>
      <c r="LM271" s="77"/>
      <c r="LN271" s="77"/>
      <c r="LO271" s="77"/>
      <c r="LP271" s="77"/>
      <c r="LQ271" s="77"/>
      <c r="LR271" s="77"/>
      <c r="LS271" s="77"/>
      <c r="LT271" s="77"/>
      <c r="LU271" s="77"/>
      <c r="LV271" s="77"/>
      <c r="LW271" s="77"/>
      <c r="LX271" s="77"/>
      <c r="LY271" s="77"/>
      <c r="LZ271" s="77"/>
      <c r="MA271" s="77"/>
      <c r="MB271" s="77"/>
      <c r="MC271" s="77"/>
      <c r="MD271" s="77"/>
      <c r="ME271" s="77"/>
      <c r="MF271" s="77"/>
      <c r="MG271" s="77"/>
      <c r="MH271" s="77"/>
      <c r="MI271" s="77"/>
      <c r="MJ271" s="77"/>
      <c r="MK271" s="77"/>
      <c r="ML271" s="77"/>
      <c r="MM271" s="77"/>
      <c r="MN271" s="77"/>
      <c r="MO271" s="77"/>
      <c r="MP271" s="77"/>
      <c r="MQ271" s="77"/>
      <c r="MR271" s="77"/>
      <c r="MS271" s="77"/>
      <c r="MT271" s="77"/>
      <c r="MU271" s="77"/>
      <c r="MV271" s="77"/>
      <c r="MW271" s="77"/>
      <c r="MX271" s="77"/>
      <c r="MY271" s="77"/>
      <c r="MZ271" s="77"/>
      <c r="NA271" s="77"/>
      <c r="NB271" s="77"/>
      <c r="NC271" s="77"/>
      <c r="ND271" s="77"/>
      <c r="NE271" s="77"/>
      <c r="NF271" s="77"/>
      <c r="NG271" s="77"/>
      <c r="NH271" s="77"/>
      <c r="NI271" s="77"/>
      <c r="NJ271" s="77"/>
      <c r="NK271" s="77"/>
      <c r="NL271" s="77"/>
      <c r="NM271" s="77"/>
      <c r="NN271" s="77"/>
      <c r="NO271" s="77"/>
      <c r="NP271" s="77"/>
      <c r="NQ271" s="77"/>
      <c r="NR271" s="77"/>
      <c r="NS271" s="77"/>
      <c r="NT271" s="77"/>
      <c r="NU271" s="77"/>
      <c r="NV271" s="77"/>
      <c r="NW271" s="77"/>
      <c r="NX271" s="77"/>
      <c r="NY271" s="77"/>
      <c r="NZ271" s="77"/>
      <c r="OA271" s="77"/>
      <c r="OB271" s="77"/>
      <c r="OC271" s="77"/>
      <c r="OD271" s="77"/>
      <c r="OE271" s="77"/>
      <c r="OF271" s="77"/>
      <c r="OG271" s="77"/>
      <c r="OH271" s="77"/>
      <c r="OI271" s="77"/>
      <c r="OJ271" s="77"/>
      <c r="OK271" s="77"/>
      <c r="OL271" s="77"/>
      <c r="OM271" s="77"/>
      <c r="ON271" s="77"/>
      <c r="OO271" s="77"/>
      <c r="OP271" s="77"/>
      <c r="OQ271" s="77"/>
      <c r="OR271" s="77"/>
      <c r="OS271" s="77"/>
      <c r="OT271" s="77"/>
      <c r="OU271" s="77"/>
      <c r="OV271" s="77"/>
      <c r="OW271" s="77"/>
      <c r="OX271" s="77"/>
      <c r="OY271" s="77"/>
      <c r="OZ271" s="61"/>
    </row>
    <row r="272" spans="1:416" ht="36" hidden="1" customHeight="1">
      <c r="A272" s="61"/>
      <c r="B272" s="282"/>
      <c r="C272" s="278"/>
      <c r="D272" s="281"/>
      <c r="E272" s="278"/>
      <c r="F272" s="291"/>
      <c r="G272" s="289"/>
      <c r="H272" s="137" t="s">
        <v>1234</v>
      </c>
      <c r="I272" s="56" t="s">
        <v>1232</v>
      </c>
      <c r="J272" s="134"/>
      <c r="K272" s="206" t="s">
        <v>662</v>
      </c>
      <c r="L272" s="134" t="s">
        <v>499</v>
      </c>
      <c r="M272" s="55" t="s">
        <v>378</v>
      </c>
      <c r="N272" s="61" t="s">
        <v>349</v>
      </c>
      <c r="O272" s="282"/>
      <c r="P272" s="274"/>
      <c r="Q272" s="131"/>
      <c r="R272" s="131"/>
      <c r="S272" s="131"/>
      <c r="T272" s="131"/>
      <c r="U272" s="131"/>
      <c r="V272" s="131"/>
      <c r="W272" s="131"/>
      <c r="X272" s="131" t="s">
        <v>205</v>
      </c>
      <c r="Y272" s="131"/>
      <c r="Z272" s="131"/>
      <c r="AA272" s="131"/>
      <c r="AB272" s="130">
        <f t="shared" si="306"/>
        <v>1</v>
      </c>
      <c r="AC272" s="77"/>
      <c r="AD272" s="77"/>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251"/>
      <c r="BT272" s="251"/>
      <c r="BU272" s="77"/>
      <c r="BV272" s="77"/>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178"/>
      <c r="DM272" s="178"/>
      <c r="DN272" s="178"/>
      <c r="DO272" s="178"/>
      <c r="DP272" s="201"/>
      <c r="DQ272" s="201"/>
      <c r="DR272" s="201"/>
      <c r="DS272" s="201"/>
      <c r="DT272" s="201"/>
      <c r="DU272" s="201"/>
      <c r="DV272" s="201"/>
      <c r="DW272" s="201"/>
      <c r="DX272" s="201"/>
      <c r="DY272" s="201"/>
      <c r="DZ272" s="201"/>
      <c r="EA272" s="201"/>
      <c r="EB272" s="201"/>
      <c r="EC272" s="201"/>
      <c r="ED272" s="201"/>
      <c r="EE272" s="201"/>
      <c r="EF272" s="201"/>
      <c r="EG272" s="201"/>
      <c r="EH272" s="201"/>
      <c r="EI272" s="201"/>
      <c r="EJ272" s="201"/>
      <c r="EK272" s="201"/>
      <c r="EL272" s="201"/>
      <c r="EM272" s="201"/>
      <c r="EN272" s="201"/>
      <c r="EO272" s="201"/>
      <c r="EP272" s="201"/>
      <c r="EQ272" s="201"/>
      <c r="ER272" s="201"/>
      <c r="ES272" s="201"/>
      <c r="ET272" s="201"/>
      <c r="EU272" s="202"/>
      <c r="EV272" s="203"/>
      <c r="EW272" s="202"/>
      <c r="EX272" s="203"/>
      <c r="EY272" s="202"/>
      <c r="EZ272" s="203"/>
      <c r="FA272" s="202"/>
      <c r="FB272" s="203"/>
      <c r="FC272" s="204"/>
      <c r="FD272" s="207"/>
      <c r="FE272" s="61"/>
      <c r="FF272" s="79" t="s">
        <v>553</v>
      </c>
      <c r="FG272" s="77"/>
      <c r="FH272" s="77"/>
      <c r="FI272" s="77"/>
      <c r="FJ272" s="77"/>
      <c r="FK272" s="77"/>
      <c r="FL272" s="77"/>
      <c r="FM272" s="77"/>
      <c r="FN272" s="77"/>
      <c r="FO272" s="77"/>
      <c r="FP272" s="77"/>
      <c r="FQ272" s="77"/>
      <c r="FR272" s="77"/>
      <c r="FS272" s="77"/>
      <c r="FT272" s="77"/>
      <c r="FU272" s="77"/>
      <c r="FV272" s="77"/>
      <c r="FW272" s="77"/>
      <c r="FX272" s="77"/>
      <c r="FY272" s="77"/>
      <c r="FZ272" s="77"/>
      <c r="GA272" s="77"/>
      <c r="GB272" s="77"/>
      <c r="GC272" s="77"/>
      <c r="GD272" s="77"/>
      <c r="GE272" s="77"/>
      <c r="GF272" s="77"/>
      <c r="GG272" s="77"/>
      <c r="GH272" s="77"/>
      <c r="GI272" s="77"/>
      <c r="GJ272" s="77"/>
      <c r="GK272" s="77"/>
      <c r="GL272" s="77"/>
      <c r="GM272" s="77"/>
      <c r="GN272" s="77"/>
      <c r="GO272" s="77"/>
      <c r="GP272" s="77"/>
      <c r="GQ272" s="77"/>
      <c r="GR272" s="77"/>
      <c r="GS272" s="77"/>
      <c r="GT272" s="77"/>
      <c r="GU272" s="77"/>
      <c r="GV272" s="77"/>
      <c r="GW272" s="77"/>
      <c r="GX272" s="77"/>
      <c r="GY272" s="77"/>
      <c r="GZ272" s="77"/>
      <c r="HA272" s="77"/>
      <c r="HB272" s="77"/>
      <c r="HC272" s="77"/>
      <c r="HD272" s="77"/>
      <c r="HE272" s="77"/>
      <c r="HF272" s="77"/>
      <c r="HG272" s="77"/>
      <c r="HH272" s="77"/>
      <c r="HI272" s="77"/>
      <c r="HJ272" s="77"/>
      <c r="HK272" s="77"/>
      <c r="HL272" s="77"/>
      <c r="HM272" s="77"/>
      <c r="HN272" s="77"/>
      <c r="HO272" s="77"/>
      <c r="HP272" s="77"/>
      <c r="HQ272" s="77"/>
      <c r="HR272" s="77"/>
      <c r="HS272" s="77"/>
      <c r="HT272" s="77"/>
      <c r="HU272" s="77"/>
      <c r="HV272" s="77"/>
      <c r="HW272" s="77"/>
      <c r="HX272" s="77"/>
      <c r="HY272" s="77"/>
      <c r="HZ272" s="77"/>
      <c r="IA272" s="77"/>
      <c r="IB272" s="77"/>
      <c r="IC272" s="77"/>
      <c r="ID272" s="77"/>
      <c r="IE272" s="77"/>
      <c r="IF272" s="77"/>
      <c r="IG272" s="77"/>
      <c r="IH272" s="77"/>
      <c r="II272" s="77"/>
      <c r="IJ272" s="77"/>
      <c r="IK272" s="77"/>
      <c r="IL272" s="77"/>
      <c r="IM272" s="77"/>
      <c r="IN272" s="77"/>
      <c r="IO272" s="77"/>
      <c r="IP272" s="77"/>
      <c r="IQ272" s="77"/>
      <c r="IR272" s="77"/>
      <c r="IS272" s="77"/>
      <c r="IT272" s="77"/>
      <c r="IU272" s="77"/>
      <c r="IV272" s="77"/>
      <c r="IW272" s="77"/>
      <c r="IX272" s="77"/>
      <c r="IY272" s="77"/>
      <c r="IZ272" s="77"/>
      <c r="JA272" s="77"/>
      <c r="JB272" s="77"/>
      <c r="JC272" s="77"/>
      <c r="JD272" s="77"/>
      <c r="JE272" s="77"/>
      <c r="JF272" s="77"/>
      <c r="JG272" s="77"/>
      <c r="JH272" s="77"/>
      <c r="JI272" s="77"/>
      <c r="JJ272" s="77"/>
      <c r="JK272" s="77"/>
      <c r="JL272" s="77"/>
      <c r="JM272" s="77"/>
      <c r="JN272" s="77"/>
      <c r="JO272" s="77"/>
      <c r="JP272" s="77"/>
      <c r="JQ272" s="77"/>
      <c r="JR272" s="77"/>
      <c r="JS272" s="77"/>
      <c r="JT272" s="77"/>
      <c r="JU272" s="77"/>
      <c r="JV272" s="77"/>
      <c r="JW272" s="77"/>
      <c r="JX272" s="77"/>
      <c r="JY272" s="77"/>
      <c r="JZ272" s="77"/>
      <c r="KA272" s="77"/>
      <c r="KB272" s="77"/>
      <c r="KC272" s="77"/>
      <c r="KD272" s="77"/>
      <c r="KE272" s="77"/>
      <c r="KF272" s="77"/>
      <c r="KG272" s="77"/>
      <c r="KH272" s="77"/>
      <c r="KI272" s="77"/>
      <c r="KJ272" s="77"/>
      <c r="KK272" s="77"/>
      <c r="KL272" s="77"/>
      <c r="KM272" s="77"/>
      <c r="KN272" s="77"/>
      <c r="KO272" s="77"/>
      <c r="KP272" s="77"/>
      <c r="KQ272" s="77"/>
      <c r="KR272" s="77"/>
      <c r="KS272" s="77"/>
      <c r="KT272" s="77"/>
      <c r="KU272" s="77"/>
      <c r="KV272" s="77"/>
      <c r="KW272" s="77"/>
      <c r="KX272" s="77"/>
      <c r="KY272" s="77"/>
      <c r="KZ272" s="77"/>
      <c r="LA272" s="77"/>
      <c r="LB272" s="77"/>
      <c r="LC272" s="77"/>
      <c r="LD272" s="77"/>
      <c r="LE272" s="77"/>
      <c r="LF272" s="77"/>
      <c r="LG272" s="77"/>
      <c r="LH272" s="77"/>
      <c r="LI272" s="77"/>
      <c r="LJ272" s="77"/>
      <c r="LK272" s="77"/>
      <c r="LL272" s="77"/>
      <c r="LM272" s="77"/>
      <c r="LN272" s="77"/>
      <c r="LO272" s="77"/>
      <c r="LP272" s="77"/>
      <c r="LQ272" s="77"/>
      <c r="LR272" s="77"/>
      <c r="LS272" s="77"/>
      <c r="LT272" s="77"/>
      <c r="LU272" s="77"/>
      <c r="LV272" s="77"/>
      <c r="LW272" s="77"/>
      <c r="LX272" s="77"/>
      <c r="LY272" s="77"/>
      <c r="LZ272" s="77"/>
      <c r="MA272" s="77"/>
      <c r="MB272" s="77"/>
      <c r="MC272" s="77"/>
      <c r="MD272" s="77"/>
      <c r="ME272" s="77"/>
      <c r="MF272" s="77"/>
      <c r="MG272" s="77"/>
      <c r="MH272" s="77"/>
      <c r="MI272" s="77"/>
      <c r="MJ272" s="77"/>
      <c r="MK272" s="77"/>
      <c r="ML272" s="77"/>
      <c r="MM272" s="77"/>
      <c r="MN272" s="77"/>
      <c r="MO272" s="77"/>
      <c r="MP272" s="77"/>
      <c r="MQ272" s="77"/>
      <c r="MR272" s="77"/>
      <c r="MS272" s="77"/>
      <c r="MT272" s="77"/>
      <c r="MU272" s="77"/>
      <c r="MV272" s="77"/>
      <c r="MW272" s="77"/>
      <c r="MX272" s="77"/>
      <c r="MY272" s="77"/>
      <c r="MZ272" s="77"/>
      <c r="NA272" s="77"/>
      <c r="NB272" s="77"/>
      <c r="NC272" s="77"/>
      <c r="ND272" s="77"/>
      <c r="NE272" s="77"/>
      <c r="NF272" s="77"/>
      <c r="NG272" s="77"/>
      <c r="NH272" s="77"/>
      <c r="NI272" s="77"/>
      <c r="NJ272" s="77"/>
      <c r="NK272" s="77"/>
      <c r="NL272" s="77"/>
      <c r="NM272" s="77"/>
      <c r="NN272" s="77"/>
      <c r="NO272" s="77"/>
      <c r="NP272" s="77"/>
      <c r="NQ272" s="77"/>
      <c r="NR272" s="77"/>
      <c r="NS272" s="77"/>
      <c r="NT272" s="77"/>
      <c r="NU272" s="77"/>
      <c r="NV272" s="77"/>
      <c r="NW272" s="77"/>
      <c r="NX272" s="77"/>
      <c r="NY272" s="77"/>
      <c r="NZ272" s="77"/>
      <c r="OA272" s="77"/>
      <c r="OB272" s="77"/>
      <c r="OC272" s="77"/>
      <c r="OD272" s="77"/>
      <c r="OE272" s="77"/>
      <c r="OF272" s="77"/>
      <c r="OG272" s="77"/>
      <c r="OH272" s="77"/>
      <c r="OI272" s="77"/>
      <c r="OJ272" s="77"/>
      <c r="OK272" s="77"/>
      <c r="OL272" s="77"/>
      <c r="OM272" s="77"/>
      <c r="ON272" s="77"/>
      <c r="OO272" s="77"/>
      <c r="OP272" s="77"/>
      <c r="OQ272" s="77"/>
      <c r="OR272" s="77"/>
      <c r="OS272" s="77"/>
      <c r="OT272" s="77"/>
      <c r="OU272" s="77"/>
      <c r="OV272" s="77"/>
      <c r="OW272" s="77"/>
      <c r="OX272" s="77"/>
      <c r="OY272" s="77"/>
      <c r="OZ272" s="61"/>
    </row>
    <row r="273" spans="1:416" s="25" customFormat="1" ht="30.75" customHeight="1">
      <c r="A273" s="61"/>
      <c r="B273" s="61"/>
      <c r="C273" s="277" t="s">
        <v>451</v>
      </c>
      <c r="D273" s="277"/>
      <c r="E273" s="277"/>
      <c r="F273" s="198"/>
      <c r="G273" s="122">
        <f>G274+G287+G289+G302+G313</f>
        <v>0</v>
      </c>
      <c r="H273" s="122"/>
      <c r="I273" s="198"/>
      <c r="J273" s="148"/>
      <c r="K273" s="47"/>
      <c r="L273" s="148"/>
      <c r="M273" s="198"/>
      <c r="N273" s="198"/>
      <c r="O273" s="125">
        <f>O274+O287+O289+O302+O313</f>
        <v>9</v>
      </c>
      <c r="P273" s="61">
        <f>P274+P287+P289+P302+P313</f>
        <v>7</v>
      </c>
      <c r="Q273" s="125">
        <f>Q274+Q287+Q289+Q302+Q313</f>
        <v>5</v>
      </c>
      <c r="R273" s="125">
        <f t="shared" ref="R273:S273" si="322">R274+R287+R289+R302+R313</f>
        <v>2</v>
      </c>
      <c r="S273" s="125">
        <f t="shared" si="322"/>
        <v>3</v>
      </c>
      <c r="T273" s="125">
        <f t="shared" ref="T273:AA273" si="323">T274+T287+T289+T302+T313</f>
        <v>4</v>
      </c>
      <c r="U273" s="125">
        <f t="shared" si="323"/>
        <v>5</v>
      </c>
      <c r="V273" s="125">
        <f t="shared" si="323"/>
        <v>4</v>
      </c>
      <c r="W273" s="125">
        <f t="shared" si="323"/>
        <v>4</v>
      </c>
      <c r="X273" s="125">
        <f t="shared" si="323"/>
        <v>4</v>
      </c>
      <c r="Y273" s="125">
        <f t="shared" si="323"/>
        <v>3</v>
      </c>
      <c r="Z273" s="125">
        <f t="shared" si="323"/>
        <v>7</v>
      </c>
      <c r="AA273" s="125">
        <f t="shared" si="323"/>
        <v>5</v>
      </c>
      <c r="AB273" s="244">
        <f>AB274+AB287+AB289+AB302+AB313</f>
        <v>46</v>
      </c>
      <c r="AC273" s="75"/>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205"/>
      <c r="BJ273" s="205"/>
      <c r="BK273" s="205"/>
      <c r="BL273" s="205"/>
      <c r="BM273" s="205"/>
      <c r="BN273" s="205"/>
      <c r="BO273" s="205"/>
      <c r="BP273" s="205"/>
      <c r="BQ273" s="205"/>
      <c r="BR273" s="208"/>
      <c r="BS273" s="77"/>
      <c r="BT273" s="77"/>
      <c r="BU273" s="77"/>
      <c r="BV273" s="77"/>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202"/>
      <c r="GP273" s="203"/>
      <c r="GQ273" s="202"/>
      <c r="GR273" s="203"/>
      <c r="GS273" s="202"/>
      <c r="GT273" s="203"/>
      <c r="GU273" s="202"/>
      <c r="GV273" s="203"/>
      <c r="GW273" s="204"/>
      <c r="GX273" s="207"/>
      <c r="GY273" s="77"/>
      <c r="GZ273" s="77"/>
      <c r="HA273" s="77"/>
      <c r="HB273" s="77"/>
      <c r="HC273" s="77"/>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61"/>
      <c r="IF273" s="61"/>
      <c r="IG273" s="61"/>
      <c r="IH273" s="202"/>
      <c r="II273" s="203"/>
      <c r="IJ273" s="202"/>
      <c r="IK273" s="203"/>
      <c r="IL273" s="202"/>
      <c r="IM273" s="203"/>
      <c r="IN273" s="202"/>
      <c r="IO273" s="203"/>
      <c r="IP273" s="204"/>
      <c r="IQ273" s="208"/>
      <c r="IR273" s="61"/>
      <c r="IS273" s="61"/>
      <c r="IT273" s="61"/>
      <c r="IU273" s="61"/>
      <c r="IV273" s="61"/>
      <c r="IW273" s="61"/>
      <c r="IX273" s="61"/>
      <c r="IY273" s="61"/>
      <c r="IZ273" s="61"/>
      <c r="JA273" s="61"/>
      <c r="JB273" s="61"/>
      <c r="JC273" s="61"/>
      <c r="JD273" s="61"/>
      <c r="JE273" s="61"/>
      <c r="JF273" s="61"/>
      <c r="JG273" s="61"/>
      <c r="JH273" s="61"/>
      <c r="JI273" s="61"/>
      <c r="JJ273" s="61"/>
      <c r="JK273" s="61"/>
      <c r="JL273" s="61"/>
      <c r="JM273" s="61"/>
      <c r="JN273" s="61"/>
      <c r="JO273" s="61"/>
      <c r="JP273" s="61"/>
      <c r="JQ273" s="61"/>
      <c r="JR273" s="61"/>
      <c r="JS273" s="61"/>
      <c r="JT273" s="61"/>
      <c r="JU273" s="61"/>
      <c r="JV273" s="61"/>
      <c r="JW273" s="61"/>
      <c r="JX273" s="61"/>
      <c r="JY273" s="61"/>
      <c r="JZ273" s="61"/>
      <c r="KA273" s="61"/>
      <c r="KB273" s="61"/>
      <c r="KC273" s="61"/>
      <c r="KD273" s="61"/>
      <c r="KE273" s="61"/>
      <c r="KF273" s="61"/>
      <c r="KG273" s="61"/>
      <c r="KH273" s="61"/>
      <c r="KI273" s="61"/>
      <c r="KJ273" s="61"/>
      <c r="KK273" s="61"/>
      <c r="KL273" s="61"/>
      <c r="KM273" s="61"/>
      <c r="KN273" s="61"/>
      <c r="KO273" s="61"/>
      <c r="KP273" s="61"/>
      <c r="KQ273" s="61"/>
      <c r="KR273" s="61"/>
      <c r="KS273" s="61"/>
      <c r="KT273" s="61"/>
      <c r="KU273" s="61"/>
      <c r="KV273" s="61"/>
      <c r="KW273" s="61"/>
      <c r="KX273" s="61"/>
      <c r="KY273" s="61"/>
      <c r="KZ273" s="61"/>
      <c r="LA273" s="61"/>
      <c r="LB273" s="61"/>
      <c r="LC273" s="61"/>
      <c r="LD273" s="61"/>
      <c r="LE273" s="61"/>
      <c r="LF273" s="61"/>
      <c r="LG273" s="61"/>
      <c r="LH273" s="61"/>
      <c r="LI273" s="61"/>
      <c r="LJ273" s="61"/>
      <c r="LK273" s="61"/>
      <c r="LL273" s="61"/>
      <c r="LM273" s="61"/>
      <c r="LN273" s="61"/>
      <c r="LO273" s="61"/>
      <c r="LP273" s="61"/>
      <c r="LQ273" s="61"/>
      <c r="LR273" s="202"/>
      <c r="LS273" s="203"/>
      <c r="LT273" s="202"/>
      <c r="LU273" s="203"/>
      <c r="LV273" s="202"/>
      <c r="LW273" s="203"/>
      <c r="LX273" s="202"/>
      <c r="LY273" s="203"/>
      <c r="LZ273" s="204"/>
      <c r="MA273" s="208"/>
      <c r="MB273" s="61"/>
      <c r="MC273" s="61"/>
      <c r="MD273" s="61"/>
      <c r="ME273" s="61"/>
      <c r="MF273" s="61"/>
      <c r="MG273" s="61"/>
      <c r="MH273" s="61"/>
      <c r="MI273" s="61"/>
      <c r="MJ273" s="61"/>
      <c r="MK273" s="61"/>
      <c r="ML273" s="61"/>
      <c r="MM273" s="61"/>
      <c r="MN273" s="61"/>
      <c r="MO273" s="61"/>
      <c r="MP273" s="61"/>
      <c r="MQ273" s="61"/>
      <c r="MR273" s="61"/>
      <c r="MS273" s="61"/>
      <c r="MT273" s="61"/>
      <c r="MU273" s="61"/>
      <c r="MV273" s="61"/>
      <c r="MW273" s="61"/>
      <c r="MX273" s="61"/>
      <c r="MY273" s="61"/>
      <c r="MZ273" s="61"/>
      <c r="NA273" s="61"/>
      <c r="NB273" s="61"/>
      <c r="NC273" s="61"/>
      <c r="ND273" s="202"/>
      <c r="NE273" s="203"/>
      <c r="NF273" s="202"/>
      <c r="NG273" s="203"/>
      <c r="NH273" s="202"/>
      <c r="NI273" s="203"/>
      <c r="NJ273" s="202"/>
      <c r="NK273" s="203"/>
      <c r="NL273" s="204"/>
      <c r="NM273" s="207"/>
      <c r="NN273" s="77"/>
      <c r="NO273" s="77"/>
      <c r="NP273" s="61"/>
      <c r="NQ273" s="61"/>
      <c r="NR273" s="61"/>
      <c r="NS273" s="61"/>
      <c r="NT273" s="61"/>
      <c r="NU273" s="61"/>
      <c r="NV273" s="61"/>
      <c r="NW273" s="61"/>
      <c r="NX273" s="61"/>
      <c r="NY273" s="61"/>
      <c r="NZ273" s="61"/>
      <c r="OA273" s="61"/>
      <c r="OB273" s="61"/>
      <c r="OC273" s="61"/>
      <c r="OD273" s="61"/>
      <c r="OE273" s="61"/>
      <c r="OF273" s="61"/>
      <c r="OG273" s="61"/>
      <c r="OH273" s="61"/>
      <c r="OI273" s="61"/>
      <c r="OJ273" s="61"/>
      <c r="OK273" s="61"/>
      <c r="OL273" s="61"/>
      <c r="OM273" s="61"/>
      <c r="ON273" s="61"/>
      <c r="OO273" s="61"/>
      <c r="OP273" s="202"/>
      <c r="OQ273" s="203"/>
      <c r="OR273" s="202"/>
      <c r="OS273" s="203"/>
      <c r="OT273" s="202"/>
      <c r="OU273" s="203"/>
      <c r="OV273" s="202"/>
      <c r="OW273" s="203"/>
      <c r="OX273" s="204"/>
      <c r="OY273" s="207"/>
      <c r="OZ273" s="61"/>
    </row>
    <row r="274" spans="1:416" s="25" customFormat="1" hidden="1">
      <c r="A274" s="61"/>
      <c r="B274" s="61"/>
      <c r="C274" s="280" t="s">
        <v>373</v>
      </c>
      <c r="D274" s="280"/>
      <c r="E274" s="280"/>
      <c r="F274" s="198"/>
      <c r="G274" s="122">
        <f>COUNTIF(G275:G286,"x")</f>
        <v>0</v>
      </c>
      <c r="H274" s="198"/>
      <c r="I274" s="198"/>
      <c r="J274" s="148"/>
      <c r="K274" s="47"/>
      <c r="L274" s="148"/>
      <c r="M274" s="198"/>
      <c r="N274" s="198"/>
      <c r="O274" s="125">
        <f>COUNTIF(O275:O286,"x")</f>
        <v>4</v>
      </c>
      <c r="P274" s="61">
        <f>SUM(P275:P286)</f>
        <v>3</v>
      </c>
      <c r="Q274" s="125">
        <f>COUNTIF(Q275:Q286,"x")</f>
        <v>1</v>
      </c>
      <c r="R274" s="125">
        <f t="shared" ref="R274:S274" si="324">COUNTIF(R275:R286,"x")</f>
        <v>0</v>
      </c>
      <c r="S274" s="125">
        <f t="shared" si="324"/>
        <v>0</v>
      </c>
      <c r="T274" s="125">
        <f t="shared" ref="T274:AA274" si="325">COUNTIF(T275:T286,"x")</f>
        <v>1</v>
      </c>
      <c r="U274" s="125">
        <f t="shared" si="325"/>
        <v>1</v>
      </c>
      <c r="V274" s="125">
        <f t="shared" si="325"/>
        <v>1</v>
      </c>
      <c r="W274" s="125">
        <f t="shared" si="325"/>
        <v>1</v>
      </c>
      <c r="X274" s="125">
        <f t="shared" si="325"/>
        <v>1</v>
      </c>
      <c r="Y274" s="125">
        <f t="shared" si="325"/>
        <v>1</v>
      </c>
      <c r="Z274" s="125">
        <f t="shared" si="325"/>
        <v>4</v>
      </c>
      <c r="AA274" s="125">
        <f t="shared" si="325"/>
        <v>1</v>
      </c>
      <c r="AB274" s="244">
        <f>SUM(AB275:AB286)</f>
        <v>12</v>
      </c>
      <c r="AC274" s="75"/>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205"/>
      <c r="BJ274" s="205"/>
      <c r="BK274" s="205"/>
      <c r="BL274" s="205"/>
      <c r="BM274" s="205"/>
      <c r="BN274" s="205"/>
      <c r="BO274" s="205"/>
      <c r="BP274" s="205"/>
      <c r="BQ274" s="205"/>
      <c r="BR274" s="208"/>
      <c r="BS274" s="77"/>
      <c r="BT274" s="77"/>
      <c r="BU274" s="77"/>
      <c r="BV274" s="77"/>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77"/>
      <c r="GZ274" s="77"/>
      <c r="HA274" s="77"/>
      <c r="HB274" s="77"/>
      <c r="HC274" s="77"/>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61"/>
      <c r="IF274" s="61"/>
      <c r="IG274" s="61"/>
      <c r="IH274" s="61"/>
      <c r="II274" s="61"/>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61"/>
      <c r="JT274" s="61"/>
      <c r="JU274" s="61"/>
      <c r="JV274" s="61"/>
      <c r="JW274" s="61"/>
      <c r="JX274" s="61"/>
      <c r="JY274" s="61"/>
      <c r="JZ274" s="61"/>
      <c r="KA274" s="61"/>
      <c r="KB274" s="61"/>
      <c r="KC274" s="61"/>
      <c r="KD274" s="61"/>
      <c r="KE274" s="61"/>
      <c r="KF274" s="61"/>
      <c r="KG274" s="61"/>
      <c r="KH274" s="61"/>
      <c r="KI274" s="61"/>
      <c r="KJ274" s="61"/>
      <c r="KK274" s="61"/>
      <c r="KL274" s="61"/>
      <c r="KM274" s="61"/>
      <c r="KN274" s="61"/>
      <c r="KO274" s="61"/>
      <c r="KP274" s="61"/>
      <c r="KQ274" s="61"/>
      <c r="KR274" s="61"/>
      <c r="KS274" s="61"/>
      <c r="KT274" s="61"/>
      <c r="KU274" s="61"/>
      <c r="KV274" s="61"/>
      <c r="KW274" s="61"/>
      <c r="KX274" s="61"/>
      <c r="KY274" s="61"/>
      <c r="KZ274" s="61"/>
      <c r="LA274" s="61"/>
      <c r="LB274" s="61"/>
      <c r="LC274" s="61"/>
      <c r="LD274" s="61"/>
      <c r="LE274" s="61"/>
      <c r="LF274" s="61"/>
      <c r="LG274" s="61"/>
      <c r="LH274" s="61"/>
      <c r="LI274" s="61"/>
      <c r="LJ274" s="61"/>
      <c r="LK274" s="61"/>
      <c r="LL274" s="61"/>
      <c r="LM274" s="61"/>
      <c r="LN274" s="61"/>
      <c r="LO274" s="61"/>
      <c r="LP274" s="61"/>
      <c r="LQ274" s="61"/>
      <c r="LR274" s="202"/>
      <c r="LS274" s="203"/>
      <c r="LT274" s="202"/>
      <c r="LU274" s="203"/>
      <c r="LV274" s="202"/>
      <c r="LW274" s="203"/>
      <c r="LX274" s="202"/>
      <c r="LY274" s="203"/>
      <c r="LZ274" s="204"/>
      <c r="MA274" s="208"/>
      <c r="MB274" s="61"/>
      <c r="MC274" s="61"/>
      <c r="MD274" s="61"/>
      <c r="ME274" s="61"/>
      <c r="MF274" s="61"/>
      <c r="MG274" s="61"/>
      <c r="MH274" s="61"/>
      <c r="MI274" s="61"/>
      <c r="MJ274" s="61"/>
      <c r="MK274" s="61"/>
      <c r="ML274" s="61"/>
      <c r="MM274" s="61"/>
      <c r="MN274" s="61"/>
      <c r="MO274" s="61"/>
      <c r="MP274" s="61"/>
      <c r="MQ274" s="61"/>
      <c r="MR274" s="61"/>
      <c r="MS274" s="61"/>
      <c r="MT274" s="61"/>
      <c r="MU274" s="61"/>
      <c r="MV274" s="61"/>
      <c r="MW274" s="61"/>
      <c r="MX274" s="61"/>
      <c r="MY274" s="61"/>
      <c r="MZ274" s="61"/>
      <c r="NA274" s="61"/>
      <c r="NB274" s="61"/>
      <c r="NC274" s="61"/>
      <c r="ND274" s="202"/>
      <c r="NE274" s="203"/>
      <c r="NF274" s="202"/>
      <c r="NG274" s="203"/>
      <c r="NH274" s="202"/>
      <c r="NI274" s="203"/>
      <c r="NJ274" s="202"/>
      <c r="NK274" s="203"/>
      <c r="NL274" s="204"/>
      <c r="NM274" s="207"/>
      <c r="NN274" s="77"/>
      <c r="NO274" s="77"/>
      <c r="NP274" s="61"/>
      <c r="NQ274" s="61"/>
      <c r="NR274" s="61"/>
      <c r="NS274" s="61"/>
      <c r="NT274" s="61"/>
      <c r="NU274" s="61"/>
      <c r="NV274" s="61"/>
      <c r="NW274" s="61"/>
      <c r="NX274" s="61"/>
      <c r="NY274" s="61"/>
      <c r="NZ274" s="61"/>
      <c r="OA274" s="61"/>
      <c r="OB274" s="61"/>
      <c r="OC274" s="61"/>
      <c r="OD274" s="61"/>
      <c r="OE274" s="61"/>
      <c r="OF274" s="61"/>
      <c r="OG274" s="61"/>
      <c r="OH274" s="61"/>
      <c r="OI274" s="61"/>
      <c r="OJ274" s="61"/>
      <c r="OK274" s="61"/>
      <c r="OL274" s="61"/>
      <c r="OM274" s="61"/>
      <c r="ON274" s="61"/>
      <c r="OO274" s="61"/>
      <c r="OP274" s="202"/>
      <c r="OQ274" s="203"/>
      <c r="OR274" s="202"/>
      <c r="OS274" s="203"/>
      <c r="OT274" s="202"/>
      <c r="OU274" s="203"/>
      <c r="OV274" s="202"/>
      <c r="OW274" s="203"/>
      <c r="OX274" s="204"/>
      <c r="OY274" s="207"/>
      <c r="OZ274" s="61"/>
    </row>
    <row r="275" spans="1:416" ht="55.5" hidden="1">
      <c r="A275" s="61"/>
      <c r="B275" s="61">
        <v>105</v>
      </c>
      <c r="C275" s="137" t="s">
        <v>217</v>
      </c>
      <c r="D275" s="133" t="s">
        <v>12</v>
      </c>
      <c r="E275" s="137" t="s">
        <v>218</v>
      </c>
      <c r="F275" s="134" t="s">
        <v>12</v>
      </c>
      <c r="G275" s="133"/>
      <c r="H275" s="137" t="s">
        <v>218</v>
      </c>
      <c r="I275" s="176" t="s">
        <v>1584</v>
      </c>
      <c r="J275" s="134"/>
      <c r="K275" s="206" t="s">
        <v>662</v>
      </c>
      <c r="L275" s="134" t="s">
        <v>500</v>
      </c>
      <c r="M275" s="55" t="s">
        <v>378</v>
      </c>
      <c r="N275" s="61" t="s">
        <v>349</v>
      </c>
      <c r="O275" s="61" t="s">
        <v>205</v>
      </c>
      <c r="P275" s="61">
        <v>1</v>
      </c>
      <c r="Q275" s="131"/>
      <c r="R275" s="131"/>
      <c r="S275" s="131"/>
      <c r="T275" s="131"/>
      <c r="U275" s="131"/>
      <c r="V275" s="131"/>
      <c r="W275" s="131"/>
      <c r="X275" s="131"/>
      <c r="Y275" s="131"/>
      <c r="Z275" s="131" t="s">
        <v>205</v>
      </c>
      <c r="AA275" s="131"/>
      <c r="AB275" s="130">
        <f t="shared" ref="AB275:AB286" si="326">COUNTIF($Q275:$AA275,"x")</f>
        <v>1</v>
      </c>
      <c r="AC275" s="77"/>
      <c r="AD275" s="77"/>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251"/>
      <c r="BT275" s="251"/>
      <c r="BU275" s="77"/>
      <c r="BV275" s="77"/>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77"/>
      <c r="DM275" s="77"/>
      <c r="DN275" s="77"/>
      <c r="DO275" s="77"/>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77"/>
      <c r="FF275" s="77"/>
      <c r="FG275" s="77"/>
      <c r="FH275" s="77"/>
      <c r="FI275" s="77"/>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77"/>
      <c r="GZ275" s="77"/>
      <c r="HA275" s="77"/>
      <c r="HB275" s="77"/>
      <c r="HC275" s="77"/>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61"/>
      <c r="IF275" s="61"/>
      <c r="IG275" s="61"/>
      <c r="IH275" s="61"/>
      <c r="II275" s="61"/>
      <c r="IJ275" s="61"/>
      <c r="IK275" s="61"/>
      <c r="IL275" s="61"/>
      <c r="IM275" s="61"/>
      <c r="IN275" s="61"/>
      <c r="IO275" s="61"/>
      <c r="IP275" s="61"/>
      <c r="IQ275" s="61"/>
      <c r="IR275" s="61"/>
      <c r="IS275" s="77"/>
      <c r="IT275" s="77"/>
      <c r="IU275" s="77"/>
      <c r="IV275" s="77"/>
      <c r="IW275" s="61"/>
      <c r="IX275" s="61"/>
      <c r="IY275" s="61"/>
      <c r="IZ275" s="61"/>
      <c r="JA275" s="61"/>
      <c r="JB275" s="61"/>
      <c r="JC275" s="61"/>
      <c r="JD275" s="61"/>
      <c r="JE275" s="61"/>
      <c r="JF275" s="61"/>
      <c r="JG275" s="61"/>
      <c r="JH275" s="61"/>
      <c r="JI275" s="61"/>
      <c r="JJ275" s="61"/>
      <c r="JK275" s="61"/>
      <c r="JL275" s="61"/>
      <c r="JM275" s="61"/>
      <c r="JN275" s="61"/>
      <c r="JO275" s="61"/>
      <c r="JP275" s="61"/>
      <c r="JQ275" s="61"/>
      <c r="JR275" s="61"/>
      <c r="JS275" s="61"/>
      <c r="JT275" s="61"/>
      <c r="JU275" s="61"/>
      <c r="JV275" s="61"/>
      <c r="JW275" s="61"/>
      <c r="JX275" s="61"/>
      <c r="JY275" s="61"/>
      <c r="JZ275" s="61"/>
      <c r="KA275" s="61"/>
      <c r="KB275" s="61"/>
      <c r="KC275" s="61"/>
      <c r="KD275" s="61"/>
      <c r="KE275" s="61"/>
      <c r="KF275" s="61"/>
      <c r="KG275" s="61"/>
      <c r="KH275" s="61"/>
      <c r="KI275" s="61"/>
      <c r="KJ275" s="61"/>
      <c r="KK275" s="61"/>
      <c r="KL275" s="61"/>
      <c r="KM275" s="78" t="s">
        <v>556</v>
      </c>
      <c r="KN275" s="61">
        <v>2</v>
      </c>
      <c r="KO275" s="61">
        <v>2</v>
      </c>
      <c r="KP275" s="61">
        <v>2</v>
      </c>
      <c r="KQ275" s="61">
        <v>2</v>
      </c>
      <c r="KR275" s="61">
        <v>2</v>
      </c>
      <c r="KS275" s="61">
        <v>2</v>
      </c>
      <c r="KT275" s="61">
        <v>2</v>
      </c>
      <c r="KU275" s="61">
        <v>2</v>
      </c>
      <c r="KV275" s="61">
        <v>2</v>
      </c>
      <c r="KW275" s="61">
        <v>2</v>
      </c>
      <c r="KX275" s="61">
        <v>2</v>
      </c>
      <c r="KY275" s="61">
        <v>2</v>
      </c>
      <c r="KZ275" s="61">
        <v>2</v>
      </c>
      <c r="LA275" s="61">
        <v>2</v>
      </c>
      <c r="LB275" s="61">
        <v>2</v>
      </c>
      <c r="LC275" s="61">
        <v>2</v>
      </c>
      <c r="LD275" s="61">
        <v>2</v>
      </c>
      <c r="LE275" s="61">
        <v>2</v>
      </c>
      <c r="LF275" s="61">
        <v>2</v>
      </c>
      <c r="LG275" s="61">
        <v>2</v>
      </c>
      <c r="LH275" s="61">
        <v>2</v>
      </c>
      <c r="LI275" s="61">
        <v>2</v>
      </c>
      <c r="LJ275" s="61">
        <v>2</v>
      </c>
      <c r="LK275" s="61">
        <v>2</v>
      </c>
      <c r="LL275" s="61">
        <v>2</v>
      </c>
      <c r="LM275" s="61">
        <v>2</v>
      </c>
      <c r="LN275" s="61">
        <v>2</v>
      </c>
      <c r="LO275" s="61">
        <v>2</v>
      </c>
      <c r="LP275" s="61">
        <v>2</v>
      </c>
      <c r="LQ275" s="61">
        <v>2</v>
      </c>
      <c r="LR275" s="202">
        <f>COUNTIF(KN275:LQ275,"2")</f>
        <v>30</v>
      </c>
      <c r="LS275" s="203">
        <f>LR275/(LR275+LT275+LV275+LX275)</f>
        <v>1</v>
      </c>
      <c r="LT275" s="202">
        <f>COUNTIF(KN275:LQ275,"1")</f>
        <v>0</v>
      </c>
      <c r="LU275" s="203">
        <f>LT275/(LR275+LT275+LV275+LX275)</f>
        <v>0</v>
      </c>
      <c r="LV275" s="202">
        <f>COUNTIF(KN275:LQ275,"0")</f>
        <v>0</v>
      </c>
      <c r="LW275" s="203">
        <f>LV275/(LR275+LT275+LV275+LX275)</f>
        <v>0</v>
      </c>
      <c r="LX275" s="202">
        <f>COUNTIF(KA275:LQ275,"KĐG")</f>
        <v>0</v>
      </c>
      <c r="LY275" s="203">
        <f>LX275/(LR275+LT275+LV275+LX275)</f>
        <v>0</v>
      </c>
      <c r="LZ275" s="204">
        <f>(((LR275*2)+(LT275*1)+(LV275*0)))/(LR275+LT275+LV275)</f>
        <v>2</v>
      </c>
      <c r="MA275" s="208" t="str">
        <f>IF(LY275&gt;=50%,"KĐG",IF(LZ275&gt;=1.6,"Đạt mục tiêu",IF(LZ275&gt;=1,"Cần cố gắng","Chưa đạt")))</f>
        <v>Đạt mục tiêu</v>
      </c>
      <c r="MB275" s="61"/>
      <c r="MC275" s="61"/>
      <c r="MD275" s="61"/>
      <c r="ME275" s="61"/>
      <c r="MF275" s="61"/>
      <c r="MG275" s="61"/>
      <c r="MH275" s="61"/>
      <c r="MI275" s="61"/>
      <c r="MJ275" s="61"/>
      <c r="MK275" s="61"/>
      <c r="ML275" s="61"/>
      <c r="MM275" s="61"/>
      <c r="MN275" s="61"/>
      <c r="MO275" s="61"/>
      <c r="MP275" s="61"/>
      <c r="MQ275" s="61"/>
      <c r="MR275" s="61"/>
      <c r="MS275" s="61"/>
      <c r="MT275" s="61"/>
      <c r="MU275" s="61"/>
      <c r="MV275" s="61"/>
      <c r="MW275" s="61"/>
      <c r="MX275" s="61"/>
      <c r="MY275" s="61"/>
      <c r="MZ275" s="61"/>
      <c r="NA275" s="61"/>
      <c r="NB275" s="61"/>
      <c r="NC275" s="61"/>
      <c r="ND275" s="61"/>
      <c r="NE275" s="61"/>
      <c r="NF275" s="61"/>
      <c r="NG275" s="61"/>
      <c r="NH275" s="61"/>
      <c r="NI275" s="61"/>
      <c r="NJ275" s="61"/>
      <c r="NK275" s="61"/>
      <c r="NL275" s="61"/>
      <c r="NM275" s="61"/>
      <c r="NN275" s="61"/>
      <c r="NO275" s="61"/>
      <c r="NP275" s="61"/>
      <c r="NQ275" s="61"/>
      <c r="NR275" s="61"/>
      <c r="NS275" s="61"/>
      <c r="NT275" s="61"/>
      <c r="NU275" s="61"/>
      <c r="NV275" s="61"/>
      <c r="NW275" s="61"/>
      <c r="NX275" s="61"/>
      <c r="NY275" s="61"/>
      <c r="NZ275" s="61"/>
      <c r="OA275" s="61"/>
      <c r="OB275" s="61"/>
      <c r="OC275" s="61"/>
      <c r="OD275" s="61"/>
      <c r="OE275" s="61"/>
      <c r="OF275" s="61"/>
      <c r="OG275" s="61"/>
      <c r="OH275" s="61"/>
      <c r="OI275" s="61"/>
      <c r="OJ275" s="61"/>
      <c r="OK275" s="61"/>
      <c r="OL275" s="61"/>
      <c r="OM275" s="61"/>
      <c r="ON275" s="61"/>
      <c r="OO275" s="61"/>
      <c r="OP275" s="61"/>
      <c r="OQ275" s="61"/>
      <c r="OR275" s="61"/>
      <c r="OS275" s="61"/>
      <c r="OT275" s="61"/>
      <c r="OU275" s="61"/>
      <c r="OV275" s="61"/>
      <c r="OW275" s="61"/>
      <c r="OX275" s="61"/>
      <c r="OY275" s="61"/>
      <c r="OZ275" s="61"/>
    </row>
    <row r="276" spans="1:416" ht="33.75" hidden="1" customHeight="1">
      <c r="A276" s="61"/>
      <c r="B276" s="282">
        <v>106</v>
      </c>
      <c r="C276" s="278" t="s">
        <v>207</v>
      </c>
      <c r="D276" s="281" t="s">
        <v>6</v>
      </c>
      <c r="E276" s="278" t="s">
        <v>208</v>
      </c>
      <c r="F276" s="292" t="s">
        <v>6</v>
      </c>
      <c r="G276" s="281"/>
      <c r="H276" s="137" t="s">
        <v>743</v>
      </c>
      <c r="I276" s="176" t="s">
        <v>1251</v>
      </c>
      <c r="J276" s="134"/>
      <c r="K276" s="206" t="s">
        <v>662</v>
      </c>
      <c r="L276" s="200" t="s">
        <v>499</v>
      </c>
      <c r="M276" s="55" t="s">
        <v>378</v>
      </c>
      <c r="N276" s="61" t="s">
        <v>349</v>
      </c>
      <c r="O276" s="282" t="s">
        <v>205</v>
      </c>
      <c r="P276" s="282"/>
      <c r="Q276" s="131" t="s">
        <v>205</v>
      </c>
      <c r="R276" s="131"/>
      <c r="S276" s="131"/>
      <c r="T276" s="131"/>
      <c r="U276" s="131"/>
      <c r="V276" s="131"/>
      <c r="W276" s="131"/>
      <c r="X276" s="131"/>
      <c r="Y276" s="131"/>
      <c r="Z276" s="131"/>
      <c r="AA276" s="131"/>
      <c r="AB276" s="130">
        <f t="shared" si="326"/>
        <v>1</v>
      </c>
      <c r="AC276" s="75"/>
      <c r="AD276" s="75" t="s">
        <v>553</v>
      </c>
      <c r="AE276" s="201">
        <v>2</v>
      </c>
      <c r="AF276" s="201">
        <v>1</v>
      </c>
      <c r="AG276" s="201">
        <v>1</v>
      </c>
      <c r="AH276" s="201">
        <v>2</v>
      </c>
      <c r="AI276" s="201">
        <v>2</v>
      </c>
      <c r="AJ276" s="201">
        <v>2</v>
      </c>
      <c r="AK276" s="201">
        <v>2</v>
      </c>
      <c r="AL276" s="201">
        <v>2</v>
      </c>
      <c r="AM276" s="201">
        <v>2</v>
      </c>
      <c r="AN276" s="201">
        <v>2</v>
      </c>
      <c r="AO276" s="201">
        <v>2</v>
      </c>
      <c r="AP276" s="201">
        <v>2</v>
      </c>
      <c r="AQ276" s="201">
        <v>1</v>
      </c>
      <c r="AR276" s="201">
        <v>2</v>
      </c>
      <c r="AS276" s="201">
        <v>2</v>
      </c>
      <c r="AT276" s="201">
        <v>2</v>
      </c>
      <c r="AU276" s="201">
        <v>2</v>
      </c>
      <c r="AV276" s="201">
        <v>2</v>
      </c>
      <c r="AW276" s="201">
        <v>2</v>
      </c>
      <c r="AX276" s="201">
        <v>2</v>
      </c>
      <c r="AY276" s="201">
        <v>2</v>
      </c>
      <c r="AZ276" s="201">
        <v>2</v>
      </c>
      <c r="BA276" s="201">
        <v>2</v>
      </c>
      <c r="BB276" s="201">
        <v>2</v>
      </c>
      <c r="BC276" s="201">
        <v>2</v>
      </c>
      <c r="BD276" s="201">
        <v>2</v>
      </c>
      <c r="BE276" s="201">
        <v>2</v>
      </c>
      <c r="BF276" s="201">
        <v>1</v>
      </c>
      <c r="BG276" s="201">
        <v>1</v>
      </c>
      <c r="BH276" s="201">
        <v>2</v>
      </c>
      <c r="BI276" s="202">
        <f>COUNTIF(AE276:BH276,"2")</f>
        <v>25</v>
      </c>
      <c r="BJ276" s="203">
        <f>BI276/(BI276+BK276+BM276+BO276)</f>
        <v>0.83333333333333337</v>
      </c>
      <c r="BK276" s="202">
        <f>COUNTIF(AE276:BH276,"1")</f>
        <v>5</v>
      </c>
      <c r="BL276" s="203">
        <f>BK276/(BI276+BK276+BM276+BO276)</f>
        <v>0.16666666666666666</v>
      </c>
      <c r="BM276" s="202">
        <f>COUNTIF(AE276:BH276,"0")</f>
        <v>0</v>
      </c>
      <c r="BN276" s="203">
        <f>BM276/(BI276+BK276+BM276+BO276)</f>
        <v>0</v>
      </c>
      <c r="BO276" s="202">
        <f>COUNTIF(P276:BH276,"KĐG")</f>
        <v>0</v>
      </c>
      <c r="BP276" s="203">
        <f>BO276/(BI276+BK276+BM276+BO276)</f>
        <v>0</v>
      </c>
      <c r="BQ276" s="204">
        <f>(((BI276*2)+(BK276*1)+(BM276*0)))/(BI276+BK276+BM276)</f>
        <v>1.8333333333333333</v>
      </c>
      <c r="BR276" s="205" t="str">
        <f>IF(BP276&gt;=50%,"KĐG",IF(BQ276&gt;=1.6,"Đạt mục tiêu",IF(BQ276&gt;=1,"Cần cố gắng","Chưa đạt")))</f>
        <v>Đạt mục tiêu</v>
      </c>
      <c r="BS276" s="251"/>
      <c r="BT276" s="251"/>
      <c r="BU276" s="77">
        <v>2</v>
      </c>
      <c r="BV276" s="77">
        <v>1</v>
      </c>
      <c r="BW276" s="61">
        <v>1</v>
      </c>
      <c r="BX276" s="61">
        <v>2</v>
      </c>
      <c r="BY276" s="61">
        <v>2</v>
      </c>
      <c r="BZ276" s="61">
        <v>2</v>
      </c>
      <c r="CA276" s="61">
        <v>2</v>
      </c>
      <c r="CB276" s="61">
        <v>2</v>
      </c>
      <c r="CC276" s="61">
        <v>2</v>
      </c>
      <c r="CD276" s="61">
        <v>2</v>
      </c>
      <c r="CE276" s="61">
        <v>2</v>
      </c>
      <c r="CF276" s="61">
        <v>2</v>
      </c>
      <c r="CG276" s="61">
        <v>1</v>
      </c>
      <c r="CH276" s="61">
        <v>2</v>
      </c>
      <c r="CI276" s="61">
        <v>2</v>
      </c>
      <c r="CJ276" s="61">
        <v>2</v>
      </c>
      <c r="CK276" s="61">
        <v>2</v>
      </c>
      <c r="CL276" s="61">
        <v>2</v>
      </c>
      <c r="CM276" s="61">
        <v>2</v>
      </c>
      <c r="CN276" s="61">
        <v>2</v>
      </c>
      <c r="CO276" s="61">
        <v>2</v>
      </c>
      <c r="CP276" s="61">
        <v>2</v>
      </c>
      <c r="CQ276" s="61">
        <v>2</v>
      </c>
      <c r="CR276" s="61">
        <v>2</v>
      </c>
      <c r="CS276" s="61">
        <v>2</v>
      </c>
      <c r="CT276" s="61">
        <v>2</v>
      </c>
      <c r="CU276" s="61">
        <v>2</v>
      </c>
      <c r="CV276" s="61">
        <v>1</v>
      </c>
      <c r="CW276" s="61">
        <v>1</v>
      </c>
      <c r="CX276" s="61">
        <v>2</v>
      </c>
      <c r="CY276" s="61">
        <f>COUNTIF(BU276:CX276,"2")</f>
        <v>25</v>
      </c>
      <c r="CZ276" s="61">
        <f>CY276/(CY276+DA276+DC276+DE276)</f>
        <v>0.83333333333333337</v>
      </c>
      <c r="DA276" s="61">
        <f>COUNTIF(BU276:CX276,"1")</f>
        <v>5</v>
      </c>
      <c r="DB276" s="61">
        <f>DA276/(CY276+DA276+DC276+DE276)</f>
        <v>0.16666666666666666</v>
      </c>
      <c r="DC276" s="61">
        <f>COUNTIF(BU276:CX276,"0")</f>
        <v>0</v>
      </c>
      <c r="DD276" s="61">
        <f>DC276/(CY276+DA276+DC276+DE276)</f>
        <v>0</v>
      </c>
      <c r="DE276" s="61">
        <f>COUNTIF(BG276:CX276,"KĐG")</f>
        <v>0</v>
      </c>
      <c r="DF276" s="61">
        <f>DE276/(CY276+DA276+DC276+DE276)</f>
        <v>0</v>
      </c>
      <c r="DG276" s="61">
        <f>(((CY276*2)+(DA276*1)+(DC276*0)))/(CY276+DA276+DC276)</f>
        <v>1.8333333333333333</v>
      </c>
      <c r="DH276" s="61" t="str">
        <f>IF(DF276&gt;=50%,"KĐG",IF(DG276&gt;=1.6,"Đạt mục tiêu",IF(DG276&gt;=1,"Cần cố gắng","Chưa đạt")))</f>
        <v>Đạt mục tiêu</v>
      </c>
      <c r="DI276" s="61"/>
      <c r="DJ276" s="61"/>
      <c r="DK276" s="61"/>
      <c r="DL276" s="77"/>
      <c r="DM276" s="77"/>
      <c r="DN276" s="77"/>
      <c r="DO276" s="77"/>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77"/>
      <c r="FF276" s="77"/>
      <c r="FG276" s="77"/>
      <c r="FH276" s="77"/>
      <c r="FI276" s="77"/>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77"/>
      <c r="GZ276" s="77"/>
      <c r="HA276" s="77"/>
      <c r="HB276" s="77"/>
      <c r="HC276" s="77"/>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61"/>
      <c r="IF276" s="61"/>
      <c r="IG276" s="61"/>
      <c r="IH276" s="61"/>
      <c r="II276" s="61"/>
      <c r="IJ276" s="61"/>
      <c r="IK276" s="61"/>
      <c r="IL276" s="61"/>
      <c r="IM276" s="61"/>
      <c r="IN276" s="61"/>
      <c r="IO276" s="61"/>
      <c r="IP276" s="61"/>
      <c r="IQ276" s="61"/>
      <c r="IR276" s="61"/>
      <c r="IS276" s="77"/>
      <c r="IT276" s="77"/>
      <c r="IU276" s="77"/>
      <c r="IV276" s="77"/>
      <c r="IW276" s="61"/>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61"/>
      <c r="JW276" s="61"/>
      <c r="JX276" s="61"/>
      <c r="JY276" s="61"/>
      <c r="JZ276" s="61"/>
      <c r="KA276" s="61"/>
      <c r="KB276" s="61"/>
      <c r="KC276" s="61"/>
      <c r="KD276" s="61"/>
      <c r="KE276" s="61"/>
      <c r="KF276" s="61"/>
      <c r="KG276" s="61"/>
      <c r="KH276" s="61"/>
      <c r="KI276" s="61"/>
      <c r="KJ276" s="61"/>
      <c r="KK276" s="78"/>
      <c r="KL276" s="78"/>
      <c r="KM276" s="78"/>
      <c r="KN276" s="61">
        <v>2</v>
      </c>
      <c r="KO276" s="61">
        <v>2</v>
      </c>
      <c r="KP276" s="61">
        <v>2</v>
      </c>
      <c r="KQ276" s="61">
        <v>2</v>
      </c>
      <c r="KR276" s="61">
        <v>2</v>
      </c>
      <c r="KS276" s="61">
        <v>2</v>
      </c>
      <c r="KT276" s="61">
        <v>2</v>
      </c>
      <c r="KU276" s="61">
        <v>2</v>
      </c>
      <c r="KV276" s="61">
        <v>2</v>
      </c>
      <c r="KW276" s="61">
        <v>2</v>
      </c>
      <c r="KX276" s="61">
        <v>1</v>
      </c>
      <c r="KY276" s="61">
        <v>2</v>
      </c>
      <c r="KZ276" s="61">
        <v>1</v>
      </c>
      <c r="LA276" s="61">
        <v>2</v>
      </c>
      <c r="LB276" s="61">
        <v>2</v>
      </c>
      <c r="LC276" s="61">
        <v>2</v>
      </c>
      <c r="LD276" s="61">
        <v>2</v>
      </c>
      <c r="LE276" s="61">
        <v>2</v>
      </c>
      <c r="LF276" s="61">
        <v>2</v>
      </c>
      <c r="LG276" s="61">
        <v>2</v>
      </c>
      <c r="LH276" s="61">
        <v>2</v>
      </c>
      <c r="LI276" s="61">
        <v>2</v>
      </c>
      <c r="LJ276" s="61">
        <v>2</v>
      </c>
      <c r="LK276" s="61"/>
      <c r="LL276" s="61"/>
      <c r="LM276" s="61"/>
      <c r="LN276" s="61"/>
      <c r="LO276" s="61">
        <v>2</v>
      </c>
      <c r="LP276" s="61">
        <v>2</v>
      </c>
      <c r="LQ276" s="61">
        <v>2</v>
      </c>
      <c r="LR276" s="202">
        <f>COUNTIF(KN276:LQ276,"2")</f>
        <v>24</v>
      </c>
      <c r="LS276" s="203">
        <f>LR276/(LR276+LT276+LV276+LX276)</f>
        <v>0.92307692307692313</v>
      </c>
      <c r="LT276" s="202">
        <f>COUNTIF(KN276:LQ276,"1")</f>
        <v>2</v>
      </c>
      <c r="LU276" s="203">
        <f>LT276/(LR276+LT276+LV276+LX276)</f>
        <v>7.6923076923076927E-2</v>
      </c>
      <c r="LV276" s="202">
        <f>COUNTIF(KN276:LQ276,"0")</f>
        <v>0</v>
      </c>
      <c r="LW276" s="203">
        <f>LV276/(LR276+LT276+LV276+LX276)</f>
        <v>0</v>
      </c>
      <c r="LX276" s="202">
        <f>COUNTIF(KA276:LQ276,"KĐG")</f>
        <v>0</v>
      </c>
      <c r="LY276" s="203">
        <f>LX276/(LR276+LT276+LV276+LX276)</f>
        <v>0</v>
      </c>
      <c r="LZ276" s="204">
        <f>(((LR276*2)+(LT276*1)+(LV276*0)))/(LR276+LT276+LV276)</f>
        <v>1.9230769230769231</v>
      </c>
      <c r="MA276" s="208" t="str">
        <f>IF(LY276&gt;=50%,"KĐG",IF(LZ276&gt;=1.6,"Đạt mục tiêu",IF(LZ276&gt;=1,"Cần cố gắng","Chưa đạt")))</f>
        <v>Đạt mục tiêu</v>
      </c>
      <c r="MB276" s="78" t="s">
        <v>553</v>
      </c>
      <c r="MC276" s="78" t="s">
        <v>553</v>
      </c>
      <c r="MD276" s="61">
        <v>2</v>
      </c>
      <c r="ME276" s="61">
        <v>2</v>
      </c>
      <c r="MF276" s="61">
        <v>2</v>
      </c>
      <c r="MG276" s="61">
        <v>2</v>
      </c>
      <c r="MH276" s="61">
        <v>2</v>
      </c>
      <c r="MI276" s="61">
        <v>2</v>
      </c>
      <c r="MJ276" s="61">
        <v>2</v>
      </c>
      <c r="MK276" s="61">
        <v>2</v>
      </c>
      <c r="ML276" s="61">
        <v>2</v>
      </c>
      <c r="MM276" s="61">
        <v>2</v>
      </c>
      <c r="MN276" s="61">
        <v>2</v>
      </c>
      <c r="MO276" s="61">
        <v>2</v>
      </c>
      <c r="MP276" s="61">
        <v>1</v>
      </c>
      <c r="MQ276" s="61">
        <v>2</v>
      </c>
      <c r="MR276" s="61">
        <v>2</v>
      </c>
      <c r="MS276" s="61">
        <v>2</v>
      </c>
      <c r="MT276" s="61">
        <v>2</v>
      </c>
      <c r="MU276" s="61">
        <v>2</v>
      </c>
      <c r="MV276" s="61">
        <v>2</v>
      </c>
      <c r="MW276" s="61">
        <v>2</v>
      </c>
      <c r="MX276" s="61">
        <v>2</v>
      </c>
      <c r="MY276" s="61">
        <v>2</v>
      </c>
      <c r="MZ276" s="61">
        <v>2</v>
      </c>
      <c r="NA276" s="61">
        <v>2</v>
      </c>
      <c r="NB276" s="61">
        <v>2</v>
      </c>
      <c r="NC276" s="61">
        <v>2</v>
      </c>
      <c r="ND276" s="202">
        <f>COUNTIF(MD276:NC276,"2")</f>
        <v>25</v>
      </c>
      <c r="NE276" s="203">
        <f>ND276/(ND276+NF276+NH276+NJ276)</f>
        <v>0.96153846153846156</v>
      </c>
      <c r="NF276" s="202">
        <f>COUNTIF(MD276:NC276,"1")</f>
        <v>1</v>
      </c>
      <c r="NG276" s="203">
        <f>NF276/(ND276+NF276+NH276+NJ276)</f>
        <v>3.8461538461538464E-2</v>
      </c>
      <c r="NH276" s="202">
        <f>COUNTIF(MD276:NC276,"0")</f>
        <v>0</v>
      </c>
      <c r="NI276" s="203">
        <f>NH276/(ND276+NF276+NH276+NJ276)</f>
        <v>0</v>
      </c>
      <c r="NJ276" s="202">
        <f>COUNTIF(LQ276:NC276,"KĐG")</f>
        <v>0</v>
      </c>
      <c r="NK276" s="203">
        <f>NJ276/(ND276+NF276+NH276+NJ276)</f>
        <v>0</v>
      </c>
      <c r="NL276" s="204">
        <f>(((ND276*2)+(NF276*1)+(NH276*0)))/(ND276+NF276+NH276)</f>
        <v>1.9615384615384615</v>
      </c>
      <c r="NM276" s="207" t="str">
        <f>IF(NK276&gt;=50%,"KĐG",IF(NL276&gt;=1.6,"Đạt mục tiêu",IF(NL276&gt;=1,"Cần cố gắng","Chưa đạt")))</f>
        <v>Đạt mục tiêu</v>
      </c>
      <c r="NN276" s="77" t="s">
        <v>553</v>
      </c>
      <c r="NO276" s="77" t="s">
        <v>553</v>
      </c>
      <c r="NP276" s="61">
        <v>2</v>
      </c>
      <c r="NQ276" s="61">
        <v>2</v>
      </c>
      <c r="NR276" s="61">
        <v>2</v>
      </c>
      <c r="NS276" s="61">
        <v>2</v>
      </c>
      <c r="NT276" s="61">
        <v>2</v>
      </c>
      <c r="NU276" s="61">
        <v>2</v>
      </c>
      <c r="NV276" s="61">
        <v>2</v>
      </c>
      <c r="NW276" s="61">
        <v>2</v>
      </c>
      <c r="NX276" s="61">
        <v>2</v>
      </c>
      <c r="NY276" s="61">
        <v>2</v>
      </c>
      <c r="NZ276" s="61">
        <v>2</v>
      </c>
      <c r="OA276" s="61">
        <v>2</v>
      </c>
      <c r="OB276" s="61">
        <v>1</v>
      </c>
      <c r="OC276" s="61">
        <v>2</v>
      </c>
      <c r="OD276" s="61">
        <v>2</v>
      </c>
      <c r="OE276" s="61">
        <v>2</v>
      </c>
      <c r="OF276" s="61">
        <v>2</v>
      </c>
      <c r="OG276" s="61">
        <v>2</v>
      </c>
      <c r="OH276" s="61">
        <v>2</v>
      </c>
      <c r="OI276" s="61">
        <v>2</v>
      </c>
      <c r="OJ276" s="61">
        <v>2</v>
      </c>
      <c r="OK276" s="61">
        <v>2</v>
      </c>
      <c r="OL276" s="61">
        <v>2</v>
      </c>
      <c r="OM276" s="61">
        <v>2</v>
      </c>
      <c r="ON276" s="61">
        <v>2</v>
      </c>
      <c r="OO276" s="61">
        <v>2</v>
      </c>
      <c r="OP276" s="202">
        <f>COUNTIF(NP276:OO276,"2")</f>
        <v>25</v>
      </c>
      <c r="OQ276" s="203">
        <f>OP276/(OP276+OR276+OT276+OV276)</f>
        <v>0.96153846153846156</v>
      </c>
      <c r="OR276" s="202">
        <f>COUNTIF(NP276:OO276,"1")</f>
        <v>1</v>
      </c>
      <c r="OS276" s="203">
        <f>OR276/(OP276+OR276+OT276+OV276)</f>
        <v>3.8461538461538464E-2</v>
      </c>
      <c r="OT276" s="202">
        <f>COUNTIF(NP276:OO276,"0")</f>
        <v>0</v>
      </c>
      <c r="OU276" s="203">
        <f>OT276/(OP276+OR276+OT276+OV276)</f>
        <v>0</v>
      </c>
      <c r="OV276" s="202">
        <f>COUNTIF(NC276:OO276,"KĐG")</f>
        <v>0</v>
      </c>
      <c r="OW276" s="203">
        <f>OV276/(OP276+OR276+OT276+OV276)</f>
        <v>0</v>
      </c>
      <c r="OX276" s="204">
        <f>(((OP276*2)+(OR276*1)+(OT276*0)))/(OP276+OR276+OT276)</f>
        <v>1.9615384615384615</v>
      </c>
      <c r="OY276" s="207" t="str">
        <f>IF(OW276&gt;=50%,"KĐG",IF(OX276&gt;=1.6,"Đạt mục tiêu",IF(OX276&gt;=1,"Cần cố gắng","Chưa đạt")))</f>
        <v>Đạt mục tiêu</v>
      </c>
      <c r="OZ276" s="61"/>
    </row>
    <row r="277" spans="1:416" ht="26.25" hidden="1" customHeight="1">
      <c r="A277" s="61"/>
      <c r="B277" s="282"/>
      <c r="C277" s="278"/>
      <c r="D277" s="281"/>
      <c r="E277" s="278"/>
      <c r="F277" s="292"/>
      <c r="G277" s="281"/>
      <c r="H277" s="137" t="s">
        <v>744</v>
      </c>
      <c r="I277" s="160" t="s">
        <v>1249</v>
      </c>
      <c r="J277" s="134"/>
      <c r="K277" s="206" t="s">
        <v>662</v>
      </c>
      <c r="L277" s="200" t="s">
        <v>499</v>
      </c>
      <c r="M277" s="55" t="s">
        <v>378</v>
      </c>
      <c r="N277" s="61" t="s">
        <v>349</v>
      </c>
      <c r="O277" s="282"/>
      <c r="P277" s="282"/>
      <c r="Q277" s="131"/>
      <c r="R277" s="131"/>
      <c r="S277" s="131"/>
      <c r="T277" s="131"/>
      <c r="U277" s="131" t="s">
        <v>205</v>
      </c>
      <c r="V277" s="131"/>
      <c r="W277" s="131"/>
      <c r="X277" s="131"/>
      <c r="Y277" s="131"/>
      <c r="Z277" s="131"/>
      <c r="AA277" s="131"/>
      <c r="AB277" s="130">
        <f t="shared" si="326"/>
        <v>1</v>
      </c>
      <c r="AC277" s="77"/>
      <c r="AD277" s="77"/>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251"/>
      <c r="BT277" s="251"/>
      <c r="BU277" s="79"/>
      <c r="BV277" s="79"/>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202"/>
      <c r="DC277" s="203"/>
      <c r="DD277" s="202"/>
      <c r="DE277" s="203"/>
      <c r="DF277" s="202"/>
      <c r="DG277" s="203"/>
      <c r="DH277" s="202"/>
      <c r="DI277" s="203" t="e">
        <f>DH277/(DB277+DD277+DF277+DH277)</f>
        <v>#DIV/0!</v>
      </c>
      <c r="DJ277" s="204" t="e">
        <f>(((DB277*2)+(DD277*1)+(DF277*0)))/(DB277+DD277+DF277)</f>
        <v>#DIV/0!</v>
      </c>
      <c r="DK277" s="207" t="e">
        <f>IF(DI277&gt;=50%,"KĐG",IF(DJ277&gt;=1.6,"Đạt mục tiêu",IF(DJ277&gt;=1,"Cần cố gắng","Chưa đạt")))</f>
        <v>#DIV/0!</v>
      </c>
      <c r="DL277" s="77"/>
      <c r="DM277" s="77"/>
      <c r="DN277" s="77"/>
      <c r="DO277" s="77"/>
      <c r="DP277" s="201">
        <v>2</v>
      </c>
      <c r="DQ277" s="201">
        <v>2</v>
      </c>
      <c r="DR277" s="201">
        <v>2</v>
      </c>
      <c r="DS277" s="201">
        <v>2</v>
      </c>
      <c r="DT277" s="201">
        <v>2</v>
      </c>
      <c r="DU277" s="201">
        <v>2</v>
      </c>
      <c r="DV277" s="201">
        <v>2</v>
      </c>
      <c r="DW277" s="201">
        <v>2</v>
      </c>
      <c r="DX277" s="201">
        <v>2</v>
      </c>
      <c r="DY277" s="201">
        <v>2</v>
      </c>
      <c r="DZ277" s="201">
        <v>2</v>
      </c>
      <c r="EA277" s="201">
        <v>2</v>
      </c>
      <c r="EB277" s="201">
        <v>2</v>
      </c>
      <c r="EC277" s="201">
        <v>2</v>
      </c>
      <c r="ED277" s="201">
        <v>2</v>
      </c>
      <c r="EE277" s="201">
        <v>2</v>
      </c>
      <c r="EF277" s="201">
        <v>2</v>
      </c>
      <c r="EG277" s="201">
        <v>2</v>
      </c>
      <c r="EH277" s="201">
        <v>2</v>
      </c>
      <c r="EI277" s="201">
        <v>2</v>
      </c>
      <c r="EJ277" s="201">
        <v>2</v>
      </c>
      <c r="EK277" s="201">
        <v>2</v>
      </c>
      <c r="EL277" s="201">
        <v>2</v>
      </c>
      <c r="EM277" s="201">
        <v>2</v>
      </c>
      <c r="EN277" s="201">
        <v>2</v>
      </c>
      <c r="EO277" s="201">
        <v>2</v>
      </c>
      <c r="EP277" s="201">
        <v>2</v>
      </c>
      <c r="EQ277" s="201">
        <v>2</v>
      </c>
      <c r="ER277" s="201">
        <v>2</v>
      </c>
      <c r="ES277" s="201">
        <v>2</v>
      </c>
      <c r="ET277" s="201">
        <v>2</v>
      </c>
      <c r="EU277" s="61"/>
      <c r="EV277" s="61"/>
      <c r="EW277" s="61"/>
      <c r="EX277" s="61"/>
      <c r="EY277" s="61"/>
      <c r="EZ277" s="61"/>
      <c r="FA277" s="61"/>
      <c r="FB277" s="61"/>
      <c r="FC277" s="61"/>
      <c r="FD277" s="61"/>
      <c r="FE277" s="77"/>
      <c r="FF277" s="77"/>
      <c r="FG277" s="77"/>
      <c r="FH277" s="77"/>
      <c r="FI277" s="77"/>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77"/>
      <c r="GZ277" s="77"/>
      <c r="HA277" s="77"/>
      <c r="HB277" s="77"/>
      <c r="HC277" s="77"/>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61"/>
      <c r="IH277" s="61"/>
      <c r="II277" s="61"/>
      <c r="IJ277" s="61"/>
      <c r="IK277" s="61"/>
      <c r="IL277" s="61"/>
      <c r="IM277" s="61"/>
      <c r="IN277" s="61"/>
      <c r="IO277" s="61"/>
      <c r="IP277" s="61"/>
      <c r="IQ277" s="61"/>
      <c r="IR277" s="61"/>
      <c r="IS277" s="77"/>
      <c r="IT277" s="77"/>
      <c r="IU277" s="77"/>
      <c r="IV277" s="77"/>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61"/>
      <c r="JW277" s="61"/>
      <c r="JX277" s="61"/>
      <c r="JY277" s="61"/>
      <c r="JZ277" s="61"/>
      <c r="KA277" s="61"/>
      <c r="KB277" s="61"/>
      <c r="KC277" s="61"/>
      <c r="KD277" s="61"/>
      <c r="KE277" s="61"/>
      <c r="KF277" s="61"/>
      <c r="KG277" s="61"/>
      <c r="KH277" s="61"/>
      <c r="KI277" s="61"/>
      <c r="KJ277" s="61"/>
      <c r="KK277" s="78"/>
      <c r="KL277" s="78"/>
      <c r="KM277" s="78"/>
      <c r="KN277" s="61"/>
      <c r="KO277" s="61"/>
      <c r="KP277" s="61"/>
      <c r="KQ277" s="61"/>
      <c r="KR277" s="61"/>
      <c r="KS277" s="61"/>
      <c r="KT277" s="61"/>
      <c r="KU277" s="61"/>
      <c r="KV277" s="61"/>
      <c r="KW277" s="61"/>
      <c r="KX277" s="61"/>
      <c r="KY277" s="61"/>
      <c r="KZ277" s="61"/>
      <c r="LA277" s="61"/>
      <c r="LB277" s="61"/>
      <c r="LC277" s="61"/>
      <c r="LD277" s="61"/>
      <c r="LE277" s="61"/>
      <c r="LF277" s="61"/>
      <c r="LG277" s="61"/>
      <c r="LH277" s="61"/>
      <c r="LI277" s="61"/>
      <c r="LJ277" s="61"/>
      <c r="LK277" s="61"/>
      <c r="LL277" s="61"/>
      <c r="LM277" s="61"/>
      <c r="LN277" s="61"/>
      <c r="LO277" s="61"/>
      <c r="LP277" s="61"/>
      <c r="LQ277" s="61"/>
      <c r="LR277" s="202"/>
      <c r="LS277" s="203"/>
      <c r="LT277" s="202"/>
      <c r="LU277" s="203"/>
      <c r="LV277" s="202"/>
      <c r="LW277" s="203"/>
      <c r="LX277" s="202"/>
      <c r="LY277" s="203"/>
      <c r="LZ277" s="204"/>
      <c r="MA277" s="208"/>
      <c r="MB277" s="78"/>
      <c r="MC277" s="78"/>
      <c r="MD277" s="61"/>
      <c r="ME277" s="61"/>
      <c r="MF277" s="61"/>
      <c r="MG277" s="61"/>
      <c r="MH277" s="61"/>
      <c r="MI277" s="61"/>
      <c r="MJ277" s="61"/>
      <c r="MK277" s="61"/>
      <c r="ML277" s="61"/>
      <c r="MM277" s="61"/>
      <c r="MN277" s="61"/>
      <c r="MO277" s="61"/>
      <c r="MP277" s="61"/>
      <c r="MQ277" s="61"/>
      <c r="MR277" s="61"/>
      <c r="MS277" s="61"/>
      <c r="MT277" s="61"/>
      <c r="MU277" s="61"/>
      <c r="MV277" s="61"/>
      <c r="MW277" s="61"/>
      <c r="MX277" s="61"/>
      <c r="MY277" s="61"/>
      <c r="MZ277" s="61"/>
      <c r="NA277" s="61"/>
      <c r="NB277" s="61"/>
      <c r="NC277" s="61"/>
      <c r="ND277" s="202"/>
      <c r="NE277" s="203"/>
      <c r="NF277" s="202"/>
      <c r="NG277" s="203"/>
      <c r="NH277" s="202"/>
      <c r="NI277" s="203"/>
      <c r="NJ277" s="202"/>
      <c r="NK277" s="203"/>
      <c r="NL277" s="204"/>
      <c r="NM277" s="207"/>
      <c r="NN277" s="77"/>
      <c r="NO277" s="77"/>
      <c r="NP277" s="61"/>
      <c r="NQ277" s="61"/>
      <c r="NR277" s="61"/>
      <c r="NS277" s="61"/>
      <c r="NT277" s="61"/>
      <c r="NU277" s="61"/>
      <c r="NV277" s="61"/>
      <c r="NW277" s="61"/>
      <c r="NX277" s="61"/>
      <c r="NY277" s="61"/>
      <c r="NZ277" s="61"/>
      <c r="OA277" s="61"/>
      <c r="OB277" s="61"/>
      <c r="OC277" s="61"/>
      <c r="OD277" s="61"/>
      <c r="OE277" s="61"/>
      <c r="OF277" s="61"/>
      <c r="OG277" s="61"/>
      <c r="OH277" s="61"/>
      <c r="OI277" s="61"/>
      <c r="OJ277" s="61"/>
      <c r="OK277" s="61"/>
      <c r="OL277" s="61"/>
      <c r="OM277" s="61"/>
      <c r="ON277" s="61"/>
      <c r="OO277" s="61"/>
      <c r="OP277" s="202"/>
      <c r="OQ277" s="203"/>
      <c r="OR277" s="202"/>
      <c r="OS277" s="203"/>
      <c r="OT277" s="202"/>
      <c r="OU277" s="203"/>
      <c r="OV277" s="202"/>
      <c r="OW277" s="203"/>
      <c r="OX277" s="204"/>
      <c r="OY277" s="207"/>
      <c r="OZ277" s="61"/>
    </row>
    <row r="278" spans="1:416" ht="26.25" hidden="1" customHeight="1">
      <c r="A278" s="61"/>
      <c r="B278" s="282"/>
      <c r="C278" s="278"/>
      <c r="D278" s="281"/>
      <c r="E278" s="278"/>
      <c r="F278" s="292"/>
      <c r="G278" s="281"/>
      <c r="H278" s="137" t="s">
        <v>745</v>
      </c>
      <c r="I278" s="160" t="s">
        <v>1250</v>
      </c>
      <c r="J278" s="134"/>
      <c r="K278" s="206" t="s">
        <v>662</v>
      </c>
      <c r="L278" s="200" t="s">
        <v>499</v>
      </c>
      <c r="M278" s="55" t="s">
        <v>378</v>
      </c>
      <c r="N278" s="61" t="s">
        <v>349</v>
      </c>
      <c r="O278" s="282"/>
      <c r="P278" s="282"/>
      <c r="Q278" s="131"/>
      <c r="R278" s="131"/>
      <c r="S278" s="131"/>
      <c r="T278" s="131"/>
      <c r="U278" s="131"/>
      <c r="V278" s="131" t="s">
        <v>205</v>
      </c>
      <c r="W278" s="131"/>
      <c r="X278" s="131"/>
      <c r="Y278" s="131"/>
      <c r="Z278" s="131"/>
      <c r="AA278" s="131"/>
      <c r="AB278" s="130">
        <f t="shared" si="326"/>
        <v>1</v>
      </c>
      <c r="AC278" s="77"/>
      <c r="AD278" s="77"/>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251"/>
      <c r="BT278" s="251"/>
      <c r="BU278" s="77"/>
      <c r="BV278" s="77"/>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178" t="s">
        <v>553</v>
      </c>
      <c r="DM278" s="178" t="s">
        <v>553</v>
      </c>
      <c r="DN278" s="178" t="s">
        <v>553</v>
      </c>
      <c r="DO278" s="178" t="s">
        <v>553</v>
      </c>
      <c r="DP278" s="201">
        <v>2</v>
      </c>
      <c r="DQ278" s="201">
        <v>1</v>
      </c>
      <c r="DR278" s="201">
        <v>2</v>
      </c>
      <c r="DS278" s="201">
        <v>1</v>
      </c>
      <c r="DT278" s="201">
        <v>2</v>
      </c>
      <c r="DU278" s="201">
        <v>2</v>
      </c>
      <c r="DV278" s="201">
        <v>2</v>
      </c>
      <c r="DW278" s="201">
        <v>2</v>
      </c>
      <c r="DX278" s="201">
        <v>2</v>
      </c>
      <c r="DY278" s="201">
        <v>2</v>
      </c>
      <c r="DZ278" s="201">
        <v>1</v>
      </c>
      <c r="EA278" s="201">
        <v>2</v>
      </c>
      <c r="EB278" s="201">
        <v>2</v>
      </c>
      <c r="EC278" s="201">
        <v>2</v>
      </c>
      <c r="ED278" s="201">
        <v>2</v>
      </c>
      <c r="EE278" s="201">
        <v>2</v>
      </c>
      <c r="EF278" s="201">
        <v>2</v>
      </c>
      <c r="EG278" s="201">
        <v>2</v>
      </c>
      <c r="EH278" s="201">
        <v>2</v>
      </c>
      <c r="EI278" s="201">
        <v>2</v>
      </c>
      <c r="EJ278" s="201">
        <v>2</v>
      </c>
      <c r="EK278" s="201">
        <v>2</v>
      </c>
      <c r="EL278" s="201">
        <v>2</v>
      </c>
      <c r="EM278" s="201">
        <v>2</v>
      </c>
      <c r="EN278" s="201">
        <v>2</v>
      </c>
      <c r="EO278" s="201">
        <v>2</v>
      </c>
      <c r="EP278" s="201">
        <v>2</v>
      </c>
      <c r="EQ278" s="201">
        <v>2</v>
      </c>
      <c r="ER278" s="201">
        <v>2</v>
      </c>
      <c r="ES278" s="201">
        <v>2</v>
      </c>
      <c r="ET278" s="201">
        <v>2</v>
      </c>
      <c r="EU278" s="202">
        <f>COUNTIF(DL278:ET278,"2")</f>
        <v>28</v>
      </c>
      <c r="EV278" s="203">
        <f>EU278/(EU278+EW278+EY278+FA278)</f>
        <v>0.90322580645161288</v>
      </c>
      <c r="EW278" s="202">
        <f>COUNTIF(DL278:ET278,"1")</f>
        <v>3</v>
      </c>
      <c r="EX278" s="203">
        <f>EW278/(EU278+EW278+EY278+FA278)</f>
        <v>9.6774193548387094E-2</v>
      </c>
      <c r="EY278" s="202">
        <f>COUNTIF(DL278:ET278,"0")</f>
        <v>0</v>
      </c>
      <c r="EZ278" s="203">
        <f>EY278/(EU278+EW278+EY278+FA278)</f>
        <v>0</v>
      </c>
      <c r="FA278" s="202">
        <f>COUNTIF(DL278:ET278,"KĐG")</f>
        <v>0</v>
      </c>
      <c r="FB278" s="203">
        <f>FA278/(EU278+EW278+EY278+FA278)</f>
        <v>0</v>
      </c>
      <c r="FC278" s="204">
        <f>(((EU278*2)+(EW278*1)+(EY278*0)))/(EU278+EW278+EY278)</f>
        <v>1.903225806451613</v>
      </c>
      <c r="FD278" s="207" t="str">
        <f>IF(FB278&gt;=50%,"KĐG",IF(FC278&gt;=1.6,"Đạt mục tiêu",IF(FC278&gt;=1,"Cần cố gắng","Chưa đạt")))</f>
        <v>Đạt mục tiêu</v>
      </c>
      <c r="FE278" s="77"/>
      <c r="FF278" s="77"/>
      <c r="FG278" s="77"/>
      <c r="FH278" s="77"/>
      <c r="FI278" s="77"/>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77"/>
      <c r="GZ278" s="77"/>
      <c r="HA278" s="77"/>
      <c r="HB278" s="77"/>
      <c r="HC278" s="77"/>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61"/>
      <c r="IF278" s="61"/>
      <c r="IG278" s="61"/>
      <c r="IH278" s="61"/>
      <c r="II278" s="61"/>
      <c r="IJ278" s="61"/>
      <c r="IK278" s="61"/>
      <c r="IL278" s="61"/>
      <c r="IM278" s="61"/>
      <c r="IN278" s="61"/>
      <c r="IO278" s="61"/>
      <c r="IP278" s="61"/>
      <c r="IQ278" s="61"/>
      <c r="IR278" s="61"/>
      <c r="IS278" s="77"/>
      <c r="IT278" s="77"/>
      <c r="IU278" s="77"/>
      <c r="IV278" s="77"/>
      <c r="IW278" s="61"/>
      <c r="IX278" s="61"/>
      <c r="IY278" s="61"/>
      <c r="IZ278" s="61"/>
      <c r="JA278" s="61"/>
      <c r="JB278" s="61"/>
      <c r="JC278" s="61"/>
      <c r="JD278" s="61"/>
      <c r="JE278" s="61"/>
      <c r="JF278" s="61"/>
      <c r="JG278" s="61"/>
      <c r="JH278" s="61"/>
      <c r="JI278" s="61"/>
      <c r="JJ278" s="61"/>
      <c r="JK278" s="61"/>
      <c r="JL278" s="61"/>
      <c r="JM278" s="61"/>
      <c r="JN278" s="61"/>
      <c r="JO278" s="61"/>
      <c r="JP278" s="61"/>
      <c r="JQ278" s="61"/>
      <c r="JR278" s="61"/>
      <c r="JS278" s="61"/>
      <c r="JT278" s="61"/>
      <c r="JU278" s="61"/>
      <c r="JV278" s="61"/>
      <c r="JW278" s="61"/>
      <c r="JX278" s="61"/>
      <c r="JY278" s="61"/>
      <c r="JZ278" s="61"/>
      <c r="KA278" s="61"/>
      <c r="KB278" s="61"/>
      <c r="KC278" s="61"/>
      <c r="KD278" s="61"/>
      <c r="KE278" s="61"/>
      <c r="KF278" s="61"/>
      <c r="KG278" s="61"/>
      <c r="KH278" s="61"/>
      <c r="KI278" s="61"/>
      <c r="KJ278" s="61"/>
      <c r="KK278" s="78"/>
      <c r="KL278" s="78"/>
      <c r="KM278" s="78"/>
      <c r="KN278" s="61"/>
      <c r="KO278" s="61"/>
      <c r="KP278" s="61"/>
      <c r="KQ278" s="61"/>
      <c r="KR278" s="61"/>
      <c r="KS278" s="61"/>
      <c r="KT278" s="61"/>
      <c r="KU278" s="61"/>
      <c r="KV278" s="61"/>
      <c r="KW278" s="61"/>
      <c r="KX278" s="61"/>
      <c r="KY278" s="61"/>
      <c r="KZ278" s="61"/>
      <c r="LA278" s="61"/>
      <c r="LB278" s="61"/>
      <c r="LC278" s="61"/>
      <c r="LD278" s="61"/>
      <c r="LE278" s="61"/>
      <c r="LF278" s="61"/>
      <c r="LG278" s="61"/>
      <c r="LH278" s="61"/>
      <c r="LI278" s="61"/>
      <c r="LJ278" s="61"/>
      <c r="LK278" s="61"/>
      <c r="LL278" s="61"/>
      <c r="LM278" s="61"/>
      <c r="LN278" s="61"/>
      <c r="LO278" s="61"/>
      <c r="LP278" s="61"/>
      <c r="LQ278" s="61"/>
      <c r="LR278" s="202"/>
      <c r="LS278" s="203"/>
      <c r="LT278" s="202"/>
      <c r="LU278" s="203"/>
      <c r="LV278" s="202"/>
      <c r="LW278" s="203"/>
      <c r="LX278" s="202"/>
      <c r="LY278" s="203"/>
      <c r="LZ278" s="204"/>
      <c r="MA278" s="208"/>
      <c r="MB278" s="78"/>
      <c r="MC278" s="78"/>
      <c r="MD278" s="61"/>
      <c r="ME278" s="61"/>
      <c r="MF278" s="61"/>
      <c r="MG278" s="61"/>
      <c r="MH278" s="61"/>
      <c r="MI278" s="61"/>
      <c r="MJ278" s="61"/>
      <c r="MK278" s="61"/>
      <c r="ML278" s="61"/>
      <c r="MM278" s="61"/>
      <c r="MN278" s="61"/>
      <c r="MO278" s="61"/>
      <c r="MP278" s="61"/>
      <c r="MQ278" s="61"/>
      <c r="MR278" s="61"/>
      <c r="MS278" s="61"/>
      <c r="MT278" s="61"/>
      <c r="MU278" s="61"/>
      <c r="MV278" s="61"/>
      <c r="MW278" s="61"/>
      <c r="MX278" s="61"/>
      <c r="MY278" s="61"/>
      <c r="MZ278" s="61"/>
      <c r="NA278" s="61"/>
      <c r="NB278" s="61"/>
      <c r="NC278" s="61"/>
      <c r="ND278" s="202"/>
      <c r="NE278" s="203"/>
      <c r="NF278" s="202"/>
      <c r="NG278" s="203"/>
      <c r="NH278" s="202"/>
      <c r="NI278" s="203"/>
      <c r="NJ278" s="202"/>
      <c r="NK278" s="203"/>
      <c r="NL278" s="204"/>
      <c r="NM278" s="207"/>
      <c r="NN278" s="77"/>
      <c r="NO278" s="77"/>
      <c r="NP278" s="61"/>
      <c r="NQ278" s="61"/>
      <c r="NR278" s="61"/>
      <c r="NS278" s="61"/>
      <c r="NT278" s="61"/>
      <c r="NU278" s="61"/>
      <c r="NV278" s="61"/>
      <c r="NW278" s="61"/>
      <c r="NX278" s="61"/>
      <c r="NY278" s="61"/>
      <c r="NZ278" s="61"/>
      <c r="OA278" s="61"/>
      <c r="OB278" s="61"/>
      <c r="OC278" s="61"/>
      <c r="OD278" s="61"/>
      <c r="OE278" s="61"/>
      <c r="OF278" s="61"/>
      <c r="OG278" s="61"/>
      <c r="OH278" s="61"/>
      <c r="OI278" s="61"/>
      <c r="OJ278" s="61"/>
      <c r="OK278" s="61"/>
      <c r="OL278" s="61"/>
      <c r="OM278" s="61"/>
      <c r="ON278" s="61"/>
      <c r="OO278" s="61"/>
      <c r="OP278" s="202"/>
      <c r="OQ278" s="203"/>
      <c r="OR278" s="202"/>
      <c r="OS278" s="203"/>
      <c r="OT278" s="202"/>
      <c r="OU278" s="203"/>
      <c r="OV278" s="202"/>
      <c r="OW278" s="203"/>
      <c r="OX278" s="204"/>
      <c r="OY278" s="207"/>
      <c r="OZ278" s="61"/>
    </row>
    <row r="279" spans="1:416" ht="26.25" hidden="1" customHeight="1">
      <c r="A279" s="61"/>
      <c r="B279" s="282"/>
      <c r="C279" s="278"/>
      <c r="D279" s="281"/>
      <c r="E279" s="278"/>
      <c r="F279" s="292"/>
      <c r="G279" s="281"/>
      <c r="H279" s="137" t="s">
        <v>746</v>
      </c>
      <c r="I279" s="176" t="s">
        <v>1252</v>
      </c>
      <c r="J279" s="134"/>
      <c r="K279" s="206" t="s">
        <v>662</v>
      </c>
      <c r="L279" s="200" t="s">
        <v>499</v>
      </c>
      <c r="M279" s="55" t="s">
        <v>378</v>
      </c>
      <c r="N279" s="61" t="s">
        <v>349</v>
      </c>
      <c r="O279" s="282"/>
      <c r="P279" s="282"/>
      <c r="Q279" s="131"/>
      <c r="R279" s="131"/>
      <c r="S279" s="131"/>
      <c r="T279" s="131"/>
      <c r="U279" s="131"/>
      <c r="V279" s="131"/>
      <c r="W279" s="131" t="s">
        <v>205</v>
      </c>
      <c r="X279" s="131"/>
      <c r="Y279" s="131"/>
      <c r="Z279" s="131"/>
      <c r="AA279" s="131"/>
      <c r="AB279" s="130">
        <f t="shared" si="326"/>
        <v>1</v>
      </c>
      <c r="AC279" s="77"/>
      <c r="AD279" s="77"/>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251"/>
      <c r="BT279" s="251"/>
      <c r="BU279" s="77"/>
      <c r="BV279" s="77"/>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77"/>
      <c r="DM279" s="77"/>
      <c r="DN279" s="77"/>
      <c r="DO279" s="77"/>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79" t="s">
        <v>553</v>
      </c>
      <c r="FF279" s="79" t="s">
        <v>553</v>
      </c>
      <c r="FG279" s="79" t="s">
        <v>553</v>
      </c>
      <c r="FH279" s="79" t="s">
        <v>553</v>
      </c>
      <c r="FI279" s="79" t="s">
        <v>553</v>
      </c>
      <c r="FJ279" s="77" t="s">
        <v>463</v>
      </c>
      <c r="FK279" s="77" t="s">
        <v>463</v>
      </c>
      <c r="FL279" s="77" t="s">
        <v>463</v>
      </c>
      <c r="FM279" s="77" t="s">
        <v>1022</v>
      </c>
      <c r="FN279" s="77" t="s">
        <v>463</v>
      </c>
      <c r="FO279" s="77" t="s">
        <v>463</v>
      </c>
      <c r="FP279" s="77" t="s">
        <v>463</v>
      </c>
      <c r="FQ279" s="77" t="s">
        <v>463</v>
      </c>
      <c r="FR279" s="77" t="s">
        <v>463</v>
      </c>
      <c r="FS279" s="77" t="s">
        <v>463</v>
      </c>
      <c r="FT279" s="77" t="s">
        <v>463</v>
      </c>
      <c r="FU279" s="77" t="s">
        <v>463</v>
      </c>
      <c r="FV279" s="77" t="s">
        <v>463</v>
      </c>
      <c r="FW279" s="77" t="s">
        <v>463</v>
      </c>
      <c r="FX279" s="77" t="s">
        <v>463</v>
      </c>
      <c r="FY279" s="77" t="s">
        <v>463</v>
      </c>
      <c r="FZ279" s="77" t="s">
        <v>463</v>
      </c>
      <c r="GA279" s="77" t="s">
        <v>463</v>
      </c>
      <c r="GB279" s="77" t="s">
        <v>463</v>
      </c>
      <c r="GC279" s="77" t="s">
        <v>463</v>
      </c>
      <c r="GD279" s="77" t="s">
        <v>463</v>
      </c>
      <c r="GE279" s="77" t="s">
        <v>463</v>
      </c>
      <c r="GF279" s="77" t="s">
        <v>463</v>
      </c>
      <c r="GG279" s="77" t="s">
        <v>1022</v>
      </c>
      <c r="GH279" s="77" t="s">
        <v>463</v>
      </c>
      <c r="GI279" s="77" t="s">
        <v>463</v>
      </c>
      <c r="GJ279" s="77" t="s">
        <v>463</v>
      </c>
      <c r="GK279" s="77" t="s">
        <v>463</v>
      </c>
      <c r="GL279" s="77" t="s">
        <v>463</v>
      </c>
      <c r="GM279" s="77" t="s">
        <v>463</v>
      </c>
      <c r="GN279" s="77" t="s">
        <v>463</v>
      </c>
      <c r="GO279" s="202">
        <f>COUNTIF(EZ279:GN279,"2")</f>
        <v>29</v>
      </c>
      <c r="GP279" s="203">
        <f t="shared" ref="GP279" si="327">GO279/(GO279+GQ279+GS279+GU279)</f>
        <v>0.93548387096774188</v>
      </c>
      <c r="GQ279" s="202">
        <f>COUNTIF(EZ279:GN279,"1")</f>
        <v>2</v>
      </c>
      <c r="GR279" s="203">
        <f t="shared" ref="GR279" si="328">GQ279/(GO279+GQ279+GS279+GU279)</f>
        <v>6.4516129032258063E-2</v>
      </c>
      <c r="GS279" s="202">
        <f>COUNTIF(EZ279:GN279,"0")</f>
        <v>0</v>
      </c>
      <c r="GT279" s="203">
        <f t="shared" ref="GT279" si="329">GS279/(GO279+GQ279+GS279+GU279)</f>
        <v>0</v>
      </c>
      <c r="GU279" s="202">
        <f>COUNTIF(EZ279:GN279,"KĐG")</f>
        <v>0</v>
      </c>
      <c r="GV279" s="203">
        <f t="shared" ref="GV279" si="330">GU279/(GO279+GQ279+GS279+GU279)</f>
        <v>0</v>
      </c>
      <c r="GW279" s="204">
        <f t="shared" ref="GW279" si="331">(((GO279*2)+(GQ279*1)+(GS279*0)))/(GO279+GQ279+GS279)</f>
        <v>1.935483870967742</v>
      </c>
      <c r="GX279" s="205" t="str">
        <f t="shared" ref="GX279" si="332">IF(GV279&gt;=50%,"KĐG",IF(GW279&gt;=1.6,"Đạt mục tiêu",IF(GW279&gt;=1,"Cần cố gắng","Chưa đạt")))</f>
        <v>Đạt mục tiêu</v>
      </c>
      <c r="GY279" s="77"/>
      <c r="GZ279" s="77"/>
      <c r="HA279" s="77"/>
      <c r="HB279" s="77"/>
      <c r="HC279" s="77"/>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61"/>
      <c r="IF279" s="61"/>
      <c r="IG279" s="61"/>
      <c r="IH279" s="61"/>
      <c r="II279" s="61"/>
      <c r="IJ279" s="61"/>
      <c r="IK279" s="61"/>
      <c r="IL279" s="61"/>
      <c r="IM279" s="61"/>
      <c r="IN279" s="61"/>
      <c r="IO279" s="61"/>
      <c r="IP279" s="61"/>
      <c r="IQ279" s="61"/>
      <c r="IR279" s="61"/>
      <c r="IS279" s="77"/>
      <c r="IT279" s="77"/>
      <c r="IU279" s="77"/>
      <c r="IV279" s="77"/>
      <c r="IW279" s="61"/>
      <c r="IX279" s="61"/>
      <c r="IY279" s="61"/>
      <c r="IZ279" s="61"/>
      <c r="JA279" s="61"/>
      <c r="JB279" s="61"/>
      <c r="JC279" s="61"/>
      <c r="JD279" s="61"/>
      <c r="JE279" s="61"/>
      <c r="JF279" s="61"/>
      <c r="JG279" s="61"/>
      <c r="JH279" s="61"/>
      <c r="JI279" s="61"/>
      <c r="JJ279" s="61"/>
      <c r="JK279" s="61"/>
      <c r="JL279" s="61"/>
      <c r="JM279" s="61"/>
      <c r="JN279" s="61"/>
      <c r="JO279" s="61"/>
      <c r="JP279" s="61"/>
      <c r="JQ279" s="61"/>
      <c r="JR279" s="61"/>
      <c r="JS279" s="61"/>
      <c r="JT279" s="61"/>
      <c r="JU279" s="61"/>
      <c r="JV279" s="61"/>
      <c r="JW279" s="61"/>
      <c r="JX279" s="61"/>
      <c r="JY279" s="61"/>
      <c r="JZ279" s="61"/>
      <c r="KA279" s="61"/>
      <c r="KB279" s="61"/>
      <c r="KC279" s="61"/>
      <c r="KD279" s="61"/>
      <c r="KE279" s="61"/>
      <c r="KF279" s="61"/>
      <c r="KG279" s="61"/>
      <c r="KH279" s="61"/>
      <c r="KI279" s="61"/>
      <c r="KJ279" s="61"/>
      <c r="KK279" s="78"/>
      <c r="KL279" s="78"/>
      <c r="KM279" s="78"/>
      <c r="KN279" s="61"/>
      <c r="KO279" s="61"/>
      <c r="KP279" s="61"/>
      <c r="KQ279" s="61"/>
      <c r="KR279" s="61"/>
      <c r="KS279" s="61"/>
      <c r="KT279" s="61"/>
      <c r="KU279" s="61"/>
      <c r="KV279" s="61"/>
      <c r="KW279" s="61"/>
      <c r="KX279" s="61"/>
      <c r="KY279" s="61"/>
      <c r="KZ279" s="61"/>
      <c r="LA279" s="61"/>
      <c r="LB279" s="61"/>
      <c r="LC279" s="61"/>
      <c r="LD279" s="61"/>
      <c r="LE279" s="61"/>
      <c r="LF279" s="61"/>
      <c r="LG279" s="61"/>
      <c r="LH279" s="61"/>
      <c r="LI279" s="61"/>
      <c r="LJ279" s="61"/>
      <c r="LK279" s="61"/>
      <c r="LL279" s="61"/>
      <c r="LM279" s="61"/>
      <c r="LN279" s="61"/>
      <c r="LO279" s="61"/>
      <c r="LP279" s="61"/>
      <c r="LQ279" s="61"/>
      <c r="LR279" s="202"/>
      <c r="LS279" s="203"/>
      <c r="LT279" s="202"/>
      <c r="LU279" s="203"/>
      <c r="LV279" s="202"/>
      <c r="LW279" s="203"/>
      <c r="LX279" s="202"/>
      <c r="LY279" s="203"/>
      <c r="LZ279" s="204"/>
      <c r="MA279" s="208"/>
      <c r="MB279" s="78"/>
      <c r="MC279" s="78"/>
      <c r="MD279" s="61"/>
      <c r="ME279" s="61"/>
      <c r="MF279" s="61"/>
      <c r="MG279" s="61"/>
      <c r="MH279" s="61"/>
      <c r="MI279" s="61"/>
      <c r="MJ279" s="61"/>
      <c r="MK279" s="61"/>
      <c r="ML279" s="61"/>
      <c r="MM279" s="61"/>
      <c r="MN279" s="61"/>
      <c r="MO279" s="61"/>
      <c r="MP279" s="61"/>
      <c r="MQ279" s="61"/>
      <c r="MR279" s="61"/>
      <c r="MS279" s="61"/>
      <c r="MT279" s="61"/>
      <c r="MU279" s="61"/>
      <c r="MV279" s="61"/>
      <c r="MW279" s="61"/>
      <c r="MX279" s="61"/>
      <c r="MY279" s="61"/>
      <c r="MZ279" s="61"/>
      <c r="NA279" s="61"/>
      <c r="NB279" s="61"/>
      <c r="NC279" s="61"/>
      <c r="ND279" s="202"/>
      <c r="NE279" s="203"/>
      <c r="NF279" s="202"/>
      <c r="NG279" s="203"/>
      <c r="NH279" s="202"/>
      <c r="NI279" s="203"/>
      <c r="NJ279" s="202"/>
      <c r="NK279" s="203"/>
      <c r="NL279" s="204"/>
      <c r="NM279" s="207"/>
      <c r="NN279" s="77"/>
      <c r="NO279" s="77"/>
      <c r="NP279" s="61"/>
      <c r="NQ279" s="61"/>
      <c r="NR279" s="61"/>
      <c r="NS279" s="61"/>
      <c r="NT279" s="61"/>
      <c r="NU279" s="61"/>
      <c r="NV279" s="61"/>
      <c r="NW279" s="61"/>
      <c r="NX279" s="61"/>
      <c r="NY279" s="61"/>
      <c r="NZ279" s="61"/>
      <c r="OA279" s="61"/>
      <c r="OB279" s="61"/>
      <c r="OC279" s="61"/>
      <c r="OD279" s="61"/>
      <c r="OE279" s="61"/>
      <c r="OF279" s="61"/>
      <c r="OG279" s="61"/>
      <c r="OH279" s="61"/>
      <c r="OI279" s="61"/>
      <c r="OJ279" s="61"/>
      <c r="OK279" s="61"/>
      <c r="OL279" s="61"/>
      <c r="OM279" s="61"/>
      <c r="ON279" s="61"/>
      <c r="OO279" s="61"/>
      <c r="OP279" s="202"/>
      <c r="OQ279" s="203"/>
      <c r="OR279" s="202"/>
      <c r="OS279" s="203"/>
      <c r="OT279" s="202"/>
      <c r="OU279" s="203"/>
      <c r="OV279" s="202"/>
      <c r="OW279" s="203"/>
      <c r="OX279" s="204"/>
      <c r="OY279" s="207"/>
      <c r="OZ279" s="61"/>
    </row>
    <row r="280" spans="1:416" ht="26.25" hidden="1" customHeight="1">
      <c r="A280" s="61"/>
      <c r="B280" s="282"/>
      <c r="C280" s="278"/>
      <c r="D280" s="281"/>
      <c r="E280" s="278"/>
      <c r="F280" s="292"/>
      <c r="G280" s="281"/>
      <c r="H280" s="137" t="s">
        <v>747</v>
      </c>
      <c r="I280" s="217" t="s">
        <v>1114</v>
      </c>
      <c r="J280" s="134"/>
      <c r="K280" s="206" t="s">
        <v>662</v>
      </c>
      <c r="L280" s="200" t="s">
        <v>499</v>
      </c>
      <c r="M280" s="55" t="s">
        <v>378</v>
      </c>
      <c r="N280" s="61" t="s">
        <v>349</v>
      </c>
      <c r="O280" s="282"/>
      <c r="P280" s="282"/>
      <c r="Q280" s="131"/>
      <c r="R280" s="131"/>
      <c r="S280" s="131"/>
      <c r="T280" s="131" t="s">
        <v>205</v>
      </c>
      <c r="U280" s="131"/>
      <c r="V280" s="131"/>
      <c r="W280" s="131"/>
      <c r="X280" s="131"/>
      <c r="Y280" s="131"/>
      <c r="Z280" s="131"/>
      <c r="AA280" s="131"/>
      <c r="AB280" s="130">
        <f t="shared" si="326"/>
        <v>1</v>
      </c>
      <c r="AC280" s="77"/>
      <c r="AD280" s="77"/>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251"/>
      <c r="BT280" s="251"/>
      <c r="BU280" s="77"/>
      <c r="BV280" s="77"/>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77"/>
      <c r="DM280" s="77"/>
      <c r="DN280" s="77"/>
      <c r="DO280" s="77"/>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77"/>
      <c r="FF280" s="77"/>
      <c r="FG280" s="77"/>
      <c r="FH280" s="77"/>
      <c r="FI280" s="77"/>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77"/>
      <c r="GZ280" s="77"/>
      <c r="HA280" s="77"/>
      <c r="HB280" s="77"/>
      <c r="HC280" s="77"/>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61"/>
      <c r="IF280" s="61"/>
      <c r="IG280" s="61"/>
      <c r="IH280" s="61"/>
      <c r="II280" s="61"/>
      <c r="IJ280" s="61"/>
      <c r="IK280" s="61"/>
      <c r="IL280" s="61"/>
      <c r="IM280" s="61"/>
      <c r="IN280" s="61"/>
      <c r="IO280" s="61"/>
      <c r="IP280" s="61"/>
      <c r="IQ280" s="61"/>
      <c r="IR280" s="61"/>
      <c r="IS280" s="77"/>
      <c r="IT280" s="77"/>
      <c r="IU280" s="77"/>
      <c r="IV280" s="77"/>
      <c r="IW280" s="61"/>
      <c r="IX280" s="61"/>
      <c r="IY280" s="61"/>
      <c r="IZ280" s="61"/>
      <c r="JA280" s="61"/>
      <c r="JB280" s="61"/>
      <c r="JC280" s="61"/>
      <c r="JD280" s="61"/>
      <c r="JE280" s="61"/>
      <c r="JF280" s="61"/>
      <c r="JG280" s="61"/>
      <c r="JH280" s="61"/>
      <c r="JI280" s="61"/>
      <c r="JJ280" s="61"/>
      <c r="JK280" s="61"/>
      <c r="JL280" s="61"/>
      <c r="JM280" s="61"/>
      <c r="JN280" s="61"/>
      <c r="JO280" s="61"/>
      <c r="JP280" s="61"/>
      <c r="JQ280" s="61"/>
      <c r="JR280" s="61"/>
      <c r="JS280" s="61"/>
      <c r="JT280" s="61"/>
      <c r="JU280" s="61"/>
      <c r="JV280" s="61"/>
      <c r="JW280" s="61"/>
      <c r="JX280" s="61"/>
      <c r="JY280" s="61"/>
      <c r="JZ280" s="61"/>
      <c r="KA280" s="61"/>
      <c r="KB280" s="61"/>
      <c r="KC280" s="61"/>
      <c r="KD280" s="61"/>
      <c r="KE280" s="61"/>
      <c r="KF280" s="61"/>
      <c r="KG280" s="61"/>
      <c r="KH280" s="61"/>
      <c r="KI280" s="61"/>
      <c r="KJ280" s="61"/>
      <c r="KK280" s="78"/>
      <c r="KL280" s="78"/>
      <c r="KM280" s="78"/>
      <c r="KN280" s="61"/>
      <c r="KO280" s="61"/>
      <c r="KP280" s="61"/>
      <c r="KQ280" s="61"/>
      <c r="KR280" s="61"/>
      <c r="KS280" s="61"/>
      <c r="KT280" s="61"/>
      <c r="KU280" s="61"/>
      <c r="KV280" s="61"/>
      <c r="KW280" s="61"/>
      <c r="KX280" s="61"/>
      <c r="KY280" s="61"/>
      <c r="KZ280" s="61"/>
      <c r="LA280" s="61"/>
      <c r="LB280" s="61"/>
      <c r="LC280" s="61"/>
      <c r="LD280" s="61"/>
      <c r="LE280" s="61"/>
      <c r="LF280" s="61"/>
      <c r="LG280" s="61"/>
      <c r="LH280" s="61"/>
      <c r="LI280" s="61"/>
      <c r="LJ280" s="61"/>
      <c r="LK280" s="61"/>
      <c r="LL280" s="61"/>
      <c r="LM280" s="61"/>
      <c r="LN280" s="61"/>
      <c r="LO280" s="61"/>
      <c r="LP280" s="61"/>
      <c r="LQ280" s="61"/>
      <c r="LR280" s="202"/>
      <c r="LS280" s="203"/>
      <c r="LT280" s="202"/>
      <c r="LU280" s="203"/>
      <c r="LV280" s="202"/>
      <c r="LW280" s="203"/>
      <c r="LX280" s="202"/>
      <c r="LY280" s="203"/>
      <c r="LZ280" s="204"/>
      <c r="MA280" s="208"/>
      <c r="MB280" s="78"/>
      <c r="MC280" s="78"/>
      <c r="MD280" s="61"/>
      <c r="ME280" s="61"/>
      <c r="MF280" s="61"/>
      <c r="MG280" s="61"/>
      <c r="MH280" s="61"/>
      <c r="MI280" s="61"/>
      <c r="MJ280" s="61"/>
      <c r="MK280" s="61"/>
      <c r="ML280" s="61"/>
      <c r="MM280" s="61"/>
      <c r="MN280" s="61"/>
      <c r="MO280" s="61"/>
      <c r="MP280" s="61"/>
      <c r="MQ280" s="61"/>
      <c r="MR280" s="61"/>
      <c r="MS280" s="61"/>
      <c r="MT280" s="61"/>
      <c r="MU280" s="61"/>
      <c r="MV280" s="61"/>
      <c r="MW280" s="61"/>
      <c r="MX280" s="61"/>
      <c r="MY280" s="61"/>
      <c r="MZ280" s="61"/>
      <c r="NA280" s="61"/>
      <c r="NB280" s="61"/>
      <c r="NC280" s="61"/>
      <c r="ND280" s="202"/>
      <c r="NE280" s="203"/>
      <c r="NF280" s="202"/>
      <c r="NG280" s="203"/>
      <c r="NH280" s="202"/>
      <c r="NI280" s="203"/>
      <c r="NJ280" s="202"/>
      <c r="NK280" s="203"/>
      <c r="NL280" s="204"/>
      <c r="NM280" s="207"/>
      <c r="NN280" s="77"/>
      <c r="NO280" s="77"/>
      <c r="NP280" s="61"/>
      <c r="NQ280" s="61"/>
      <c r="NR280" s="61"/>
      <c r="NS280" s="61"/>
      <c r="NT280" s="61"/>
      <c r="NU280" s="61"/>
      <c r="NV280" s="61"/>
      <c r="NW280" s="61"/>
      <c r="NX280" s="61"/>
      <c r="NY280" s="61"/>
      <c r="NZ280" s="61"/>
      <c r="OA280" s="61"/>
      <c r="OB280" s="61"/>
      <c r="OC280" s="61"/>
      <c r="OD280" s="61"/>
      <c r="OE280" s="61"/>
      <c r="OF280" s="61"/>
      <c r="OG280" s="61"/>
      <c r="OH280" s="61"/>
      <c r="OI280" s="61"/>
      <c r="OJ280" s="61"/>
      <c r="OK280" s="61"/>
      <c r="OL280" s="61"/>
      <c r="OM280" s="61"/>
      <c r="ON280" s="61"/>
      <c r="OO280" s="61"/>
      <c r="OP280" s="202"/>
      <c r="OQ280" s="203"/>
      <c r="OR280" s="202"/>
      <c r="OS280" s="203"/>
      <c r="OT280" s="202"/>
      <c r="OU280" s="203"/>
      <c r="OV280" s="202"/>
      <c r="OW280" s="203"/>
      <c r="OX280" s="204"/>
      <c r="OY280" s="207"/>
      <c r="OZ280" s="61"/>
    </row>
    <row r="281" spans="1:416" ht="26.25" hidden="1" customHeight="1">
      <c r="A281" s="61"/>
      <c r="B281" s="282"/>
      <c r="C281" s="278"/>
      <c r="D281" s="281"/>
      <c r="E281" s="278"/>
      <c r="F281" s="292"/>
      <c r="G281" s="281"/>
      <c r="H281" s="137" t="s">
        <v>748</v>
      </c>
      <c r="I281" s="176" t="s">
        <v>1115</v>
      </c>
      <c r="J281" s="134"/>
      <c r="K281" s="206" t="s">
        <v>662</v>
      </c>
      <c r="L281" s="200" t="s">
        <v>499</v>
      </c>
      <c r="M281" s="55" t="s">
        <v>378</v>
      </c>
      <c r="N281" s="61" t="s">
        <v>349</v>
      </c>
      <c r="O281" s="282"/>
      <c r="P281" s="282"/>
      <c r="Q281" s="131"/>
      <c r="R281" s="131"/>
      <c r="S281" s="131"/>
      <c r="T281" s="131"/>
      <c r="U281" s="131"/>
      <c r="V281" s="131"/>
      <c r="W281" s="131"/>
      <c r="X281" s="131" t="s">
        <v>205</v>
      </c>
      <c r="Y281" s="131"/>
      <c r="Z281" s="131"/>
      <c r="AA281" s="131"/>
      <c r="AB281" s="130">
        <f t="shared" si="326"/>
        <v>1</v>
      </c>
      <c r="AC281" s="77"/>
      <c r="AD281" s="77"/>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251"/>
      <c r="BT281" s="251"/>
      <c r="BU281" s="77"/>
      <c r="BV281" s="77"/>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77"/>
      <c r="DM281" s="77"/>
      <c r="DN281" s="77"/>
      <c r="DO281" s="77"/>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77"/>
      <c r="FF281" s="77"/>
      <c r="FG281" s="77"/>
      <c r="FH281" s="77"/>
      <c r="FI281" s="77"/>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79" t="s">
        <v>553</v>
      </c>
      <c r="GZ281" s="79" t="s">
        <v>553</v>
      </c>
      <c r="HA281" s="79" t="s">
        <v>553</v>
      </c>
      <c r="HB281" s="79" t="s">
        <v>553</v>
      </c>
      <c r="HC281" s="79" t="s">
        <v>553</v>
      </c>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61"/>
      <c r="IF281" s="61"/>
      <c r="IG281" s="61"/>
      <c r="IH281" s="61"/>
      <c r="II281" s="61"/>
      <c r="IJ281" s="61"/>
      <c r="IK281" s="61"/>
      <c r="IL281" s="61"/>
      <c r="IM281" s="61"/>
      <c r="IN281" s="61"/>
      <c r="IO281" s="61"/>
      <c r="IP281" s="61"/>
      <c r="IQ281" s="61"/>
      <c r="IR281" s="61"/>
      <c r="IS281" s="77"/>
      <c r="IT281" s="77"/>
      <c r="IU281" s="77"/>
      <c r="IV281" s="77"/>
      <c r="IW281" s="61"/>
      <c r="IX281" s="61"/>
      <c r="IY281" s="61"/>
      <c r="IZ281" s="61"/>
      <c r="JA281" s="61"/>
      <c r="JB281" s="61"/>
      <c r="JC281" s="61"/>
      <c r="JD281" s="61"/>
      <c r="JE281" s="61"/>
      <c r="JF281" s="61"/>
      <c r="JG281" s="61"/>
      <c r="JH281" s="61"/>
      <c r="JI281" s="61"/>
      <c r="JJ281" s="61"/>
      <c r="JK281" s="61"/>
      <c r="JL281" s="61"/>
      <c r="JM281" s="61"/>
      <c r="JN281" s="61"/>
      <c r="JO281" s="61"/>
      <c r="JP281" s="61"/>
      <c r="JQ281" s="61"/>
      <c r="JR281" s="61"/>
      <c r="JS281" s="61"/>
      <c r="JT281" s="61"/>
      <c r="JU281" s="61"/>
      <c r="JV281" s="61"/>
      <c r="JW281" s="61"/>
      <c r="JX281" s="61"/>
      <c r="JY281" s="61"/>
      <c r="JZ281" s="61"/>
      <c r="KA281" s="61"/>
      <c r="KB281" s="61"/>
      <c r="KC281" s="61"/>
      <c r="KD281" s="61"/>
      <c r="KE281" s="61"/>
      <c r="KF281" s="61"/>
      <c r="KG281" s="61"/>
      <c r="KH281" s="61"/>
      <c r="KI281" s="61"/>
      <c r="KJ281" s="61"/>
      <c r="KK281" s="78"/>
      <c r="KL281" s="78"/>
      <c r="KM281" s="78"/>
      <c r="KN281" s="61"/>
      <c r="KO281" s="61"/>
      <c r="KP281" s="61"/>
      <c r="KQ281" s="61"/>
      <c r="KR281" s="61"/>
      <c r="KS281" s="61"/>
      <c r="KT281" s="61"/>
      <c r="KU281" s="61"/>
      <c r="KV281" s="61"/>
      <c r="KW281" s="61"/>
      <c r="KX281" s="61"/>
      <c r="KY281" s="61"/>
      <c r="KZ281" s="61"/>
      <c r="LA281" s="61"/>
      <c r="LB281" s="61"/>
      <c r="LC281" s="61"/>
      <c r="LD281" s="61"/>
      <c r="LE281" s="61"/>
      <c r="LF281" s="61"/>
      <c r="LG281" s="61"/>
      <c r="LH281" s="61"/>
      <c r="LI281" s="61"/>
      <c r="LJ281" s="61"/>
      <c r="LK281" s="61"/>
      <c r="LL281" s="61"/>
      <c r="LM281" s="61"/>
      <c r="LN281" s="61"/>
      <c r="LO281" s="61"/>
      <c r="LP281" s="61"/>
      <c r="LQ281" s="61"/>
      <c r="LR281" s="202"/>
      <c r="LS281" s="203"/>
      <c r="LT281" s="202"/>
      <c r="LU281" s="203"/>
      <c r="LV281" s="202"/>
      <c r="LW281" s="203"/>
      <c r="LX281" s="202"/>
      <c r="LY281" s="203"/>
      <c r="LZ281" s="204"/>
      <c r="MA281" s="208"/>
      <c r="MB281" s="78"/>
      <c r="MC281" s="78"/>
      <c r="MD281" s="61"/>
      <c r="ME281" s="61"/>
      <c r="MF281" s="61"/>
      <c r="MG281" s="61"/>
      <c r="MH281" s="61"/>
      <c r="MI281" s="61"/>
      <c r="MJ281" s="61"/>
      <c r="MK281" s="61"/>
      <c r="ML281" s="61"/>
      <c r="MM281" s="61"/>
      <c r="MN281" s="61"/>
      <c r="MO281" s="61"/>
      <c r="MP281" s="61"/>
      <c r="MQ281" s="61"/>
      <c r="MR281" s="61"/>
      <c r="MS281" s="61"/>
      <c r="MT281" s="61"/>
      <c r="MU281" s="61"/>
      <c r="MV281" s="61"/>
      <c r="MW281" s="61"/>
      <c r="MX281" s="61"/>
      <c r="MY281" s="61"/>
      <c r="MZ281" s="61"/>
      <c r="NA281" s="61"/>
      <c r="NB281" s="61"/>
      <c r="NC281" s="61"/>
      <c r="ND281" s="202"/>
      <c r="NE281" s="203"/>
      <c r="NF281" s="202"/>
      <c r="NG281" s="203"/>
      <c r="NH281" s="202"/>
      <c r="NI281" s="203"/>
      <c r="NJ281" s="202"/>
      <c r="NK281" s="203"/>
      <c r="NL281" s="204"/>
      <c r="NM281" s="207"/>
      <c r="NN281" s="77"/>
      <c r="NO281" s="77"/>
      <c r="NP281" s="61"/>
      <c r="NQ281" s="61"/>
      <c r="NR281" s="61"/>
      <c r="NS281" s="61"/>
      <c r="NT281" s="61"/>
      <c r="NU281" s="61"/>
      <c r="NV281" s="61"/>
      <c r="NW281" s="61"/>
      <c r="NX281" s="61"/>
      <c r="NY281" s="61"/>
      <c r="NZ281" s="61"/>
      <c r="OA281" s="61"/>
      <c r="OB281" s="61"/>
      <c r="OC281" s="61"/>
      <c r="OD281" s="61"/>
      <c r="OE281" s="61"/>
      <c r="OF281" s="61"/>
      <c r="OG281" s="61"/>
      <c r="OH281" s="61"/>
      <c r="OI281" s="61"/>
      <c r="OJ281" s="61"/>
      <c r="OK281" s="61"/>
      <c r="OL281" s="61"/>
      <c r="OM281" s="61"/>
      <c r="ON281" s="61"/>
      <c r="OO281" s="61"/>
      <c r="OP281" s="202"/>
      <c r="OQ281" s="203"/>
      <c r="OR281" s="202"/>
      <c r="OS281" s="203"/>
      <c r="OT281" s="202"/>
      <c r="OU281" s="203"/>
      <c r="OV281" s="202"/>
      <c r="OW281" s="203"/>
      <c r="OX281" s="204"/>
      <c r="OY281" s="207"/>
      <c r="OZ281" s="61"/>
    </row>
    <row r="282" spans="1:416" ht="26.25" hidden="1" customHeight="1">
      <c r="A282" s="61"/>
      <c r="B282" s="282"/>
      <c r="C282" s="278"/>
      <c r="D282" s="281"/>
      <c r="E282" s="278"/>
      <c r="F282" s="292"/>
      <c r="G282" s="281"/>
      <c r="H282" s="137" t="s">
        <v>749</v>
      </c>
      <c r="I282" s="176" t="s">
        <v>1115</v>
      </c>
      <c r="J282" s="134"/>
      <c r="K282" s="206" t="s">
        <v>662</v>
      </c>
      <c r="L282" s="200" t="s">
        <v>499</v>
      </c>
      <c r="M282" s="55" t="s">
        <v>378</v>
      </c>
      <c r="N282" s="61" t="s">
        <v>349</v>
      </c>
      <c r="O282" s="282"/>
      <c r="P282" s="282"/>
      <c r="Q282" s="131"/>
      <c r="R282" s="131"/>
      <c r="S282" s="131"/>
      <c r="T282" s="131"/>
      <c r="U282" s="131"/>
      <c r="V282" s="131"/>
      <c r="W282" s="131"/>
      <c r="X282" s="131"/>
      <c r="Y282" s="131" t="s">
        <v>205</v>
      </c>
      <c r="Z282" s="131"/>
      <c r="AA282" s="131"/>
      <c r="AB282" s="130">
        <f t="shared" si="326"/>
        <v>1</v>
      </c>
      <c r="AC282" s="77"/>
      <c r="AD282" s="77"/>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251"/>
      <c r="BT282" s="251"/>
      <c r="BU282" s="77"/>
      <c r="BV282" s="77"/>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77"/>
      <c r="DM282" s="77"/>
      <c r="DN282" s="77"/>
      <c r="DO282" s="77"/>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77"/>
      <c r="FF282" s="77"/>
      <c r="FG282" s="77"/>
      <c r="FH282" s="77"/>
      <c r="FI282" s="77"/>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77"/>
      <c r="GZ282" s="77"/>
      <c r="HA282" s="77"/>
      <c r="HB282" s="77"/>
      <c r="HC282" s="77"/>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61"/>
      <c r="IF282" s="61"/>
      <c r="IG282" s="61"/>
      <c r="IH282" s="61"/>
      <c r="II282" s="61"/>
      <c r="IJ282" s="61"/>
      <c r="IK282" s="61"/>
      <c r="IL282" s="61"/>
      <c r="IM282" s="61"/>
      <c r="IN282" s="61"/>
      <c r="IO282" s="61"/>
      <c r="IP282" s="61"/>
      <c r="IQ282" s="61"/>
      <c r="IR282" s="78" t="s">
        <v>553</v>
      </c>
      <c r="IS282" s="78" t="s">
        <v>553</v>
      </c>
      <c r="IT282" s="78" t="s">
        <v>553</v>
      </c>
      <c r="IU282" s="78" t="s">
        <v>553</v>
      </c>
      <c r="IV282" s="78" t="s">
        <v>553</v>
      </c>
      <c r="IW282" s="61">
        <v>2</v>
      </c>
      <c r="IX282" s="61">
        <v>2</v>
      </c>
      <c r="IY282" s="61">
        <v>2</v>
      </c>
      <c r="IZ282" s="61">
        <v>2</v>
      </c>
      <c r="JA282" s="61">
        <v>2</v>
      </c>
      <c r="JB282" s="61">
        <v>2</v>
      </c>
      <c r="JC282" s="61">
        <v>2</v>
      </c>
      <c r="JD282" s="61">
        <v>2</v>
      </c>
      <c r="JE282" s="61">
        <v>2</v>
      </c>
      <c r="JF282" s="61">
        <v>2</v>
      </c>
      <c r="JG282" s="61">
        <v>2</v>
      </c>
      <c r="JH282" s="61">
        <v>2</v>
      </c>
      <c r="JI282" s="61">
        <v>2</v>
      </c>
      <c r="JJ282" s="61">
        <v>2</v>
      </c>
      <c r="JK282" s="61">
        <v>2</v>
      </c>
      <c r="JL282" s="61">
        <v>2</v>
      </c>
      <c r="JM282" s="61">
        <v>2</v>
      </c>
      <c r="JN282" s="61">
        <v>2</v>
      </c>
      <c r="JO282" s="61">
        <v>2</v>
      </c>
      <c r="JP282" s="61">
        <v>2</v>
      </c>
      <c r="JQ282" s="61">
        <v>2</v>
      </c>
      <c r="JR282" s="61">
        <v>2</v>
      </c>
      <c r="JS282" s="61">
        <v>2</v>
      </c>
      <c r="JT282" s="61">
        <v>2</v>
      </c>
      <c r="JU282" s="61">
        <v>2</v>
      </c>
      <c r="JV282" s="61">
        <v>2</v>
      </c>
      <c r="JW282" s="61">
        <v>2</v>
      </c>
      <c r="JX282" s="61">
        <v>2</v>
      </c>
      <c r="JY282" s="61">
        <v>2</v>
      </c>
      <c r="JZ282" s="61">
        <v>2</v>
      </c>
      <c r="KA282" s="202">
        <f t="shared" ref="KA282" si="333">COUNTIF(IW282:JZ282,"2")</f>
        <v>30</v>
      </c>
      <c r="KB282" s="203">
        <f t="shared" ref="KB282" si="334">KA282/(KA282+KC282+KE282+KG282)</f>
        <v>1</v>
      </c>
      <c r="KC282" s="202">
        <f t="shared" ref="KC282" si="335">COUNTIF(IW282:JZ282,"1")</f>
        <v>0</v>
      </c>
      <c r="KD282" s="203">
        <f t="shared" ref="KD282" si="336">KC282/(KA282+KC282+KE282+KG282)</f>
        <v>0</v>
      </c>
      <c r="KE282" s="202">
        <f t="shared" ref="KE282" si="337">COUNTIF(IW282:JZ282,"0")</f>
        <v>0</v>
      </c>
      <c r="KF282" s="203">
        <f t="shared" ref="KF282" si="338">KE282/(KA282+KC282+KE282+KG282)</f>
        <v>0</v>
      </c>
      <c r="KG282" s="202">
        <f>COUNTIF(II282:JZ282,"KĐG")</f>
        <v>0</v>
      </c>
      <c r="KH282" s="203">
        <f t="shared" ref="KH282" si="339">KG282/(KA282+KC282+KE282+KG282)</f>
        <v>0</v>
      </c>
      <c r="KI282" s="204">
        <f t="shared" ref="KI282" si="340">(((KA282*2)+(KC282*1)+(KE282*0)))/(KA282+KC282+KE282)</f>
        <v>2</v>
      </c>
      <c r="KJ282" s="205" t="str">
        <f t="shared" ref="KJ282" si="341">IF(KH282&gt;=50%,"KĐG",IF(KI282&gt;=1.6,"Đạt mục tiêu",IF(KI282&gt;=1,"Cần cố gắng","Chưa đạt")))</f>
        <v>Đạt mục tiêu</v>
      </c>
      <c r="KK282" s="78"/>
      <c r="KL282" s="78"/>
      <c r="KM282" s="78"/>
      <c r="KN282" s="61"/>
      <c r="KO282" s="61"/>
      <c r="KP282" s="61"/>
      <c r="KQ282" s="61"/>
      <c r="KR282" s="61"/>
      <c r="KS282" s="61"/>
      <c r="KT282" s="61"/>
      <c r="KU282" s="61"/>
      <c r="KV282" s="61"/>
      <c r="KW282" s="61"/>
      <c r="KX282" s="61"/>
      <c r="KY282" s="61"/>
      <c r="KZ282" s="61"/>
      <c r="LA282" s="61"/>
      <c r="LB282" s="61"/>
      <c r="LC282" s="61"/>
      <c r="LD282" s="61"/>
      <c r="LE282" s="61"/>
      <c r="LF282" s="61"/>
      <c r="LG282" s="61"/>
      <c r="LH282" s="61"/>
      <c r="LI282" s="61"/>
      <c r="LJ282" s="61"/>
      <c r="LK282" s="61"/>
      <c r="LL282" s="61"/>
      <c r="LM282" s="61"/>
      <c r="LN282" s="61"/>
      <c r="LO282" s="61"/>
      <c r="LP282" s="61"/>
      <c r="LQ282" s="61"/>
      <c r="LR282" s="202"/>
      <c r="LS282" s="203"/>
      <c r="LT282" s="202"/>
      <c r="LU282" s="203"/>
      <c r="LV282" s="202"/>
      <c r="LW282" s="203"/>
      <c r="LX282" s="202"/>
      <c r="LY282" s="203"/>
      <c r="LZ282" s="204"/>
      <c r="MA282" s="208"/>
      <c r="MB282" s="78"/>
      <c r="MC282" s="78"/>
      <c r="MD282" s="61"/>
      <c r="ME282" s="61"/>
      <c r="MF282" s="61"/>
      <c r="MG282" s="61"/>
      <c r="MH282" s="61"/>
      <c r="MI282" s="61"/>
      <c r="MJ282" s="61"/>
      <c r="MK282" s="61"/>
      <c r="ML282" s="61"/>
      <c r="MM282" s="61"/>
      <c r="MN282" s="61"/>
      <c r="MO282" s="61"/>
      <c r="MP282" s="61"/>
      <c r="MQ282" s="61"/>
      <c r="MR282" s="61"/>
      <c r="MS282" s="61"/>
      <c r="MT282" s="61"/>
      <c r="MU282" s="61"/>
      <c r="MV282" s="61"/>
      <c r="MW282" s="61"/>
      <c r="MX282" s="61"/>
      <c r="MY282" s="61"/>
      <c r="MZ282" s="61"/>
      <c r="NA282" s="61"/>
      <c r="NB282" s="61"/>
      <c r="NC282" s="61"/>
      <c r="ND282" s="202"/>
      <c r="NE282" s="203"/>
      <c r="NF282" s="202"/>
      <c r="NG282" s="203"/>
      <c r="NH282" s="202"/>
      <c r="NI282" s="203"/>
      <c r="NJ282" s="202"/>
      <c r="NK282" s="203"/>
      <c r="NL282" s="204"/>
      <c r="NM282" s="207"/>
      <c r="NN282" s="77"/>
      <c r="NO282" s="77"/>
      <c r="NP282" s="61"/>
      <c r="NQ282" s="61"/>
      <c r="NR282" s="61"/>
      <c r="NS282" s="61"/>
      <c r="NT282" s="61"/>
      <c r="NU282" s="61"/>
      <c r="NV282" s="61"/>
      <c r="NW282" s="61"/>
      <c r="NX282" s="61"/>
      <c r="NY282" s="61"/>
      <c r="NZ282" s="61"/>
      <c r="OA282" s="61"/>
      <c r="OB282" s="61"/>
      <c r="OC282" s="61"/>
      <c r="OD282" s="61"/>
      <c r="OE282" s="61"/>
      <c r="OF282" s="61"/>
      <c r="OG282" s="61"/>
      <c r="OH282" s="61"/>
      <c r="OI282" s="61"/>
      <c r="OJ282" s="61"/>
      <c r="OK282" s="61"/>
      <c r="OL282" s="61"/>
      <c r="OM282" s="61"/>
      <c r="ON282" s="61"/>
      <c r="OO282" s="61"/>
      <c r="OP282" s="202"/>
      <c r="OQ282" s="203"/>
      <c r="OR282" s="202"/>
      <c r="OS282" s="203"/>
      <c r="OT282" s="202"/>
      <c r="OU282" s="203"/>
      <c r="OV282" s="202"/>
      <c r="OW282" s="203"/>
      <c r="OX282" s="204"/>
      <c r="OY282" s="207"/>
      <c r="OZ282" s="61"/>
    </row>
    <row r="283" spans="1:416" ht="26.25" hidden="1" customHeight="1">
      <c r="A283" s="61"/>
      <c r="B283" s="282"/>
      <c r="C283" s="278"/>
      <c r="D283" s="281"/>
      <c r="E283" s="278"/>
      <c r="F283" s="292"/>
      <c r="G283" s="281"/>
      <c r="H283" s="137" t="s">
        <v>750</v>
      </c>
      <c r="I283" s="160" t="s">
        <v>1116</v>
      </c>
      <c r="J283" s="134"/>
      <c r="K283" s="206" t="s">
        <v>662</v>
      </c>
      <c r="L283" s="200" t="s">
        <v>499</v>
      </c>
      <c r="M283" s="55" t="s">
        <v>378</v>
      </c>
      <c r="N283" s="61" t="s">
        <v>349</v>
      </c>
      <c r="O283" s="282"/>
      <c r="P283" s="282"/>
      <c r="Q283" s="131"/>
      <c r="R283" s="131"/>
      <c r="S283" s="131"/>
      <c r="T283" s="131"/>
      <c r="U283" s="131"/>
      <c r="V283" s="131"/>
      <c r="W283" s="131"/>
      <c r="X283" s="131"/>
      <c r="Y283" s="131"/>
      <c r="Z283" s="131" t="s">
        <v>205</v>
      </c>
      <c r="AA283" s="131"/>
      <c r="AB283" s="130">
        <f t="shared" si="326"/>
        <v>1</v>
      </c>
      <c r="AC283" s="77"/>
      <c r="AD283" s="77"/>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251"/>
      <c r="BT283" s="251"/>
      <c r="BU283" s="77"/>
      <c r="BV283" s="77"/>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77"/>
      <c r="DM283" s="77"/>
      <c r="DN283" s="77"/>
      <c r="DO283" s="77"/>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77"/>
      <c r="FF283" s="77"/>
      <c r="FG283" s="77"/>
      <c r="FH283" s="77"/>
      <c r="FI283" s="77"/>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77"/>
      <c r="GZ283" s="77"/>
      <c r="HA283" s="77"/>
      <c r="HB283" s="77"/>
      <c r="HC283" s="77"/>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61"/>
      <c r="IF283" s="61"/>
      <c r="IG283" s="61"/>
      <c r="IH283" s="61"/>
      <c r="II283" s="61"/>
      <c r="IJ283" s="61"/>
      <c r="IK283" s="61"/>
      <c r="IL283" s="61"/>
      <c r="IM283" s="61"/>
      <c r="IN283" s="61"/>
      <c r="IO283" s="61"/>
      <c r="IP283" s="61"/>
      <c r="IQ283" s="61"/>
      <c r="IR283" s="61"/>
      <c r="IS283" s="77"/>
      <c r="IT283" s="77"/>
      <c r="IU283" s="77"/>
      <c r="IV283" s="77"/>
      <c r="IW283" s="61"/>
      <c r="IX283" s="61"/>
      <c r="IY283" s="61"/>
      <c r="IZ283" s="61"/>
      <c r="JA283" s="61"/>
      <c r="JB283" s="61"/>
      <c r="JC283" s="61"/>
      <c r="JD283" s="61"/>
      <c r="JE283" s="61"/>
      <c r="JF283" s="61"/>
      <c r="JG283" s="61"/>
      <c r="JH283" s="61"/>
      <c r="JI283" s="61"/>
      <c r="JJ283" s="61"/>
      <c r="JK283" s="61"/>
      <c r="JL283" s="61"/>
      <c r="JM283" s="61"/>
      <c r="JN283" s="61"/>
      <c r="JO283" s="61"/>
      <c r="JP283" s="61"/>
      <c r="JQ283" s="61"/>
      <c r="JR283" s="61"/>
      <c r="JS283" s="61"/>
      <c r="JT283" s="61"/>
      <c r="JU283" s="61"/>
      <c r="JV283" s="61"/>
      <c r="JW283" s="61"/>
      <c r="JX283" s="61"/>
      <c r="JY283" s="61"/>
      <c r="JZ283" s="61"/>
      <c r="KA283" s="61"/>
      <c r="KB283" s="61"/>
      <c r="KC283" s="61"/>
      <c r="KD283" s="61"/>
      <c r="KE283" s="61"/>
      <c r="KF283" s="61"/>
      <c r="KG283" s="61"/>
      <c r="KH283" s="61"/>
      <c r="KI283" s="61"/>
      <c r="KJ283" s="61"/>
      <c r="KK283" s="78" t="s">
        <v>553</v>
      </c>
      <c r="KL283" s="78" t="s">
        <v>553</v>
      </c>
      <c r="KM283" s="78" t="s">
        <v>553</v>
      </c>
      <c r="KN283" s="61">
        <v>2</v>
      </c>
      <c r="KO283" s="61">
        <v>2</v>
      </c>
      <c r="KP283" s="61">
        <v>2</v>
      </c>
      <c r="KQ283" s="61">
        <v>2</v>
      </c>
      <c r="KR283" s="61">
        <v>2</v>
      </c>
      <c r="KS283" s="61">
        <v>2</v>
      </c>
      <c r="KT283" s="61">
        <v>2</v>
      </c>
      <c r="KU283" s="61">
        <v>2</v>
      </c>
      <c r="KV283" s="61">
        <v>2</v>
      </c>
      <c r="KW283" s="61">
        <v>2</v>
      </c>
      <c r="KX283" s="61">
        <v>2</v>
      </c>
      <c r="KY283" s="61">
        <v>2</v>
      </c>
      <c r="KZ283" s="61">
        <v>2</v>
      </c>
      <c r="LA283" s="61">
        <v>2</v>
      </c>
      <c r="LB283" s="61">
        <v>2</v>
      </c>
      <c r="LC283" s="61">
        <v>2</v>
      </c>
      <c r="LD283" s="61">
        <v>2</v>
      </c>
      <c r="LE283" s="61">
        <v>2</v>
      </c>
      <c r="LF283" s="61">
        <v>2</v>
      </c>
      <c r="LG283" s="61">
        <v>2</v>
      </c>
      <c r="LH283" s="61">
        <v>2</v>
      </c>
      <c r="LI283" s="61">
        <v>2</v>
      </c>
      <c r="LJ283" s="61">
        <v>2</v>
      </c>
      <c r="LK283" s="61">
        <v>2</v>
      </c>
      <c r="LL283" s="61">
        <v>2</v>
      </c>
      <c r="LM283" s="61">
        <v>2</v>
      </c>
      <c r="LN283" s="61">
        <v>2</v>
      </c>
      <c r="LO283" s="61">
        <v>2</v>
      </c>
      <c r="LP283" s="61">
        <v>2</v>
      </c>
      <c r="LQ283" s="61">
        <v>2</v>
      </c>
      <c r="LR283" s="202">
        <f>COUNTIF(KN283:LQ283,"2")</f>
        <v>30</v>
      </c>
      <c r="LS283" s="203">
        <f>LR283/(LR283+LT283+LV283+LX283)</f>
        <v>1</v>
      </c>
      <c r="LT283" s="202">
        <f>COUNTIF(KN283:LQ283,"1")</f>
        <v>0</v>
      </c>
      <c r="LU283" s="203">
        <f>LT283/(LR283+LT283+LV283+LX283)</f>
        <v>0</v>
      </c>
      <c r="LV283" s="202">
        <f>COUNTIF(KN283:LQ283,"0")</f>
        <v>0</v>
      </c>
      <c r="LW283" s="203">
        <f>LV283/(LR283+LT283+LV283+LX283)</f>
        <v>0</v>
      </c>
      <c r="LX283" s="202">
        <f>COUNTIF(KA283:LQ283,"KĐG")</f>
        <v>0</v>
      </c>
      <c r="LY283" s="203">
        <f>LX283/(LR283+LT283+LV283+LX283)</f>
        <v>0</v>
      </c>
      <c r="LZ283" s="204">
        <f>(((LR283*2)+(LT283*1)+(LV283*0)))/(LR283+LT283+LV283)</f>
        <v>2</v>
      </c>
      <c r="MA283" s="208" t="str">
        <f>IF(LY283&gt;=50%,"KĐG",IF(LZ283&gt;=1.6,"Đạt mục tiêu",IF(LZ283&gt;=1,"Cần cố gắng","Chưa đạt")))</f>
        <v>Đạt mục tiêu</v>
      </c>
      <c r="MB283" s="78"/>
      <c r="MC283" s="78"/>
      <c r="MD283" s="61"/>
      <c r="ME283" s="61"/>
      <c r="MF283" s="61"/>
      <c r="MG283" s="61"/>
      <c r="MH283" s="61"/>
      <c r="MI283" s="61"/>
      <c r="MJ283" s="61"/>
      <c r="MK283" s="61"/>
      <c r="ML283" s="61"/>
      <c r="MM283" s="61"/>
      <c r="MN283" s="61"/>
      <c r="MO283" s="61"/>
      <c r="MP283" s="61"/>
      <c r="MQ283" s="61"/>
      <c r="MR283" s="61"/>
      <c r="MS283" s="61"/>
      <c r="MT283" s="61"/>
      <c r="MU283" s="61"/>
      <c r="MV283" s="61"/>
      <c r="MW283" s="61"/>
      <c r="MX283" s="61"/>
      <c r="MY283" s="61"/>
      <c r="MZ283" s="61"/>
      <c r="NA283" s="61"/>
      <c r="NB283" s="61"/>
      <c r="NC283" s="61"/>
      <c r="ND283" s="202"/>
      <c r="NE283" s="203"/>
      <c r="NF283" s="202"/>
      <c r="NG283" s="203"/>
      <c r="NH283" s="202"/>
      <c r="NI283" s="203"/>
      <c r="NJ283" s="202"/>
      <c r="NK283" s="203"/>
      <c r="NL283" s="204"/>
      <c r="NM283" s="207"/>
      <c r="NN283" s="77"/>
      <c r="NO283" s="77"/>
      <c r="NP283" s="61"/>
      <c r="NQ283" s="61"/>
      <c r="NR283" s="61"/>
      <c r="NS283" s="61"/>
      <c r="NT283" s="61"/>
      <c r="NU283" s="61"/>
      <c r="NV283" s="61"/>
      <c r="NW283" s="61"/>
      <c r="NX283" s="61"/>
      <c r="NY283" s="61"/>
      <c r="NZ283" s="61"/>
      <c r="OA283" s="61"/>
      <c r="OB283" s="61"/>
      <c r="OC283" s="61"/>
      <c r="OD283" s="61"/>
      <c r="OE283" s="61"/>
      <c r="OF283" s="61"/>
      <c r="OG283" s="61"/>
      <c r="OH283" s="61"/>
      <c r="OI283" s="61"/>
      <c r="OJ283" s="61"/>
      <c r="OK283" s="61"/>
      <c r="OL283" s="61"/>
      <c r="OM283" s="61"/>
      <c r="ON283" s="61"/>
      <c r="OO283" s="61"/>
      <c r="OP283" s="202"/>
      <c r="OQ283" s="203"/>
      <c r="OR283" s="202"/>
      <c r="OS283" s="203"/>
      <c r="OT283" s="202"/>
      <c r="OU283" s="203"/>
      <c r="OV283" s="202"/>
      <c r="OW283" s="203"/>
      <c r="OX283" s="204"/>
      <c r="OY283" s="207"/>
      <c r="OZ283" s="61"/>
    </row>
    <row r="284" spans="1:416" ht="26.25" hidden="1" customHeight="1">
      <c r="A284" s="61"/>
      <c r="B284" s="282"/>
      <c r="C284" s="278"/>
      <c r="D284" s="281"/>
      <c r="E284" s="278"/>
      <c r="F284" s="292"/>
      <c r="G284" s="281"/>
      <c r="H284" s="137" t="s">
        <v>1363</v>
      </c>
      <c r="I284" s="160" t="s">
        <v>1364</v>
      </c>
      <c r="J284" s="134"/>
      <c r="K284" s="206" t="s">
        <v>662</v>
      </c>
      <c r="L284" s="200" t="s">
        <v>499</v>
      </c>
      <c r="M284" s="55" t="s">
        <v>378</v>
      </c>
      <c r="N284" s="61" t="s">
        <v>349</v>
      </c>
      <c r="O284" s="282"/>
      <c r="P284" s="282"/>
      <c r="Q284" s="131"/>
      <c r="R284" s="131"/>
      <c r="S284" s="131"/>
      <c r="T284" s="131"/>
      <c r="U284" s="131"/>
      <c r="V284" s="131"/>
      <c r="W284" s="131"/>
      <c r="X284" s="131"/>
      <c r="Y284" s="131"/>
      <c r="Z284" s="131"/>
      <c r="AA284" s="131" t="s">
        <v>205</v>
      </c>
      <c r="AB284" s="130">
        <f t="shared" si="326"/>
        <v>1</v>
      </c>
      <c r="AC284" s="77"/>
      <c r="AD284" s="77"/>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251"/>
      <c r="BT284" s="251"/>
      <c r="BU284" s="77"/>
      <c r="BV284" s="77"/>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77"/>
      <c r="DM284" s="77"/>
      <c r="DN284" s="77"/>
      <c r="DO284" s="77"/>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77"/>
      <c r="FF284" s="77"/>
      <c r="FG284" s="77"/>
      <c r="FH284" s="77"/>
      <c r="FI284" s="77"/>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77"/>
      <c r="GZ284" s="77"/>
      <c r="HA284" s="77"/>
      <c r="HB284" s="77"/>
      <c r="HC284" s="77"/>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61"/>
      <c r="IH284" s="61"/>
      <c r="II284" s="61"/>
      <c r="IJ284" s="61"/>
      <c r="IK284" s="61"/>
      <c r="IL284" s="61"/>
      <c r="IM284" s="61"/>
      <c r="IN284" s="61"/>
      <c r="IO284" s="61"/>
      <c r="IP284" s="61"/>
      <c r="IQ284" s="61"/>
      <c r="IR284" s="61"/>
      <c r="IS284" s="77"/>
      <c r="IT284" s="77"/>
      <c r="IU284" s="77"/>
      <c r="IV284" s="77"/>
      <c r="IW284" s="61"/>
      <c r="IX284" s="61"/>
      <c r="IY284" s="61"/>
      <c r="IZ284" s="61"/>
      <c r="JA284" s="61"/>
      <c r="JB284" s="61"/>
      <c r="JC284" s="61"/>
      <c r="JD284" s="61"/>
      <c r="JE284" s="61"/>
      <c r="JF284" s="61"/>
      <c r="JG284" s="61"/>
      <c r="JH284" s="61"/>
      <c r="JI284" s="61"/>
      <c r="JJ284" s="61"/>
      <c r="JK284" s="61"/>
      <c r="JL284" s="61"/>
      <c r="JM284" s="61"/>
      <c r="JN284" s="61"/>
      <c r="JO284" s="61"/>
      <c r="JP284" s="61"/>
      <c r="JQ284" s="61"/>
      <c r="JR284" s="61"/>
      <c r="JS284" s="61"/>
      <c r="JT284" s="61"/>
      <c r="JU284" s="61"/>
      <c r="JV284" s="61"/>
      <c r="JW284" s="61"/>
      <c r="JX284" s="61"/>
      <c r="JY284" s="61"/>
      <c r="JZ284" s="61"/>
      <c r="KA284" s="61"/>
      <c r="KB284" s="61"/>
      <c r="KC284" s="61"/>
      <c r="KD284" s="61"/>
      <c r="KE284" s="61"/>
      <c r="KF284" s="61"/>
      <c r="KG284" s="61"/>
      <c r="KH284" s="61"/>
      <c r="KI284" s="61"/>
      <c r="KJ284" s="61"/>
      <c r="KK284" s="78"/>
      <c r="KL284" s="78"/>
      <c r="KM284" s="78"/>
      <c r="KN284" s="61"/>
      <c r="KO284" s="61"/>
      <c r="KP284" s="61"/>
      <c r="KQ284" s="61"/>
      <c r="KR284" s="61"/>
      <c r="KS284" s="61"/>
      <c r="KT284" s="61"/>
      <c r="KU284" s="61"/>
      <c r="KV284" s="61"/>
      <c r="KW284" s="61"/>
      <c r="KX284" s="61"/>
      <c r="KY284" s="61"/>
      <c r="KZ284" s="61"/>
      <c r="LA284" s="61"/>
      <c r="LB284" s="61"/>
      <c r="LC284" s="61"/>
      <c r="LD284" s="61"/>
      <c r="LE284" s="61"/>
      <c r="LF284" s="61"/>
      <c r="LG284" s="61"/>
      <c r="LH284" s="61"/>
      <c r="LI284" s="61"/>
      <c r="LJ284" s="61"/>
      <c r="LK284" s="61"/>
      <c r="LL284" s="61"/>
      <c r="LM284" s="61"/>
      <c r="LN284" s="61"/>
      <c r="LO284" s="61"/>
      <c r="LP284" s="61"/>
      <c r="LQ284" s="61"/>
      <c r="LR284" s="202"/>
      <c r="LS284" s="203"/>
      <c r="LT284" s="202"/>
      <c r="LU284" s="203"/>
      <c r="LV284" s="202"/>
      <c r="LW284" s="203"/>
      <c r="LX284" s="202"/>
      <c r="LY284" s="203"/>
      <c r="LZ284" s="204"/>
      <c r="MA284" s="208"/>
      <c r="MB284" s="78"/>
      <c r="MC284" s="78"/>
      <c r="MD284" s="61"/>
      <c r="ME284" s="61"/>
      <c r="MF284" s="61"/>
      <c r="MG284" s="61"/>
      <c r="MH284" s="61"/>
      <c r="MI284" s="61"/>
      <c r="MJ284" s="61"/>
      <c r="MK284" s="61"/>
      <c r="ML284" s="61"/>
      <c r="MM284" s="61"/>
      <c r="MN284" s="61"/>
      <c r="MO284" s="61"/>
      <c r="MP284" s="61"/>
      <c r="MQ284" s="61"/>
      <c r="MR284" s="61"/>
      <c r="MS284" s="61"/>
      <c r="MT284" s="61"/>
      <c r="MU284" s="61"/>
      <c r="MV284" s="61"/>
      <c r="MW284" s="61"/>
      <c r="MX284" s="61"/>
      <c r="MY284" s="61"/>
      <c r="MZ284" s="61"/>
      <c r="NA284" s="61"/>
      <c r="NB284" s="61"/>
      <c r="NC284" s="61"/>
      <c r="ND284" s="202"/>
      <c r="NE284" s="203"/>
      <c r="NF284" s="202"/>
      <c r="NG284" s="203"/>
      <c r="NH284" s="202"/>
      <c r="NI284" s="203"/>
      <c r="NJ284" s="202"/>
      <c r="NK284" s="203"/>
      <c r="NL284" s="204"/>
      <c r="NM284" s="207"/>
      <c r="NN284" s="77"/>
      <c r="NO284" s="77"/>
      <c r="NP284" s="61"/>
      <c r="NQ284" s="61"/>
      <c r="NR284" s="61"/>
      <c r="NS284" s="61"/>
      <c r="NT284" s="61"/>
      <c r="NU284" s="61"/>
      <c r="NV284" s="61"/>
      <c r="NW284" s="61"/>
      <c r="NX284" s="61"/>
      <c r="NY284" s="61"/>
      <c r="NZ284" s="61"/>
      <c r="OA284" s="61"/>
      <c r="OB284" s="61"/>
      <c r="OC284" s="61"/>
      <c r="OD284" s="61"/>
      <c r="OE284" s="61"/>
      <c r="OF284" s="61"/>
      <c r="OG284" s="61"/>
      <c r="OH284" s="61"/>
      <c r="OI284" s="61"/>
      <c r="OJ284" s="61"/>
      <c r="OK284" s="61"/>
      <c r="OL284" s="61"/>
      <c r="OM284" s="61"/>
      <c r="ON284" s="61"/>
      <c r="OO284" s="61"/>
      <c r="OP284" s="202"/>
      <c r="OQ284" s="203"/>
      <c r="OR284" s="202"/>
      <c r="OS284" s="203"/>
      <c r="OT284" s="202"/>
      <c r="OU284" s="203"/>
      <c r="OV284" s="202"/>
      <c r="OW284" s="203"/>
      <c r="OX284" s="204"/>
      <c r="OY284" s="207"/>
      <c r="OZ284" s="61"/>
    </row>
    <row r="285" spans="1:416" ht="69" hidden="1" customHeight="1">
      <c r="A285" s="61"/>
      <c r="B285" s="61">
        <v>107</v>
      </c>
      <c r="C285" s="137" t="s">
        <v>221</v>
      </c>
      <c r="D285" s="133" t="s">
        <v>6</v>
      </c>
      <c r="E285" s="137" t="s">
        <v>63</v>
      </c>
      <c r="F285" s="134" t="s">
        <v>6</v>
      </c>
      <c r="G285" s="133"/>
      <c r="H285" s="137" t="s">
        <v>63</v>
      </c>
      <c r="I285" s="176" t="s">
        <v>1236</v>
      </c>
      <c r="J285" s="134"/>
      <c r="K285" s="206" t="s">
        <v>662</v>
      </c>
      <c r="L285" s="134" t="s">
        <v>500</v>
      </c>
      <c r="M285" s="55" t="s">
        <v>378</v>
      </c>
      <c r="N285" s="61" t="s">
        <v>349</v>
      </c>
      <c r="O285" s="61" t="s">
        <v>205</v>
      </c>
      <c r="P285" s="61">
        <v>1</v>
      </c>
      <c r="Q285" s="131"/>
      <c r="R285" s="131"/>
      <c r="S285" s="131"/>
      <c r="T285" s="131"/>
      <c r="U285" s="131"/>
      <c r="V285" s="131"/>
      <c r="W285" s="131"/>
      <c r="X285" s="131"/>
      <c r="Y285" s="131"/>
      <c r="Z285" s="131" t="s">
        <v>205</v>
      </c>
      <c r="AA285" s="131"/>
      <c r="AB285" s="130">
        <f t="shared" si="326"/>
        <v>1</v>
      </c>
      <c r="AC285" s="77"/>
      <c r="AD285" s="7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251"/>
      <c r="BT285" s="251"/>
      <c r="BU285" s="77"/>
      <c r="BV285" s="77"/>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77"/>
      <c r="DM285" s="77"/>
      <c r="DN285" s="77"/>
      <c r="DO285" s="77"/>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77"/>
      <c r="FF285" s="77"/>
      <c r="FG285" s="77"/>
      <c r="FH285" s="77"/>
      <c r="FI285" s="77"/>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77"/>
      <c r="GZ285" s="77"/>
      <c r="HA285" s="77"/>
      <c r="HB285" s="77"/>
      <c r="HC285" s="77"/>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61"/>
      <c r="IF285" s="61"/>
      <c r="IG285" s="61"/>
      <c r="IH285" s="61"/>
      <c r="II285" s="61"/>
      <c r="IJ285" s="61"/>
      <c r="IK285" s="61"/>
      <c r="IL285" s="61"/>
      <c r="IM285" s="61"/>
      <c r="IN285" s="61"/>
      <c r="IO285" s="61"/>
      <c r="IP285" s="61"/>
      <c r="IQ285" s="61"/>
      <c r="IR285" s="61"/>
      <c r="IS285" s="77"/>
      <c r="IT285" s="77"/>
      <c r="IU285" s="77"/>
      <c r="IV285" s="77"/>
      <c r="IW285" s="61"/>
      <c r="IX285" s="61"/>
      <c r="IY285" s="61"/>
      <c r="IZ285" s="61"/>
      <c r="JA285" s="61"/>
      <c r="JB285" s="61"/>
      <c r="JC285" s="61"/>
      <c r="JD285" s="61"/>
      <c r="JE285" s="61"/>
      <c r="JF285" s="61"/>
      <c r="JG285" s="61"/>
      <c r="JH285" s="61"/>
      <c r="JI285" s="61"/>
      <c r="JJ285" s="61"/>
      <c r="JK285" s="61"/>
      <c r="JL285" s="61"/>
      <c r="JM285" s="61"/>
      <c r="JN285" s="61"/>
      <c r="JO285" s="61"/>
      <c r="JP285" s="61"/>
      <c r="JQ285" s="61"/>
      <c r="JR285" s="61"/>
      <c r="JS285" s="61"/>
      <c r="JT285" s="61"/>
      <c r="JU285" s="61"/>
      <c r="JV285" s="61"/>
      <c r="JW285" s="61"/>
      <c r="JX285" s="61"/>
      <c r="JY285" s="61"/>
      <c r="JZ285" s="61"/>
      <c r="KA285" s="61"/>
      <c r="KB285" s="61"/>
      <c r="KC285" s="61"/>
      <c r="KD285" s="61"/>
      <c r="KE285" s="61"/>
      <c r="KF285" s="61"/>
      <c r="KG285" s="61"/>
      <c r="KH285" s="61"/>
      <c r="KI285" s="61"/>
      <c r="KJ285" s="61"/>
      <c r="KK285" s="78"/>
      <c r="KL285" s="78"/>
      <c r="KM285" s="78" t="s">
        <v>557</v>
      </c>
      <c r="KN285" s="61">
        <v>2</v>
      </c>
      <c r="KO285" s="61">
        <v>2</v>
      </c>
      <c r="KP285" s="61">
        <v>2</v>
      </c>
      <c r="KQ285" s="61">
        <v>2</v>
      </c>
      <c r="KR285" s="61">
        <v>2</v>
      </c>
      <c r="KS285" s="61">
        <v>2</v>
      </c>
      <c r="KT285" s="61">
        <v>2</v>
      </c>
      <c r="KU285" s="61">
        <v>2</v>
      </c>
      <c r="KV285" s="61">
        <v>2</v>
      </c>
      <c r="KW285" s="61">
        <v>2</v>
      </c>
      <c r="KX285" s="61">
        <v>2</v>
      </c>
      <c r="KY285" s="61">
        <v>2</v>
      </c>
      <c r="KZ285" s="61">
        <v>2</v>
      </c>
      <c r="LA285" s="61">
        <v>2</v>
      </c>
      <c r="LB285" s="61">
        <v>2</v>
      </c>
      <c r="LC285" s="61">
        <v>2</v>
      </c>
      <c r="LD285" s="61">
        <v>2</v>
      </c>
      <c r="LE285" s="61">
        <v>2</v>
      </c>
      <c r="LF285" s="61">
        <v>2</v>
      </c>
      <c r="LG285" s="61">
        <v>2</v>
      </c>
      <c r="LH285" s="61">
        <v>2</v>
      </c>
      <c r="LI285" s="61">
        <v>2</v>
      </c>
      <c r="LJ285" s="61">
        <v>2</v>
      </c>
      <c r="LK285" s="61">
        <v>2</v>
      </c>
      <c r="LL285" s="61">
        <v>2</v>
      </c>
      <c r="LM285" s="61">
        <v>2</v>
      </c>
      <c r="LN285" s="61">
        <v>2</v>
      </c>
      <c r="LO285" s="61">
        <v>2</v>
      </c>
      <c r="LP285" s="61">
        <v>2</v>
      </c>
      <c r="LQ285" s="61">
        <v>2</v>
      </c>
      <c r="LR285" s="202">
        <f t="shared" ref="LR285:LR286" si="342">COUNTIF(KN285:LQ285,"2")</f>
        <v>30</v>
      </c>
      <c r="LS285" s="203">
        <f t="shared" ref="LS285:LS286" si="343">LR285/(LR285+LT285+LV285+LX285)</f>
        <v>1</v>
      </c>
      <c r="LT285" s="202">
        <f t="shared" ref="LT285:LT286" si="344">COUNTIF(KN285:LQ285,"1")</f>
        <v>0</v>
      </c>
      <c r="LU285" s="203">
        <f t="shared" ref="LU285:LU286" si="345">LT285/(LR285+LT285+LV285+LX285)</f>
        <v>0</v>
      </c>
      <c r="LV285" s="202">
        <f t="shared" ref="LV285:LV286" si="346">COUNTIF(KN285:LQ285,"0")</f>
        <v>0</v>
      </c>
      <c r="LW285" s="203">
        <f t="shared" ref="LW285:LW286" si="347">LV285/(LR285+LT285+LV285+LX285)</f>
        <v>0</v>
      </c>
      <c r="LX285" s="202">
        <f t="shared" ref="LX285:LX286" si="348">COUNTIF(KA285:LQ285,"KĐG")</f>
        <v>0</v>
      </c>
      <c r="LY285" s="203">
        <f t="shared" ref="LY285:LY286" si="349">LX285/(LR285+LT285+LV285+LX285)</f>
        <v>0</v>
      </c>
      <c r="LZ285" s="204">
        <f t="shared" ref="LZ285:LZ286" si="350">(((LR285*2)+(LT285*1)+(LV285*0)))/(LR285+LT285+LV285)</f>
        <v>2</v>
      </c>
      <c r="MA285" s="208" t="str">
        <f t="shared" ref="MA285:MA286" si="351">IF(LY285&gt;=50%,"KĐG",IF(LZ285&gt;=1.6,"Đạt mục tiêu",IF(LZ285&gt;=1,"Cần cố gắng","Chưa đạt")))</f>
        <v>Đạt mục tiêu</v>
      </c>
      <c r="MB285" s="61"/>
      <c r="MC285" s="61"/>
      <c r="MD285" s="61"/>
      <c r="ME285" s="61"/>
      <c r="MF285" s="61"/>
      <c r="MG285" s="61"/>
      <c r="MH285" s="61"/>
      <c r="MI285" s="61"/>
      <c r="MJ285" s="61"/>
      <c r="MK285" s="61"/>
      <c r="ML285" s="61"/>
      <c r="MM285" s="61"/>
      <c r="MN285" s="61"/>
      <c r="MO285" s="61"/>
      <c r="MP285" s="61"/>
      <c r="MQ285" s="61"/>
      <c r="MR285" s="61"/>
      <c r="MS285" s="61"/>
      <c r="MT285" s="61"/>
      <c r="MU285" s="61"/>
      <c r="MV285" s="61"/>
      <c r="MW285" s="61"/>
      <c r="MX285" s="61"/>
      <c r="MY285" s="61"/>
      <c r="MZ285" s="61"/>
      <c r="NA285" s="61"/>
      <c r="NB285" s="61"/>
      <c r="NC285" s="61"/>
      <c r="ND285" s="61"/>
      <c r="NE285" s="61"/>
      <c r="NF285" s="61"/>
      <c r="NG285" s="61"/>
      <c r="NH285" s="61"/>
      <c r="NI285" s="61"/>
      <c r="NJ285" s="61"/>
      <c r="NK285" s="61"/>
      <c r="NL285" s="61"/>
      <c r="NM285" s="61"/>
      <c r="NN285" s="61"/>
      <c r="NO285" s="61"/>
      <c r="NP285" s="61"/>
      <c r="NQ285" s="61"/>
      <c r="NR285" s="61"/>
      <c r="NS285" s="61"/>
      <c r="NT285" s="61"/>
      <c r="NU285" s="61"/>
      <c r="NV285" s="61"/>
      <c r="NW285" s="61"/>
      <c r="NX285" s="61"/>
      <c r="NY285" s="61"/>
      <c r="NZ285" s="61"/>
      <c r="OA285" s="61"/>
      <c r="OB285" s="61"/>
      <c r="OC285" s="61"/>
      <c r="OD285" s="61"/>
      <c r="OE285" s="61"/>
      <c r="OF285" s="61"/>
      <c r="OG285" s="61"/>
      <c r="OH285" s="61"/>
      <c r="OI285" s="61"/>
      <c r="OJ285" s="61"/>
      <c r="OK285" s="61"/>
      <c r="OL285" s="61"/>
      <c r="OM285" s="61"/>
      <c r="ON285" s="61"/>
      <c r="OO285" s="61"/>
      <c r="OP285" s="61"/>
      <c r="OQ285" s="61"/>
      <c r="OR285" s="61"/>
      <c r="OS285" s="61"/>
      <c r="OT285" s="61"/>
      <c r="OU285" s="61"/>
      <c r="OV285" s="61"/>
      <c r="OW285" s="61"/>
      <c r="OX285" s="61"/>
      <c r="OY285" s="61"/>
      <c r="OZ285" s="61"/>
    </row>
    <row r="286" spans="1:416" ht="63" hidden="1">
      <c r="A286" s="61"/>
      <c r="B286" s="61">
        <v>108</v>
      </c>
      <c r="C286" s="137" t="s">
        <v>219</v>
      </c>
      <c r="D286" s="133" t="s">
        <v>12</v>
      </c>
      <c r="E286" s="137" t="s">
        <v>220</v>
      </c>
      <c r="F286" s="134" t="s">
        <v>12</v>
      </c>
      <c r="G286" s="133"/>
      <c r="H286" s="137" t="s">
        <v>220</v>
      </c>
      <c r="I286" s="160" t="s">
        <v>1556</v>
      </c>
      <c r="J286" s="134"/>
      <c r="K286" s="206" t="s">
        <v>662</v>
      </c>
      <c r="L286" s="134" t="s">
        <v>500</v>
      </c>
      <c r="M286" s="55" t="s">
        <v>378</v>
      </c>
      <c r="N286" s="61" t="s">
        <v>349</v>
      </c>
      <c r="O286" s="61" t="s">
        <v>205</v>
      </c>
      <c r="P286" s="61">
        <v>1</v>
      </c>
      <c r="Q286" s="131"/>
      <c r="R286" s="131"/>
      <c r="S286" s="131"/>
      <c r="T286" s="131"/>
      <c r="U286" s="131"/>
      <c r="V286" s="131"/>
      <c r="W286" s="131"/>
      <c r="X286" s="131"/>
      <c r="Y286" s="131"/>
      <c r="Z286" s="131" t="s">
        <v>205</v>
      </c>
      <c r="AA286" s="131"/>
      <c r="AB286" s="130">
        <f t="shared" si="326"/>
        <v>1</v>
      </c>
      <c r="AC286" s="77"/>
      <c r="AD286" s="77"/>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251"/>
      <c r="BT286" s="251"/>
      <c r="BU286" s="77"/>
      <c r="BV286" s="77"/>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77"/>
      <c r="DM286" s="77"/>
      <c r="DN286" s="77"/>
      <c r="DO286" s="77"/>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77"/>
      <c r="FF286" s="77"/>
      <c r="FG286" s="77"/>
      <c r="FH286" s="77"/>
      <c r="FI286" s="77"/>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77"/>
      <c r="GZ286" s="77"/>
      <c r="HA286" s="77"/>
      <c r="HB286" s="77"/>
      <c r="HC286" s="77"/>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61"/>
      <c r="IF286" s="61"/>
      <c r="IG286" s="61"/>
      <c r="IH286" s="61"/>
      <c r="II286" s="61"/>
      <c r="IJ286" s="61"/>
      <c r="IK286" s="61"/>
      <c r="IL286" s="61"/>
      <c r="IM286" s="61"/>
      <c r="IN286" s="61"/>
      <c r="IO286" s="61"/>
      <c r="IP286" s="61"/>
      <c r="IQ286" s="61"/>
      <c r="IR286" s="61"/>
      <c r="IS286" s="77"/>
      <c r="IT286" s="77"/>
      <c r="IU286" s="77"/>
      <c r="IV286" s="77"/>
      <c r="IW286" s="61"/>
      <c r="IX286" s="61"/>
      <c r="IY286" s="61"/>
      <c r="IZ286" s="61"/>
      <c r="JA286" s="61"/>
      <c r="JB286" s="61"/>
      <c r="JC286" s="61"/>
      <c r="JD286" s="61"/>
      <c r="JE286" s="61"/>
      <c r="JF286" s="61"/>
      <c r="JG286" s="61"/>
      <c r="JH286" s="61"/>
      <c r="JI286" s="61"/>
      <c r="JJ286" s="61"/>
      <c r="JK286" s="61"/>
      <c r="JL286" s="61"/>
      <c r="JM286" s="61"/>
      <c r="JN286" s="61"/>
      <c r="JO286" s="61"/>
      <c r="JP286" s="61"/>
      <c r="JQ286" s="61"/>
      <c r="JR286" s="61"/>
      <c r="JS286" s="61"/>
      <c r="JT286" s="61"/>
      <c r="JU286" s="61"/>
      <c r="JV286" s="61"/>
      <c r="JW286" s="61"/>
      <c r="JX286" s="61"/>
      <c r="JY286" s="61"/>
      <c r="JZ286" s="61"/>
      <c r="KA286" s="61"/>
      <c r="KB286" s="61"/>
      <c r="KC286" s="61"/>
      <c r="KD286" s="61"/>
      <c r="KE286" s="61"/>
      <c r="KF286" s="61"/>
      <c r="KG286" s="61"/>
      <c r="KH286" s="61"/>
      <c r="KI286" s="61"/>
      <c r="KJ286" s="61"/>
      <c r="KK286" s="78" t="s">
        <v>557</v>
      </c>
      <c r="KL286" s="61"/>
      <c r="KM286" s="61"/>
      <c r="KN286" s="61">
        <v>2</v>
      </c>
      <c r="KO286" s="61">
        <v>2</v>
      </c>
      <c r="KP286" s="61">
        <v>2</v>
      </c>
      <c r="KQ286" s="61">
        <v>2</v>
      </c>
      <c r="KR286" s="61">
        <v>2</v>
      </c>
      <c r="KS286" s="61">
        <v>2</v>
      </c>
      <c r="KT286" s="61">
        <v>2</v>
      </c>
      <c r="KU286" s="61">
        <v>2</v>
      </c>
      <c r="KV286" s="61">
        <v>2</v>
      </c>
      <c r="KW286" s="61">
        <v>2</v>
      </c>
      <c r="KX286" s="61">
        <v>2</v>
      </c>
      <c r="KY286" s="61">
        <v>2</v>
      </c>
      <c r="KZ286" s="61">
        <v>2</v>
      </c>
      <c r="LA286" s="61">
        <v>1</v>
      </c>
      <c r="LB286" s="61">
        <v>2</v>
      </c>
      <c r="LC286" s="61">
        <v>2</v>
      </c>
      <c r="LD286" s="61">
        <v>2</v>
      </c>
      <c r="LE286" s="61">
        <v>2</v>
      </c>
      <c r="LF286" s="61">
        <v>2</v>
      </c>
      <c r="LG286" s="61">
        <v>2</v>
      </c>
      <c r="LH286" s="61">
        <v>1</v>
      </c>
      <c r="LI286" s="61">
        <v>2</v>
      </c>
      <c r="LJ286" s="61">
        <v>2</v>
      </c>
      <c r="LK286" s="61">
        <v>2</v>
      </c>
      <c r="LL286" s="61">
        <v>2</v>
      </c>
      <c r="LM286" s="61">
        <v>2</v>
      </c>
      <c r="LN286" s="61">
        <v>2</v>
      </c>
      <c r="LO286" s="61">
        <v>2</v>
      </c>
      <c r="LP286" s="61">
        <v>2</v>
      </c>
      <c r="LQ286" s="61">
        <v>2</v>
      </c>
      <c r="LR286" s="202">
        <f t="shared" si="342"/>
        <v>28</v>
      </c>
      <c r="LS286" s="203">
        <f t="shared" si="343"/>
        <v>0.93333333333333335</v>
      </c>
      <c r="LT286" s="202">
        <f t="shared" si="344"/>
        <v>2</v>
      </c>
      <c r="LU286" s="203">
        <f t="shared" si="345"/>
        <v>6.6666666666666666E-2</v>
      </c>
      <c r="LV286" s="202">
        <f t="shared" si="346"/>
        <v>0</v>
      </c>
      <c r="LW286" s="203">
        <f t="shared" si="347"/>
        <v>0</v>
      </c>
      <c r="LX286" s="202">
        <f t="shared" si="348"/>
        <v>0</v>
      </c>
      <c r="LY286" s="203">
        <f t="shared" si="349"/>
        <v>0</v>
      </c>
      <c r="LZ286" s="204">
        <f t="shared" si="350"/>
        <v>1.9333333333333333</v>
      </c>
      <c r="MA286" s="208" t="str">
        <f t="shared" si="351"/>
        <v>Đạt mục tiêu</v>
      </c>
      <c r="MB286" s="61"/>
      <c r="MC286" s="61"/>
      <c r="MD286" s="61"/>
      <c r="ME286" s="61"/>
      <c r="MF286" s="61"/>
      <c r="MG286" s="61"/>
      <c r="MH286" s="61"/>
      <c r="MI286" s="61"/>
      <c r="MJ286" s="61"/>
      <c r="MK286" s="61"/>
      <c r="ML286" s="61"/>
      <c r="MM286" s="61"/>
      <c r="MN286" s="61"/>
      <c r="MO286" s="61"/>
      <c r="MP286" s="61"/>
      <c r="MQ286" s="61"/>
      <c r="MR286" s="61"/>
      <c r="MS286" s="61"/>
      <c r="MT286" s="61"/>
      <c r="MU286" s="61"/>
      <c r="MV286" s="61"/>
      <c r="MW286" s="61"/>
      <c r="MX286" s="61"/>
      <c r="MY286" s="61"/>
      <c r="MZ286" s="61"/>
      <c r="NA286" s="61"/>
      <c r="NB286" s="61"/>
      <c r="NC286" s="61"/>
      <c r="ND286" s="61"/>
      <c r="NE286" s="61"/>
      <c r="NF286" s="61"/>
      <c r="NG286" s="61"/>
      <c r="NH286" s="61"/>
      <c r="NI286" s="61"/>
      <c r="NJ286" s="61"/>
      <c r="NK286" s="61"/>
      <c r="NL286" s="61"/>
      <c r="NM286" s="61"/>
      <c r="NN286" s="61"/>
      <c r="NO286" s="61"/>
      <c r="NP286" s="61"/>
      <c r="NQ286" s="61"/>
      <c r="NR286" s="61"/>
      <c r="NS286" s="61"/>
      <c r="NT286" s="61"/>
      <c r="NU286" s="61"/>
      <c r="NV286" s="61"/>
      <c r="NW286" s="61"/>
      <c r="NX286" s="61"/>
      <c r="NY286" s="61"/>
      <c r="NZ286" s="61"/>
      <c r="OA286" s="61"/>
      <c r="OB286" s="61"/>
      <c r="OC286" s="61"/>
      <c r="OD286" s="61"/>
      <c r="OE286" s="61"/>
      <c r="OF286" s="61"/>
      <c r="OG286" s="61"/>
      <c r="OH286" s="61"/>
      <c r="OI286" s="61"/>
      <c r="OJ286" s="61"/>
      <c r="OK286" s="61"/>
      <c r="OL286" s="61"/>
      <c r="OM286" s="61"/>
      <c r="ON286" s="61"/>
      <c r="OO286" s="61"/>
      <c r="OP286" s="61"/>
      <c r="OQ286" s="61"/>
      <c r="OR286" s="61"/>
      <c r="OS286" s="61"/>
      <c r="OT286" s="61"/>
      <c r="OU286" s="61"/>
      <c r="OV286" s="61"/>
      <c r="OW286" s="61"/>
      <c r="OX286" s="61"/>
      <c r="OY286" s="61"/>
      <c r="OZ286" s="61"/>
    </row>
    <row r="287" spans="1:416" s="25" customFormat="1" ht="24.75" hidden="1" customHeight="1">
      <c r="A287" s="61"/>
      <c r="B287" s="61"/>
      <c r="C287" s="280" t="s">
        <v>64</v>
      </c>
      <c r="D287" s="280"/>
      <c r="E287" s="280"/>
      <c r="F287" s="198"/>
      <c r="G287" s="122">
        <f>COUNTIF(G288:G288,"x")</f>
        <v>0</v>
      </c>
      <c r="H287" s="198"/>
      <c r="I287" s="198"/>
      <c r="J287" s="148"/>
      <c r="K287" s="47"/>
      <c r="L287" s="148"/>
      <c r="M287" s="198"/>
      <c r="N287" s="198"/>
      <c r="O287" s="125">
        <f>COUNTIF(O288:O288,"x")</f>
        <v>1</v>
      </c>
      <c r="P287" s="61">
        <f>SUM(P288:P288)</f>
        <v>1</v>
      </c>
      <c r="Q287" s="125">
        <f t="shared" ref="Q287:AA287" si="352">COUNTIF(Q288:Q288,"x")</f>
        <v>0</v>
      </c>
      <c r="R287" s="125">
        <f t="shared" si="352"/>
        <v>0</v>
      </c>
      <c r="S287" s="125">
        <f t="shared" si="352"/>
        <v>0</v>
      </c>
      <c r="T287" s="125">
        <f t="shared" si="352"/>
        <v>0</v>
      </c>
      <c r="U287" s="125">
        <f t="shared" si="352"/>
        <v>0</v>
      </c>
      <c r="V287" s="125">
        <f t="shared" si="352"/>
        <v>0</v>
      </c>
      <c r="W287" s="125">
        <f t="shared" si="352"/>
        <v>0</v>
      </c>
      <c r="X287" s="125">
        <f t="shared" si="352"/>
        <v>0</v>
      </c>
      <c r="Y287" s="125">
        <f t="shared" si="352"/>
        <v>0</v>
      </c>
      <c r="Z287" s="125">
        <f t="shared" si="352"/>
        <v>0</v>
      </c>
      <c r="AA287" s="125">
        <f t="shared" si="352"/>
        <v>1</v>
      </c>
      <c r="AB287" s="244">
        <f>SUM(AB288:AB288)</f>
        <v>1</v>
      </c>
      <c r="AC287" s="75"/>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205"/>
      <c r="BJ287" s="205"/>
      <c r="BK287" s="205"/>
      <c r="BL287" s="205"/>
      <c r="BM287" s="205"/>
      <c r="BN287" s="205"/>
      <c r="BO287" s="205"/>
      <c r="BP287" s="205"/>
      <c r="BQ287" s="205"/>
      <c r="BR287" s="208"/>
      <c r="BS287" s="77"/>
      <c r="BT287" s="77"/>
      <c r="BU287" s="77"/>
      <c r="BV287" s="77"/>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t="s">
        <v>1004</v>
      </c>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77"/>
      <c r="GZ287" s="77"/>
      <c r="HA287" s="77"/>
      <c r="HB287" s="77"/>
      <c r="HC287" s="77"/>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61"/>
      <c r="IF287" s="61"/>
      <c r="IG287" s="61"/>
      <c r="IH287" s="61"/>
      <c r="II287" s="61"/>
      <c r="IJ287" s="61"/>
      <c r="IK287" s="61"/>
      <c r="IL287" s="61"/>
      <c r="IM287" s="61"/>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61"/>
      <c r="JW287" s="61"/>
      <c r="JX287" s="61"/>
      <c r="JY287" s="61"/>
      <c r="JZ287" s="61"/>
      <c r="KA287" s="61"/>
      <c r="KB287" s="61"/>
      <c r="KC287" s="61"/>
      <c r="KD287" s="61"/>
      <c r="KE287" s="61"/>
      <c r="KF287" s="61"/>
      <c r="KG287" s="61"/>
      <c r="KH287" s="61"/>
      <c r="KI287" s="61"/>
      <c r="KJ287" s="61"/>
      <c r="KK287" s="61"/>
      <c r="KL287" s="61"/>
      <c r="KM287" s="61"/>
      <c r="KN287" s="61"/>
      <c r="KO287" s="61"/>
      <c r="KP287" s="61"/>
      <c r="KQ287" s="61"/>
      <c r="KR287" s="61"/>
      <c r="KS287" s="61"/>
      <c r="KT287" s="61"/>
      <c r="KU287" s="61"/>
      <c r="KV287" s="61"/>
      <c r="KW287" s="61"/>
      <c r="KX287" s="61"/>
      <c r="KY287" s="61"/>
      <c r="KZ287" s="61"/>
      <c r="LA287" s="61"/>
      <c r="LB287" s="61"/>
      <c r="LC287" s="61"/>
      <c r="LD287" s="61"/>
      <c r="LE287" s="61"/>
      <c r="LF287" s="61"/>
      <c r="LG287" s="61"/>
      <c r="LH287" s="61"/>
      <c r="LI287" s="61"/>
      <c r="LJ287" s="61"/>
      <c r="LK287" s="61"/>
      <c r="LL287" s="61"/>
      <c r="LM287" s="61"/>
      <c r="LN287" s="61"/>
      <c r="LO287" s="61"/>
      <c r="LP287" s="61"/>
      <c r="LQ287" s="61"/>
      <c r="LR287" s="202"/>
      <c r="LS287" s="203"/>
      <c r="LT287" s="202"/>
      <c r="LU287" s="203"/>
      <c r="LV287" s="202"/>
      <c r="LW287" s="203"/>
      <c r="LX287" s="202"/>
      <c r="LY287" s="203"/>
      <c r="LZ287" s="204"/>
      <c r="MA287" s="208"/>
      <c r="MB287" s="61"/>
      <c r="MC287" s="61"/>
      <c r="MD287" s="61"/>
      <c r="ME287" s="61"/>
      <c r="MF287" s="61"/>
      <c r="MG287" s="61"/>
      <c r="MH287" s="61"/>
      <c r="MI287" s="61"/>
      <c r="MJ287" s="61"/>
      <c r="MK287" s="61"/>
      <c r="ML287" s="61"/>
      <c r="MM287" s="61"/>
      <c r="MN287" s="61"/>
      <c r="MO287" s="61"/>
      <c r="MP287" s="61"/>
      <c r="MQ287" s="61"/>
      <c r="MR287" s="61"/>
      <c r="MS287" s="61"/>
      <c r="MT287" s="61"/>
      <c r="MU287" s="61"/>
      <c r="MV287" s="61"/>
      <c r="MW287" s="61"/>
      <c r="MX287" s="61"/>
      <c r="MY287" s="61"/>
      <c r="MZ287" s="61"/>
      <c r="NA287" s="61"/>
      <c r="NB287" s="61"/>
      <c r="NC287" s="61"/>
      <c r="ND287" s="61"/>
      <c r="NE287" s="61"/>
      <c r="NF287" s="61"/>
      <c r="NG287" s="61"/>
      <c r="NH287" s="61"/>
      <c r="NI287" s="61"/>
      <c r="NJ287" s="61"/>
      <c r="NK287" s="61"/>
      <c r="NL287" s="61"/>
      <c r="NM287" s="61"/>
      <c r="NN287" s="77"/>
      <c r="NO287" s="77"/>
      <c r="NP287" s="61"/>
      <c r="NQ287" s="61"/>
      <c r="NR287" s="61"/>
      <c r="NS287" s="61"/>
      <c r="NT287" s="61"/>
      <c r="NU287" s="61"/>
      <c r="NV287" s="61"/>
      <c r="NW287" s="61"/>
      <c r="NX287" s="61"/>
      <c r="NY287" s="61"/>
      <c r="NZ287" s="61"/>
      <c r="OA287" s="61"/>
      <c r="OB287" s="61"/>
      <c r="OC287" s="61"/>
      <c r="OD287" s="61"/>
      <c r="OE287" s="61"/>
      <c r="OF287" s="61"/>
      <c r="OG287" s="61"/>
      <c r="OH287" s="61"/>
      <c r="OI287" s="61"/>
      <c r="OJ287" s="61"/>
      <c r="OK287" s="61"/>
      <c r="OL287" s="61"/>
      <c r="OM287" s="61"/>
      <c r="ON287" s="61"/>
      <c r="OO287" s="61"/>
      <c r="OP287" s="61"/>
      <c r="OQ287" s="61"/>
      <c r="OR287" s="61"/>
      <c r="OS287" s="61"/>
      <c r="OT287" s="61"/>
      <c r="OU287" s="61"/>
      <c r="OV287" s="61"/>
      <c r="OW287" s="61"/>
      <c r="OX287" s="61"/>
      <c r="OY287" s="61"/>
      <c r="OZ287" s="61"/>
    </row>
    <row r="288" spans="1:416" ht="45.75" hidden="1" customHeight="1">
      <c r="A288" s="61"/>
      <c r="B288" s="61">
        <v>109</v>
      </c>
      <c r="C288" s="137" t="s">
        <v>65</v>
      </c>
      <c r="D288" s="133" t="s">
        <v>6</v>
      </c>
      <c r="E288" s="137" t="s">
        <v>66</v>
      </c>
      <c r="F288" s="134" t="s">
        <v>6</v>
      </c>
      <c r="G288" s="133"/>
      <c r="H288" s="137" t="s">
        <v>66</v>
      </c>
      <c r="I288" s="176" t="s">
        <v>1117</v>
      </c>
      <c r="J288" s="134"/>
      <c r="K288" s="206" t="s">
        <v>662</v>
      </c>
      <c r="L288" s="134" t="s">
        <v>500</v>
      </c>
      <c r="M288" s="55" t="s">
        <v>378</v>
      </c>
      <c r="N288" s="61" t="s">
        <v>349</v>
      </c>
      <c r="O288" s="61" t="s">
        <v>205</v>
      </c>
      <c r="P288" s="61">
        <v>1</v>
      </c>
      <c r="Q288" s="131"/>
      <c r="R288" s="131"/>
      <c r="S288" s="131"/>
      <c r="T288" s="131"/>
      <c r="U288" s="131"/>
      <c r="V288" s="131"/>
      <c r="W288" s="131"/>
      <c r="X288" s="131"/>
      <c r="Y288" s="131"/>
      <c r="Z288" s="131"/>
      <c r="AA288" s="131" t="s">
        <v>205</v>
      </c>
      <c r="AB288" s="130">
        <f>COUNTIF($Q288:$AA288,"x")</f>
        <v>1</v>
      </c>
      <c r="AC288" s="77"/>
      <c r="AD288" s="77"/>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251"/>
      <c r="BT288" s="251"/>
      <c r="BU288" s="77"/>
      <c r="BV288" s="77"/>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77"/>
      <c r="DM288" s="77"/>
      <c r="DN288" s="77"/>
      <c r="DO288" s="77"/>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77"/>
      <c r="FF288" s="77"/>
      <c r="FG288" s="77"/>
      <c r="FH288" s="77"/>
      <c r="FI288" s="77"/>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77"/>
      <c r="GZ288" s="77"/>
      <c r="HA288" s="77"/>
      <c r="HB288" s="77"/>
      <c r="HC288" s="77"/>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61"/>
      <c r="IF288" s="61"/>
      <c r="IG288" s="61"/>
      <c r="IH288" s="61"/>
      <c r="II288" s="61"/>
      <c r="IJ288" s="61"/>
      <c r="IK288" s="61"/>
      <c r="IL288" s="61"/>
      <c r="IM288" s="61"/>
      <c r="IN288" s="61"/>
      <c r="IO288" s="61"/>
      <c r="IP288" s="61"/>
      <c r="IQ288" s="61"/>
      <c r="IR288" s="61"/>
      <c r="IS288" s="77"/>
      <c r="IT288" s="77"/>
      <c r="IU288" s="77"/>
      <c r="IV288" s="77"/>
      <c r="IW288" s="61"/>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61"/>
      <c r="JT288" s="61"/>
      <c r="JU288" s="61"/>
      <c r="JV288" s="61"/>
      <c r="JW288" s="61"/>
      <c r="JX288" s="61"/>
      <c r="JY288" s="61"/>
      <c r="JZ288" s="61"/>
      <c r="KA288" s="61"/>
      <c r="KB288" s="61"/>
      <c r="KC288" s="61"/>
      <c r="KD288" s="61"/>
      <c r="KE288" s="61"/>
      <c r="KF288" s="61"/>
      <c r="KG288" s="61"/>
      <c r="KH288" s="61"/>
      <c r="KI288" s="61"/>
      <c r="KJ288" s="61"/>
      <c r="KK288" s="78"/>
      <c r="KL288" s="78"/>
      <c r="KM288" s="78" t="s">
        <v>663</v>
      </c>
      <c r="KN288" s="61">
        <v>2</v>
      </c>
      <c r="KO288" s="61">
        <v>2</v>
      </c>
      <c r="KP288" s="61">
        <v>2</v>
      </c>
      <c r="KQ288" s="61">
        <v>2</v>
      </c>
      <c r="KR288" s="61">
        <v>2</v>
      </c>
      <c r="KS288" s="61">
        <v>2</v>
      </c>
      <c r="KT288" s="61">
        <v>2</v>
      </c>
      <c r="KU288" s="61">
        <v>2</v>
      </c>
      <c r="KV288" s="61">
        <v>1</v>
      </c>
      <c r="KW288" s="61">
        <v>2</v>
      </c>
      <c r="KX288" s="61">
        <v>2</v>
      </c>
      <c r="KY288" s="61">
        <v>2</v>
      </c>
      <c r="KZ288" s="61">
        <v>2</v>
      </c>
      <c r="LA288" s="61">
        <v>2</v>
      </c>
      <c r="LB288" s="61">
        <v>2</v>
      </c>
      <c r="LC288" s="61">
        <v>2</v>
      </c>
      <c r="LD288" s="61">
        <v>2</v>
      </c>
      <c r="LE288" s="61">
        <v>2</v>
      </c>
      <c r="LF288" s="61">
        <v>1</v>
      </c>
      <c r="LG288" s="61">
        <v>2</v>
      </c>
      <c r="LH288" s="61">
        <v>2</v>
      </c>
      <c r="LI288" s="61">
        <v>2</v>
      </c>
      <c r="LJ288" s="61">
        <v>2</v>
      </c>
      <c r="LK288" s="61">
        <v>2</v>
      </c>
      <c r="LL288" s="61">
        <v>2</v>
      </c>
      <c r="LM288" s="61">
        <v>2</v>
      </c>
      <c r="LN288" s="61">
        <v>2</v>
      </c>
      <c r="LO288" s="61">
        <v>2</v>
      </c>
      <c r="LP288" s="61">
        <v>2</v>
      </c>
      <c r="LQ288" s="61">
        <v>2</v>
      </c>
      <c r="LR288" s="202">
        <f>COUNTIF(KN288:LQ288,"2")</f>
        <v>28</v>
      </c>
      <c r="LS288" s="203">
        <f>LR288/(LR288+LT288+LV288+LX288)</f>
        <v>0.93333333333333335</v>
      </c>
      <c r="LT288" s="202">
        <f>COUNTIF(KN288:LQ288,"1")</f>
        <v>2</v>
      </c>
      <c r="LU288" s="203">
        <f>LT288/(LR288+LT288+LV288+LX288)</f>
        <v>6.6666666666666666E-2</v>
      </c>
      <c r="LV288" s="202">
        <f>COUNTIF(KN288:LQ288,"0")</f>
        <v>0</v>
      </c>
      <c r="LW288" s="203">
        <f>LV288/(LR288+LT288+LV288+LX288)</f>
        <v>0</v>
      </c>
      <c r="LX288" s="202">
        <f>COUNTIF(KA288:LQ288,"KĐG")</f>
        <v>0</v>
      </c>
      <c r="LY288" s="203">
        <f>LX288/(LR288+LT288+LV288+LX288)</f>
        <v>0</v>
      </c>
      <c r="LZ288" s="204">
        <f>(((LR288*2)+(LT288*1)+(LV288*0)))/(LR288+LT288+LV288)</f>
        <v>1.9333333333333333</v>
      </c>
      <c r="MA288" s="208" t="str">
        <f>IF(LY288&gt;=50%,"KĐG",IF(LZ288&gt;=1.6,"Đạt mục tiêu",IF(LZ288&gt;=1,"Cần cố gắng","Chưa đạt")))</f>
        <v>Đạt mục tiêu</v>
      </c>
      <c r="MB288" s="61"/>
      <c r="MC288" s="61"/>
      <c r="MD288" s="61"/>
      <c r="ME288" s="61"/>
      <c r="MF288" s="61"/>
      <c r="MG288" s="61"/>
      <c r="MH288" s="61"/>
      <c r="MI288" s="61"/>
      <c r="MJ288" s="61"/>
      <c r="MK288" s="61"/>
      <c r="ML288" s="61"/>
      <c r="MM288" s="61"/>
      <c r="MN288" s="61"/>
      <c r="MO288" s="61"/>
      <c r="MP288" s="61"/>
      <c r="MQ288" s="61"/>
      <c r="MR288" s="61"/>
      <c r="MS288" s="61"/>
      <c r="MT288" s="61"/>
      <c r="MU288" s="61"/>
      <c r="MV288" s="61"/>
      <c r="MW288" s="61"/>
      <c r="MX288" s="61"/>
      <c r="MY288" s="61"/>
      <c r="MZ288" s="61"/>
      <c r="NA288" s="61"/>
      <c r="NB288" s="61"/>
      <c r="NC288" s="61"/>
      <c r="ND288" s="61"/>
      <c r="NE288" s="61"/>
      <c r="NF288" s="61"/>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61"/>
      <c r="OE288" s="61"/>
      <c r="OF288" s="61"/>
      <c r="OG288" s="61"/>
      <c r="OH288" s="61"/>
      <c r="OI288" s="61"/>
      <c r="OJ288" s="61"/>
      <c r="OK288" s="61"/>
      <c r="OL288" s="61"/>
      <c r="OM288" s="61"/>
      <c r="ON288" s="61"/>
      <c r="OO288" s="61"/>
      <c r="OP288" s="61"/>
      <c r="OQ288" s="61"/>
      <c r="OR288" s="61"/>
      <c r="OS288" s="61"/>
      <c r="OT288" s="61"/>
      <c r="OU288" s="61"/>
      <c r="OV288" s="61"/>
      <c r="OW288" s="61"/>
      <c r="OX288" s="61"/>
      <c r="OY288" s="61"/>
      <c r="OZ288" s="61"/>
    </row>
    <row r="289" spans="1:416" s="25" customFormat="1" ht="25.5" customHeight="1">
      <c r="A289" s="61"/>
      <c r="B289" s="61"/>
      <c r="C289" s="280" t="s">
        <v>67</v>
      </c>
      <c r="D289" s="280"/>
      <c r="E289" s="280"/>
      <c r="F289" s="198"/>
      <c r="G289" s="122">
        <f>COUNTIF(G290:G301,"x")</f>
        <v>0</v>
      </c>
      <c r="H289" s="198"/>
      <c r="I289" s="198"/>
      <c r="J289" s="148"/>
      <c r="K289" s="47"/>
      <c r="L289" s="148"/>
      <c r="M289" s="198"/>
      <c r="N289" s="198"/>
      <c r="O289" s="125">
        <f>COUNTIF(O290:O301,"x")</f>
        <v>1</v>
      </c>
      <c r="P289" s="61">
        <f>SUM(P290:P301)</f>
        <v>1</v>
      </c>
      <c r="Q289" s="125">
        <f>COUNTIF(Q290:Q301,"x")</f>
        <v>1</v>
      </c>
      <c r="R289" s="125">
        <f t="shared" ref="R289:S289" si="353">COUNTIF(R290:R301,"x")</f>
        <v>1</v>
      </c>
      <c r="S289" s="125">
        <f t="shared" si="353"/>
        <v>2</v>
      </c>
      <c r="T289" s="125">
        <f t="shared" ref="T289:AA289" si="354">COUNTIF(T290:T301,"x")</f>
        <v>1</v>
      </c>
      <c r="U289" s="125">
        <f t="shared" si="354"/>
        <v>1</v>
      </c>
      <c r="V289" s="125">
        <f t="shared" si="354"/>
        <v>1</v>
      </c>
      <c r="W289" s="125">
        <f t="shared" si="354"/>
        <v>1</v>
      </c>
      <c r="X289" s="125">
        <f t="shared" si="354"/>
        <v>1</v>
      </c>
      <c r="Y289" s="125">
        <f t="shared" si="354"/>
        <v>1</v>
      </c>
      <c r="Z289" s="125">
        <f t="shared" si="354"/>
        <v>1</v>
      </c>
      <c r="AA289" s="125">
        <f t="shared" si="354"/>
        <v>1</v>
      </c>
      <c r="AB289" s="244">
        <f>SUM(AB290:AB301)</f>
        <v>12</v>
      </c>
      <c r="AC289" s="75"/>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205"/>
      <c r="BJ289" s="205"/>
      <c r="BK289" s="205"/>
      <c r="BL289" s="205"/>
      <c r="BM289" s="205"/>
      <c r="BN289" s="205"/>
      <c r="BO289" s="205"/>
      <c r="BP289" s="205"/>
      <c r="BQ289" s="205"/>
      <c r="BR289" s="208"/>
      <c r="BS289" s="77"/>
      <c r="BT289" s="77"/>
      <c r="BU289" s="77"/>
      <c r="BV289" s="77"/>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202"/>
      <c r="GP289" s="203"/>
      <c r="GQ289" s="202"/>
      <c r="GR289" s="203"/>
      <c r="GS289" s="202"/>
      <c r="GT289" s="203"/>
      <c r="GU289" s="202"/>
      <c r="GV289" s="203"/>
      <c r="GW289" s="204"/>
      <c r="GX289" s="207"/>
      <c r="GY289" s="77"/>
      <c r="GZ289" s="77"/>
      <c r="HA289" s="77"/>
      <c r="HB289" s="77"/>
      <c r="HC289" s="77"/>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61"/>
      <c r="IF289" s="61"/>
      <c r="IG289" s="61"/>
      <c r="IH289" s="202"/>
      <c r="II289" s="203"/>
      <c r="IJ289" s="202"/>
      <c r="IK289" s="203"/>
      <c r="IL289" s="202"/>
      <c r="IM289" s="203"/>
      <c r="IN289" s="202"/>
      <c r="IO289" s="203"/>
      <c r="IP289" s="204"/>
      <c r="IQ289" s="208"/>
      <c r="IR289" s="61"/>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61"/>
      <c r="JW289" s="61"/>
      <c r="JX289" s="61"/>
      <c r="JY289" s="61"/>
      <c r="JZ289" s="61"/>
      <c r="KA289" s="61"/>
      <c r="KB289" s="61"/>
      <c r="KC289" s="61"/>
      <c r="KD289" s="61"/>
      <c r="KE289" s="61"/>
      <c r="KF289" s="61"/>
      <c r="KG289" s="61"/>
      <c r="KH289" s="61"/>
      <c r="KI289" s="61"/>
      <c r="KJ289" s="61"/>
      <c r="KK289" s="61"/>
      <c r="KL289" s="61"/>
      <c r="KM289" s="61"/>
      <c r="KN289" s="61"/>
      <c r="KO289" s="61"/>
      <c r="KP289" s="61"/>
      <c r="KQ289" s="61"/>
      <c r="KR289" s="61"/>
      <c r="KS289" s="61"/>
      <c r="KT289" s="61"/>
      <c r="KU289" s="61"/>
      <c r="KV289" s="61"/>
      <c r="KW289" s="61"/>
      <c r="KX289" s="61"/>
      <c r="KY289" s="61"/>
      <c r="KZ289" s="61"/>
      <c r="LA289" s="61"/>
      <c r="LB289" s="61"/>
      <c r="LC289" s="61"/>
      <c r="LD289" s="61"/>
      <c r="LE289" s="61"/>
      <c r="LF289" s="61"/>
      <c r="LG289" s="61"/>
      <c r="LH289" s="61"/>
      <c r="LI289" s="61"/>
      <c r="LJ289" s="61"/>
      <c r="LK289" s="61"/>
      <c r="LL289" s="61"/>
      <c r="LM289" s="61"/>
      <c r="LN289" s="61"/>
      <c r="LO289" s="61"/>
      <c r="LP289" s="61"/>
      <c r="LQ289" s="61"/>
      <c r="LR289" s="202"/>
      <c r="LS289" s="203"/>
      <c r="LT289" s="202"/>
      <c r="LU289" s="203"/>
      <c r="LV289" s="202"/>
      <c r="LW289" s="203"/>
      <c r="LX289" s="202"/>
      <c r="LY289" s="203"/>
      <c r="LZ289" s="204"/>
      <c r="MA289" s="208"/>
      <c r="MB289" s="61"/>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61"/>
      <c r="NE289" s="61"/>
      <c r="NF289" s="61"/>
      <c r="NG289" s="61"/>
      <c r="NH289" s="61"/>
      <c r="NI289" s="61"/>
      <c r="NJ289" s="61"/>
      <c r="NK289" s="61"/>
      <c r="NL289" s="61"/>
      <c r="NM289" s="61"/>
      <c r="NN289" s="77"/>
      <c r="NO289" s="77"/>
      <c r="NP289" s="61"/>
      <c r="NQ289" s="61"/>
      <c r="NR289" s="61"/>
      <c r="NS289" s="61"/>
      <c r="NT289" s="61"/>
      <c r="NU289" s="61"/>
      <c r="NV289" s="61"/>
      <c r="NW289" s="61"/>
      <c r="NX289" s="61"/>
      <c r="NY289" s="61"/>
      <c r="NZ289" s="61"/>
      <c r="OA289" s="61"/>
      <c r="OB289" s="61"/>
      <c r="OC289" s="61"/>
      <c r="OD289" s="61"/>
      <c r="OE289" s="61"/>
      <c r="OF289" s="61"/>
      <c r="OG289" s="61"/>
      <c r="OH289" s="61"/>
      <c r="OI289" s="61"/>
      <c r="OJ289" s="61"/>
      <c r="OK289" s="61"/>
      <c r="OL289" s="61"/>
      <c r="OM289" s="61"/>
      <c r="ON289" s="61"/>
      <c r="OO289" s="61"/>
      <c r="OP289" s="61"/>
      <c r="OQ289" s="61"/>
      <c r="OR289" s="61"/>
      <c r="OS289" s="61"/>
      <c r="OT289" s="61"/>
      <c r="OU289" s="61"/>
      <c r="OV289" s="61"/>
      <c r="OW289" s="61"/>
      <c r="OX289" s="61"/>
      <c r="OY289" s="61"/>
      <c r="OZ289" s="61"/>
    </row>
    <row r="290" spans="1:416" ht="31.5" hidden="1" customHeight="1">
      <c r="A290" s="176">
        <v>277</v>
      </c>
      <c r="B290" s="272">
        <v>110</v>
      </c>
      <c r="C290" s="275" t="s">
        <v>68</v>
      </c>
      <c r="D290" s="288" t="s">
        <v>6</v>
      </c>
      <c r="E290" s="275" t="s">
        <v>839</v>
      </c>
      <c r="F290" s="290" t="s">
        <v>6</v>
      </c>
      <c r="G290" s="281"/>
      <c r="H290" s="137" t="s">
        <v>532</v>
      </c>
      <c r="I290" s="176" t="s">
        <v>1190</v>
      </c>
      <c r="J290" s="134"/>
      <c r="K290" s="206" t="s">
        <v>662</v>
      </c>
      <c r="L290" s="200" t="s">
        <v>499</v>
      </c>
      <c r="M290" s="55" t="s">
        <v>378</v>
      </c>
      <c r="N290" s="61" t="s">
        <v>349</v>
      </c>
      <c r="O290" s="282" t="s">
        <v>205</v>
      </c>
      <c r="P290" s="282">
        <v>1</v>
      </c>
      <c r="Q290" s="131" t="s">
        <v>205</v>
      </c>
      <c r="R290" s="131"/>
      <c r="S290" s="131"/>
      <c r="T290" s="131"/>
      <c r="U290" s="131"/>
      <c r="V290" s="131"/>
      <c r="W290" s="131"/>
      <c r="X290" s="131"/>
      <c r="Y290" s="131"/>
      <c r="Z290" s="131"/>
      <c r="AA290" s="131"/>
      <c r="AB290" s="130">
        <f t="shared" ref="AB290:AB301" si="355">COUNTIF($Q290:$AA290,"x")</f>
        <v>1</v>
      </c>
      <c r="AC290" s="75" t="s">
        <v>553</v>
      </c>
      <c r="AD290" s="75"/>
      <c r="AE290" s="201">
        <v>2</v>
      </c>
      <c r="AF290" s="201">
        <v>1</v>
      </c>
      <c r="AG290" s="201">
        <v>1</v>
      </c>
      <c r="AH290" s="201">
        <v>2</v>
      </c>
      <c r="AI290" s="201">
        <v>2</v>
      </c>
      <c r="AJ290" s="201">
        <v>2</v>
      </c>
      <c r="AK290" s="201">
        <v>2</v>
      </c>
      <c r="AL290" s="201">
        <v>2</v>
      </c>
      <c r="AM290" s="201">
        <v>2</v>
      </c>
      <c r="AN290" s="201">
        <v>2</v>
      </c>
      <c r="AO290" s="201">
        <v>2</v>
      </c>
      <c r="AP290" s="201">
        <v>2</v>
      </c>
      <c r="AQ290" s="201">
        <v>1</v>
      </c>
      <c r="AR290" s="201">
        <v>2</v>
      </c>
      <c r="AS290" s="201">
        <v>2</v>
      </c>
      <c r="AT290" s="201">
        <v>2</v>
      </c>
      <c r="AU290" s="201">
        <v>2</v>
      </c>
      <c r="AV290" s="201">
        <v>2</v>
      </c>
      <c r="AW290" s="201">
        <v>2</v>
      </c>
      <c r="AX290" s="201">
        <v>2</v>
      </c>
      <c r="AY290" s="201">
        <v>2</v>
      </c>
      <c r="AZ290" s="201">
        <v>2</v>
      </c>
      <c r="BA290" s="201">
        <v>2</v>
      </c>
      <c r="BB290" s="201">
        <v>2</v>
      </c>
      <c r="BC290" s="201">
        <v>2</v>
      </c>
      <c r="BD290" s="201">
        <v>2</v>
      </c>
      <c r="BE290" s="201">
        <v>2</v>
      </c>
      <c r="BF290" s="201">
        <v>1</v>
      </c>
      <c r="BG290" s="201">
        <v>1</v>
      </c>
      <c r="BH290" s="201">
        <v>2</v>
      </c>
      <c r="BI290" s="202">
        <f>COUNTIF(AE290:BH290,"2")</f>
        <v>25</v>
      </c>
      <c r="BJ290" s="203">
        <f>BI290/(BI290+BK290+BM290+BO290)</f>
        <v>0.83333333333333337</v>
      </c>
      <c r="BK290" s="202">
        <f>COUNTIF(AE290:BH290,"1")</f>
        <v>5</v>
      </c>
      <c r="BL290" s="203">
        <f>BK290/(BI290+BK290+BM290+BO290)</f>
        <v>0.16666666666666666</v>
      </c>
      <c r="BM290" s="202">
        <f>COUNTIF(AE290:BH290,"0")</f>
        <v>0</v>
      </c>
      <c r="BN290" s="203">
        <f>BM290/(BI290+BK290+BM290+BO290)</f>
        <v>0</v>
      </c>
      <c r="BO290" s="202">
        <f>COUNTIF(P290:BH290,"KĐG")</f>
        <v>0</v>
      </c>
      <c r="BP290" s="203">
        <f>BO290/(BI290+BK290+BM290+BO290)</f>
        <v>0</v>
      </c>
      <c r="BQ290" s="204">
        <f>(((BI290*2)+(BK290*1)+(BM290*0)))/(BI290+BK290+BM290)</f>
        <v>1.8333333333333333</v>
      </c>
      <c r="BR290" s="205" t="str">
        <f>IF(BP290&gt;=50%,"KĐG",IF(BQ290&gt;=1.6,"Đạt mục tiêu",IF(BQ290&gt;=1,"Cần cố gắng","Chưa đạt")))</f>
        <v>Đạt mục tiêu</v>
      </c>
      <c r="BS290" s="251"/>
      <c r="BT290" s="251"/>
      <c r="BU290" s="77">
        <v>2</v>
      </c>
      <c r="BV290" s="77">
        <v>1</v>
      </c>
      <c r="BW290" s="61">
        <v>1</v>
      </c>
      <c r="BX290" s="61">
        <v>2</v>
      </c>
      <c r="BY290" s="61">
        <v>2</v>
      </c>
      <c r="BZ290" s="61">
        <v>2</v>
      </c>
      <c r="CA290" s="61">
        <v>2</v>
      </c>
      <c r="CB290" s="61">
        <v>2</v>
      </c>
      <c r="CC290" s="61">
        <v>2</v>
      </c>
      <c r="CD290" s="61">
        <v>2</v>
      </c>
      <c r="CE290" s="61">
        <v>2</v>
      </c>
      <c r="CF290" s="61">
        <v>2</v>
      </c>
      <c r="CG290" s="61">
        <v>1</v>
      </c>
      <c r="CH290" s="61">
        <v>2</v>
      </c>
      <c r="CI290" s="61">
        <v>2</v>
      </c>
      <c r="CJ290" s="61">
        <v>2</v>
      </c>
      <c r="CK290" s="61">
        <v>2</v>
      </c>
      <c r="CL290" s="61">
        <v>2</v>
      </c>
      <c r="CM290" s="61">
        <v>2</v>
      </c>
      <c r="CN290" s="61">
        <v>2</v>
      </c>
      <c r="CO290" s="61">
        <v>2</v>
      </c>
      <c r="CP290" s="61">
        <v>2</v>
      </c>
      <c r="CQ290" s="61">
        <v>2</v>
      </c>
      <c r="CR290" s="61">
        <v>2</v>
      </c>
      <c r="CS290" s="61">
        <v>2</v>
      </c>
      <c r="CT290" s="61">
        <v>2</v>
      </c>
      <c r="CU290" s="61">
        <v>2</v>
      </c>
      <c r="CV290" s="61">
        <v>1</v>
      </c>
      <c r="CW290" s="61">
        <v>1</v>
      </c>
      <c r="CX290" s="61">
        <v>2</v>
      </c>
      <c r="CY290" s="61">
        <f>COUNTIF(BU290:CX290,"2")</f>
        <v>25</v>
      </c>
      <c r="CZ290" s="61">
        <f>CY290/(CY290+DA290+DC290+DE290)</f>
        <v>0.83333333333333337</v>
      </c>
      <c r="DA290" s="61">
        <f>COUNTIF(BU290:CX290,"1")</f>
        <v>5</v>
      </c>
      <c r="DB290" s="61">
        <f>DA290/(CY290+DA290+DC290+DE290)</f>
        <v>0.16666666666666666</v>
      </c>
      <c r="DC290" s="61">
        <f>COUNTIF(BU290:CX290,"0")</f>
        <v>0</v>
      </c>
      <c r="DD290" s="61">
        <f>DC290/(CY290+DA290+DC290+DE290)</f>
        <v>0</v>
      </c>
      <c r="DE290" s="61">
        <f>COUNTIF(BG290:CX290,"KĐG")</f>
        <v>0</v>
      </c>
      <c r="DF290" s="61">
        <f>DE290/(CY290+DA290+DC290+DE290)</f>
        <v>0</v>
      </c>
      <c r="DG290" s="61">
        <f>(((CY290*2)+(DA290*1)+(DC290*0)))/(CY290+DA290+DC290)</f>
        <v>1.8333333333333333</v>
      </c>
      <c r="DH290" s="61" t="str">
        <f>IF(DF290&gt;=50%,"KĐG",IF(DG290&gt;=1.6,"Đạt mục tiêu",IF(DG290&gt;=1,"Cần cố gắng","Chưa đạt")))</f>
        <v>Đạt mục tiêu</v>
      </c>
      <c r="DI290" s="61"/>
      <c r="DJ290" s="61"/>
      <c r="DK290" s="61"/>
      <c r="DL290" s="77"/>
      <c r="DM290" s="77"/>
      <c r="DN290" s="77"/>
      <c r="DO290" s="77"/>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77"/>
      <c r="FF290" s="77"/>
      <c r="FG290" s="77"/>
      <c r="FH290" s="77"/>
      <c r="FI290" s="77"/>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77"/>
      <c r="GZ290" s="77"/>
      <c r="HA290" s="77"/>
      <c r="HB290" s="77"/>
      <c r="HC290" s="77"/>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202"/>
      <c r="II290" s="203"/>
      <c r="IJ290" s="202"/>
      <c r="IK290" s="203"/>
      <c r="IL290" s="202"/>
      <c r="IM290" s="203"/>
      <c r="IN290" s="202"/>
      <c r="IO290" s="203"/>
      <c r="IP290" s="204"/>
      <c r="IQ290" s="208"/>
      <c r="IR290" s="208"/>
      <c r="IS290" s="77"/>
      <c r="IT290" s="77"/>
      <c r="IU290" s="77"/>
      <c r="IV290" s="77"/>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61"/>
      <c r="JW290" s="61"/>
      <c r="JX290" s="61"/>
      <c r="JY290" s="61"/>
      <c r="JZ290" s="61"/>
      <c r="KA290" s="61"/>
      <c r="KB290" s="61"/>
      <c r="KC290" s="61"/>
      <c r="KD290" s="61"/>
      <c r="KE290" s="61"/>
      <c r="KF290" s="61"/>
      <c r="KG290" s="61"/>
      <c r="KH290" s="61"/>
      <c r="KI290" s="61"/>
      <c r="KJ290" s="61"/>
      <c r="KK290" s="61"/>
      <c r="KL290" s="61"/>
      <c r="KM290" s="61"/>
      <c r="KN290" s="61"/>
      <c r="KO290" s="61"/>
      <c r="KP290" s="61"/>
      <c r="KQ290" s="61"/>
      <c r="KR290" s="61"/>
      <c r="KS290" s="61"/>
      <c r="KT290" s="61"/>
      <c r="KU290" s="61"/>
      <c r="KV290" s="61"/>
      <c r="KW290" s="61"/>
      <c r="KX290" s="61"/>
      <c r="KY290" s="61"/>
      <c r="KZ290" s="61"/>
      <c r="LA290" s="61"/>
      <c r="LB290" s="61"/>
      <c r="LC290" s="61"/>
      <c r="LD290" s="61"/>
      <c r="LE290" s="61"/>
      <c r="LF290" s="61"/>
      <c r="LG290" s="61"/>
      <c r="LH290" s="61"/>
      <c r="LI290" s="61"/>
      <c r="LJ290" s="61"/>
      <c r="LK290" s="61"/>
      <c r="LL290" s="61"/>
      <c r="LM290" s="61"/>
      <c r="LN290" s="61"/>
      <c r="LO290" s="61"/>
      <c r="LP290" s="61"/>
      <c r="LQ290" s="61"/>
      <c r="LR290" s="61"/>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61"/>
      <c r="MS290" s="61"/>
      <c r="MT290" s="61"/>
      <c r="MU290" s="61"/>
      <c r="MV290" s="61"/>
      <c r="MW290" s="61"/>
      <c r="MX290" s="61"/>
      <c r="MY290" s="61"/>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61"/>
      <c r="OE290" s="61"/>
      <c r="OF290" s="61"/>
      <c r="OG290" s="61"/>
      <c r="OH290" s="61"/>
      <c r="OI290" s="61"/>
      <c r="OJ290" s="61"/>
      <c r="OK290" s="61"/>
      <c r="OL290" s="61"/>
      <c r="OM290" s="61"/>
      <c r="ON290" s="61"/>
      <c r="OO290" s="61"/>
      <c r="OP290" s="61"/>
      <c r="OQ290" s="61"/>
      <c r="OR290" s="61"/>
      <c r="OS290" s="61"/>
      <c r="OT290" s="61"/>
      <c r="OU290" s="61"/>
      <c r="OV290" s="61"/>
      <c r="OW290" s="61"/>
      <c r="OX290" s="61"/>
      <c r="OY290" s="61"/>
      <c r="OZ290" s="61"/>
    </row>
    <row r="291" spans="1:416" ht="204" customHeight="1">
      <c r="A291" s="176"/>
      <c r="B291" s="274"/>
      <c r="C291" s="279"/>
      <c r="D291" s="289"/>
      <c r="E291" s="279"/>
      <c r="F291" s="291"/>
      <c r="G291" s="281"/>
      <c r="H291" s="137" t="s">
        <v>532</v>
      </c>
      <c r="I291" s="176" t="s">
        <v>1358</v>
      </c>
      <c r="J291" s="134"/>
      <c r="K291" s="206" t="s">
        <v>662</v>
      </c>
      <c r="L291" s="200" t="s">
        <v>499</v>
      </c>
      <c r="M291" s="55" t="s">
        <v>378</v>
      </c>
      <c r="N291" s="61" t="s">
        <v>349</v>
      </c>
      <c r="O291" s="282"/>
      <c r="P291" s="282"/>
      <c r="Q291" s="131"/>
      <c r="R291" s="131" t="s">
        <v>205</v>
      </c>
      <c r="S291" s="131"/>
      <c r="T291" s="131"/>
      <c r="U291" s="131"/>
      <c r="V291" s="131"/>
      <c r="W291" s="131"/>
      <c r="X291" s="131"/>
      <c r="Y291" s="131"/>
      <c r="Z291" s="131"/>
      <c r="AA291" s="131"/>
      <c r="AB291" s="130">
        <f t="shared" si="355"/>
        <v>1</v>
      </c>
      <c r="AC291" s="77"/>
      <c r="AD291" s="77"/>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79" t="s">
        <v>553</v>
      </c>
      <c r="BT291" s="79" t="s">
        <v>553</v>
      </c>
      <c r="BU291" s="79"/>
      <c r="BV291" s="79"/>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202"/>
      <c r="DC291" s="203"/>
      <c r="DD291" s="202"/>
      <c r="DE291" s="203"/>
      <c r="DF291" s="202"/>
      <c r="DG291" s="203"/>
      <c r="DH291" s="202"/>
      <c r="DI291" s="203" t="e">
        <f>DH291/(DB291+DD291+DF291+DH291)</f>
        <v>#DIV/0!</v>
      </c>
      <c r="DJ291" s="204" t="e">
        <f>(((DB291*2)+(DD291*1)+(DF291*0)))/(DB291+DD291+DF291)</f>
        <v>#DIV/0!</v>
      </c>
      <c r="DK291" s="207" t="e">
        <f>IF(DI291&gt;=50%,"KĐG",IF(DJ291&gt;=1.6,"Đạt mục tiêu",IF(DJ291&gt;=1,"Cần cố gắng","Chưa đạt")))</f>
        <v>#DIV/0!</v>
      </c>
      <c r="DL291" s="77"/>
      <c r="DM291" s="77"/>
      <c r="DN291" s="77"/>
      <c r="DO291" s="77"/>
      <c r="DP291" s="201">
        <v>2</v>
      </c>
      <c r="DQ291" s="201">
        <v>2</v>
      </c>
      <c r="DR291" s="201">
        <v>2</v>
      </c>
      <c r="DS291" s="201">
        <v>2</v>
      </c>
      <c r="DT291" s="201">
        <v>2</v>
      </c>
      <c r="DU291" s="201">
        <v>2</v>
      </c>
      <c r="DV291" s="201">
        <v>2</v>
      </c>
      <c r="DW291" s="201">
        <v>2</v>
      </c>
      <c r="DX291" s="201">
        <v>2</v>
      </c>
      <c r="DY291" s="201">
        <v>2</v>
      </c>
      <c r="DZ291" s="201">
        <v>2</v>
      </c>
      <c r="EA291" s="201">
        <v>2</v>
      </c>
      <c r="EB291" s="201">
        <v>2</v>
      </c>
      <c r="EC291" s="201">
        <v>2</v>
      </c>
      <c r="ED291" s="201">
        <v>2</v>
      </c>
      <c r="EE291" s="201">
        <v>2</v>
      </c>
      <c r="EF291" s="201">
        <v>2</v>
      </c>
      <c r="EG291" s="201">
        <v>2</v>
      </c>
      <c r="EH291" s="201">
        <v>2</v>
      </c>
      <c r="EI291" s="201">
        <v>2</v>
      </c>
      <c r="EJ291" s="201">
        <v>2</v>
      </c>
      <c r="EK291" s="201">
        <v>2</v>
      </c>
      <c r="EL291" s="201">
        <v>2</v>
      </c>
      <c r="EM291" s="201">
        <v>2</v>
      </c>
      <c r="EN291" s="201">
        <v>2</v>
      </c>
      <c r="EO291" s="201">
        <v>2</v>
      </c>
      <c r="EP291" s="201">
        <v>2</v>
      </c>
      <c r="EQ291" s="201">
        <v>2</v>
      </c>
      <c r="ER291" s="201">
        <v>2</v>
      </c>
      <c r="ES291" s="201">
        <v>2</v>
      </c>
      <c r="ET291" s="201">
        <v>2</v>
      </c>
      <c r="EU291" s="61"/>
      <c r="EV291" s="61"/>
      <c r="EW291" s="61"/>
      <c r="EX291" s="61"/>
      <c r="EY291" s="61"/>
      <c r="EZ291" s="61"/>
      <c r="FA291" s="61"/>
      <c r="FB291" s="61"/>
      <c r="FC291" s="61"/>
      <c r="FD291" s="61"/>
      <c r="FE291" s="77"/>
      <c r="FF291" s="77"/>
      <c r="FG291" s="77"/>
      <c r="FH291" s="77"/>
      <c r="FI291" s="77"/>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77"/>
      <c r="GZ291" s="77"/>
      <c r="HA291" s="77"/>
      <c r="HB291" s="77"/>
      <c r="HC291" s="77"/>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61"/>
      <c r="IF291" s="61"/>
      <c r="IG291" s="61"/>
      <c r="IH291" s="202"/>
      <c r="II291" s="203"/>
      <c r="IJ291" s="202"/>
      <c r="IK291" s="203"/>
      <c r="IL291" s="202"/>
      <c r="IM291" s="203"/>
      <c r="IN291" s="202"/>
      <c r="IO291" s="203"/>
      <c r="IP291" s="204"/>
      <c r="IQ291" s="208"/>
      <c r="IR291" s="208"/>
      <c r="IS291" s="77"/>
      <c r="IT291" s="77"/>
      <c r="IU291" s="77"/>
      <c r="IV291" s="77"/>
      <c r="IW291" s="61"/>
      <c r="IX291" s="61"/>
      <c r="IY291" s="61"/>
      <c r="IZ291" s="61"/>
      <c r="JA291" s="61"/>
      <c r="JB291" s="61"/>
      <c r="JC291" s="61"/>
      <c r="JD291" s="61"/>
      <c r="JE291" s="61"/>
      <c r="JF291" s="61"/>
      <c r="JG291" s="61"/>
      <c r="JH291" s="61"/>
      <c r="JI291" s="61"/>
      <c r="JJ291" s="61"/>
      <c r="JK291" s="61"/>
      <c r="JL291" s="61"/>
      <c r="JM291" s="61"/>
      <c r="JN291" s="61"/>
      <c r="JO291" s="61"/>
      <c r="JP291" s="61"/>
      <c r="JQ291" s="61"/>
      <c r="JR291" s="61"/>
      <c r="JS291" s="61"/>
      <c r="JT291" s="61"/>
      <c r="JU291" s="61"/>
      <c r="JV291" s="61"/>
      <c r="JW291" s="61"/>
      <c r="JX291" s="61"/>
      <c r="JY291" s="61"/>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61"/>
      <c r="LG291" s="61"/>
      <c r="LH291" s="61"/>
      <c r="LI291" s="61"/>
      <c r="LJ291" s="61"/>
      <c r="LK291" s="61"/>
      <c r="LL291" s="61"/>
      <c r="LM291" s="61"/>
      <c r="LN291" s="61"/>
      <c r="LO291" s="61"/>
      <c r="LP291" s="61"/>
      <c r="LQ291" s="61"/>
      <c r="LR291" s="61"/>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61"/>
      <c r="NE291" s="61"/>
      <c r="NF291" s="61"/>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61"/>
      <c r="OE291" s="61"/>
      <c r="OF291" s="61"/>
      <c r="OG291" s="61"/>
      <c r="OH291" s="61"/>
      <c r="OI291" s="61"/>
      <c r="OJ291" s="61"/>
      <c r="OK291" s="61"/>
      <c r="OL291" s="61"/>
      <c r="OM291" s="61"/>
      <c r="ON291" s="61"/>
      <c r="OO291" s="61"/>
      <c r="OP291" s="61"/>
      <c r="OQ291" s="61"/>
      <c r="OR291" s="61"/>
      <c r="OS291" s="61"/>
      <c r="OT291" s="61"/>
      <c r="OU291" s="61"/>
      <c r="OV291" s="61"/>
      <c r="OW291" s="61"/>
      <c r="OX291" s="61"/>
      <c r="OY291" s="61"/>
      <c r="OZ291" s="61"/>
    </row>
    <row r="292" spans="1:416" ht="31.5" hidden="1" customHeight="1">
      <c r="A292" s="176"/>
      <c r="B292" s="274"/>
      <c r="C292" s="279"/>
      <c r="D292" s="289"/>
      <c r="E292" s="279"/>
      <c r="F292" s="291"/>
      <c r="G292" s="281"/>
      <c r="H292" s="137" t="s">
        <v>532</v>
      </c>
      <c r="I292" s="176" t="s">
        <v>1359</v>
      </c>
      <c r="J292" s="134"/>
      <c r="K292" s="206" t="s">
        <v>662</v>
      </c>
      <c r="L292" s="200" t="s">
        <v>499</v>
      </c>
      <c r="M292" s="55" t="s">
        <v>378</v>
      </c>
      <c r="N292" s="61" t="s">
        <v>349</v>
      </c>
      <c r="O292" s="282"/>
      <c r="P292" s="282"/>
      <c r="Q292" s="131"/>
      <c r="R292" s="131"/>
      <c r="S292" s="131" t="s">
        <v>205</v>
      </c>
      <c r="T292" s="131"/>
      <c r="U292" s="131"/>
      <c r="V292" s="131"/>
      <c r="W292" s="131"/>
      <c r="X292" s="131"/>
      <c r="Y292" s="131"/>
      <c r="Z292" s="131"/>
      <c r="AA292" s="131"/>
      <c r="AB292" s="130">
        <f t="shared" si="355"/>
        <v>1</v>
      </c>
      <c r="AC292" s="77"/>
      <c r="AD292" s="77"/>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251"/>
      <c r="BT292" s="251"/>
      <c r="BU292" s="77"/>
      <c r="BV292" s="77"/>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178" t="s">
        <v>553</v>
      </c>
      <c r="DM292" s="178" t="s">
        <v>553</v>
      </c>
      <c r="DN292" s="178" t="s">
        <v>553</v>
      </c>
      <c r="DO292" s="178" t="s">
        <v>553</v>
      </c>
      <c r="DP292" s="201">
        <v>2</v>
      </c>
      <c r="DQ292" s="201">
        <v>2</v>
      </c>
      <c r="DR292" s="201">
        <v>2</v>
      </c>
      <c r="DS292" s="201">
        <v>1</v>
      </c>
      <c r="DT292" s="201">
        <v>2</v>
      </c>
      <c r="DU292" s="201">
        <v>1</v>
      </c>
      <c r="DV292" s="201">
        <v>2</v>
      </c>
      <c r="DW292" s="201">
        <v>2</v>
      </c>
      <c r="DX292" s="201">
        <v>2</v>
      </c>
      <c r="DY292" s="201">
        <v>2</v>
      </c>
      <c r="DZ292" s="201">
        <v>1</v>
      </c>
      <c r="EA292" s="201">
        <v>2</v>
      </c>
      <c r="EB292" s="201">
        <v>2</v>
      </c>
      <c r="EC292" s="201">
        <v>2</v>
      </c>
      <c r="ED292" s="201">
        <v>2</v>
      </c>
      <c r="EE292" s="201">
        <v>2</v>
      </c>
      <c r="EF292" s="201">
        <v>2</v>
      </c>
      <c r="EG292" s="201">
        <v>1</v>
      </c>
      <c r="EH292" s="201">
        <v>2</v>
      </c>
      <c r="EI292" s="201">
        <v>2</v>
      </c>
      <c r="EJ292" s="201">
        <v>2</v>
      </c>
      <c r="EK292" s="201">
        <v>2</v>
      </c>
      <c r="EL292" s="201">
        <v>2</v>
      </c>
      <c r="EM292" s="201">
        <v>1</v>
      </c>
      <c r="EN292" s="201">
        <v>2</v>
      </c>
      <c r="EO292" s="201">
        <v>2</v>
      </c>
      <c r="EP292" s="201">
        <v>2</v>
      </c>
      <c r="EQ292" s="201">
        <v>2</v>
      </c>
      <c r="ER292" s="201">
        <v>2</v>
      </c>
      <c r="ES292" s="201">
        <v>2</v>
      </c>
      <c r="ET292" s="201">
        <v>2</v>
      </c>
      <c r="EU292" s="202">
        <f>COUNTIF(DL292:ET292,"2")</f>
        <v>26</v>
      </c>
      <c r="EV292" s="203">
        <f>EU292/(EU292+EW292+EY292+FA292)</f>
        <v>0.83870967741935487</v>
      </c>
      <c r="EW292" s="202">
        <f>COUNTIF(DL292:ET292,"1")</f>
        <v>5</v>
      </c>
      <c r="EX292" s="203">
        <f>EW292/(EU292+EW292+EY292+FA292)</f>
        <v>0.16129032258064516</v>
      </c>
      <c r="EY292" s="202">
        <f>COUNTIF(DL292:ET292,"0")</f>
        <v>0</v>
      </c>
      <c r="EZ292" s="203">
        <f>EY292/(EU292+EW292+EY292+FA292)</f>
        <v>0</v>
      </c>
      <c r="FA292" s="202">
        <f>COUNTIF(DL292:ET292,"KĐG")</f>
        <v>0</v>
      </c>
      <c r="FB292" s="203">
        <f>FA292/(EU292+EW292+EY292+FA292)</f>
        <v>0</v>
      </c>
      <c r="FC292" s="204">
        <f>(((EU292*2)+(EW292*1)+(EY292*0)))/(EU292+EW292+EY292)</f>
        <v>1.8387096774193548</v>
      </c>
      <c r="FD292" s="207" t="str">
        <f>IF(FB292&gt;=50%,"KĐG",IF(FC292&gt;=1.6,"Đạt mục tiêu",IF(FC292&gt;=1,"Cần cố gắng","Chưa đạt")))</f>
        <v>Đạt mục tiêu</v>
      </c>
      <c r="FE292" s="77"/>
      <c r="FF292" s="77"/>
      <c r="FG292" s="77"/>
      <c r="FH292" s="77"/>
      <c r="FI292" s="77"/>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77"/>
      <c r="GZ292" s="77"/>
      <c r="HA292" s="77"/>
      <c r="HB292" s="77"/>
      <c r="HC292" s="77"/>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61"/>
      <c r="IF292" s="61"/>
      <c r="IG292" s="61"/>
      <c r="IH292" s="202"/>
      <c r="II292" s="203"/>
      <c r="IJ292" s="202"/>
      <c r="IK292" s="203"/>
      <c r="IL292" s="202"/>
      <c r="IM292" s="203"/>
      <c r="IN292" s="202"/>
      <c r="IO292" s="203"/>
      <c r="IP292" s="204"/>
      <c r="IQ292" s="208"/>
      <c r="IR292" s="208"/>
      <c r="IS292" s="77"/>
      <c r="IT292" s="77"/>
      <c r="IU292" s="77"/>
      <c r="IV292" s="77"/>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61"/>
      <c r="JW292" s="61"/>
      <c r="JX292" s="61"/>
      <c r="JY292" s="61"/>
      <c r="JZ292" s="61"/>
      <c r="KA292" s="61"/>
      <c r="KB292" s="61"/>
      <c r="KC292" s="61"/>
      <c r="KD292" s="61"/>
      <c r="KE292" s="61"/>
      <c r="KF292" s="61"/>
      <c r="KG292" s="61"/>
      <c r="KH292" s="61"/>
      <c r="KI292" s="61"/>
      <c r="KJ292" s="61"/>
      <c r="KK292" s="61"/>
      <c r="KL292" s="61"/>
      <c r="KM292" s="61"/>
      <c r="KN292" s="61"/>
      <c r="KO292" s="61"/>
      <c r="KP292" s="61"/>
      <c r="KQ292" s="61"/>
      <c r="KR292" s="61"/>
      <c r="KS292" s="61"/>
      <c r="KT292" s="61"/>
      <c r="KU292" s="61"/>
      <c r="KV292" s="61"/>
      <c r="KW292" s="61"/>
      <c r="KX292" s="61"/>
      <c r="KY292" s="61"/>
      <c r="KZ292" s="61"/>
      <c r="LA292" s="61"/>
      <c r="LB292" s="61"/>
      <c r="LC292" s="61"/>
      <c r="LD292" s="61"/>
      <c r="LE292" s="61"/>
      <c r="LF292" s="61"/>
      <c r="LG292" s="61"/>
      <c r="LH292" s="61"/>
      <c r="LI292" s="61"/>
      <c r="LJ292" s="61"/>
      <c r="LK292" s="61"/>
      <c r="LL292" s="61"/>
      <c r="LM292" s="61"/>
      <c r="LN292" s="61"/>
      <c r="LO292" s="61"/>
      <c r="LP292" s="61"/>
      <c r="LQ292" s="61"/>
      <c r="LR292" s="61"/>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61"/>
      <c r="MU292" s="61"/>
      <c r="MV292" s="61"/>
      <c r="MW292" s="61"/>
      <c r="MX292" s="61"/>
      <c r="MY292" s="61"/>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c r="OE292" s="61"/>
      <c r="OF292" s="61"/>
      <c r="OG292" s="61"/>
      <c r="OH292" s="61"/>
      <c r="OI292" s="61"/>
      <c r="OJ292" s="61"/>
      <c r="OK292" s="61"/>
      <c r="OL292" s="61"/>
      <c r="OM292" s="61"/>
      <c r="ON292" s="61"/>
      <c r="OO292" s="61"/>
      <c r="OP292" s="61"/>
      <c r="OQ292" s="61"/>
      <c r="OR292" s="61"/>
      <c r="OS292" s="61"/>
      <c r="OT292" s="61"/>
      <c r="OU292" s="61"/>
      <c r="OV292" s="61"/>
      <c r="OW292" s="61"/>
      <c r="OX292" s="61"/>
      <c r="OY292" s="61"/>
      <c r="OZ292" s="61"/>
    </row>
    <row r="293" spans="1:416" ht="31.5" hidden="1" customHeight="1">
      <c r="A293" s="176"/>
      <c r="B293" s="274"/>
      <c r="C293" s="279"/>
      <c r="D293" s="289"/>
      <c r="E293" s="279"/>
      <c r="F293" s="291"/>
      <c r="G293" s="281"/>
      <c r="H293" s="275" t="s">
        <v>532</v>
      </c>
      <c r="I293" s="176" t="s">
        <v>1011</v>
      </c>
      <c r="J293" s="134"/>
      <c r="K293" s="206" t="s">
        <v>662</v>
      </c>
      <c r="L293" s="200" t="s">
        <v>499</v>
      </c>
      <c r="M293" s="55" t="s">
        <v>378</v>
      </c>
      <c r="N293" s="61"/>
      <c r="O293" s="282"/>
      <c r="P293" s="282"/>
      <c r="Q293" s="131"/>
      <c r="R293" s="131"/>
      <c r="S293" s="131" t="s">
        <v>205</v>
      </c>
      <c r="T293" s="131"/>
      <c r="U293" s="131"/>
      <c r="V293" s="131"/>
      <c r="W293" s="131"/>
      <c r="X293" s="131"/>
      <c r="Y293" s="131"/>
      <c r="Z293" s="131"/>
      <c r="AA293" s="131"/>
      <c r="AB293" s="130">
        <f t="shared" si="355"/>
        <v>1</v>
      </c>
      <c r="AC293" s="77"/>
      <c r="AD293" s="77"/>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251"/>
      <c r="BT293" s="251"/>
      <c r="BU293" s="77"/>
      <c r="BV293" s="77"/>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178"/>
      <c r="DM293" s="178"/>
      <c r="DN293" s="178"/>
      <c r="DO293" s="178"/>
      <c r="DP293" s="201"/>
      <c r="DQ293" s="201"/>
      <c r="DR293" s="201"/>
      <c r="DS293" s="201"/>
      <c r="DT293" s="201"/>
      <c r="DU293" s="201"/>
      <c r="DV293" s="201"/>
      <c r="DW293" s="201"/>
      <c r="DX293" s="201"/>
      <c r="DY293" s="201"/>
      <c r="DZ293" s="201"/>
      <c r="EA293" s="201"/>
      <c r="EB293" s="201"/>
      <c r="EC293" s="201"/>
      <c r="ED293" s="201"/>
      <c r="EE293" s="201"/>
      <c r="EF293" s="201"/>
      <c r="EG293" s="201"/>
      <c r="EH293" s="201"/>
      <c r="EI293" s="201"/>
      <c r="EJ293" s="201"/>
      <c r="EK293" s="201"/>
      <c r="EL293" s="201"/>
      <c r="EM293" s="201"/>
      <c r="EN293" s="201"/>
      <c r="EO293" s="201"/>
      <c r="EP293" s="201"/>
      <c r="EQ293" s="201"/>
      <c r="ER293" s="201"/>
      <c r="ES293" s="201"/>
      <c r="ET293" s="201"/>
      <c r="EU293" s="202"/>
      <c r="EV293" s="203"/>
      <c r="EW293" s="202"/>
      <c r="EX293" s="203"/>
      <c r="EY293" s="202"/>
      <c r="EZ293" s="203"/>
      <c r="FA293" s="202"/>
      <c r="FB293" s="203"/>
      <c r="FC293" s="204"/>
      <c r="FD293" s="207"/>
      <c r="FE293" s="77"/>
      <c r="FF293" s="77"/>
      <c r="FG293" s="77"/>
      <c r="FH293" s="77"/>
      <c r="FI293" s="77"/>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77"/>
      <c r="GZ293" s="77"/>
      <c r="HA293" s="77"/>
      <c r="HB293" s="77"/>
      <c r="HC293" s="77"/>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61"/>
      <c r="IF293" s="61"/>
      <c r="IG293" s="61"/>
      <c r="IH293" s="202"/>
      <c r="II293" s="203"/>
      <c r="IJ293" s="202"/>
      <c r="IK293" s="203"/>
      <c r="IL293" s="202"/>
      <c r="IM293" s="203"/>
      <c r="IN293" s="202"/>
      <c r="IO293" s="203"/>
      <c r="IP293" s="204"/>
      <c r="IQ293" s="208"/>
      <c r="IR293" s="208"/>
      <c r="IS293" s="77"/>
      <c r="IT293" s="77"/>
      <c r="IU293" s="77"/>
      <c r="IV293" s="77"/>
      <c r="IW293" s="61"/>
      <c r="IX293" s="61"/>
      <c r="IY293" s="61"/>
      <c r="IZ293" s="61"/>
      <c r="JA293" s="61"/>
      <c r="JB293" s="61"/>
      <c r="JC293" s="61"/>
      <c r="JD293" s="61"/>
      <c r="JE293" s="61"/>
      <c r="JF293" s="61"/>
      <c r="JG293" s="61"/>
      <c r="JH293" s="61"/>
      <c r="JI293" s="61"/>
      <c r="JJ293" s="61"/>
      <c r="JK293" s="61"/>
      <c r="JL293" s="61"/>
      <c r="JM293" s="61"/>
      <c r="JN293" s="61"/>
      <c r="JO293" s="61"/>
      <c r="JP293" s="61"/>
      <c r="JQ293" s="61"/>
      <c r="JR293" s="61"/>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61"/>
      <c r="LG293" s="61"/>
      <c r="LH293" s="61"/>
      <c r="LI293" s="61"/>
      <c r="LJ293" s="61"/>
      <c r="LK293" s="61"/>
      <c r="LL293" s="61"/>
      <c r="LM293" s="61"/>
      <c r="LN293" s="61"/>
      <c r="LO293" s="61"/>
      <c r="LP293" s="61"/>
      <c r="LQ293" s="61"/>
      <c r="LR293" s="61"/>
      <c r="LS293" s="61"/>
      <c r="LT293" s="61"/>
      <c r="LU293" s="61"/>
      <c r="LV293" s="61"/>
      <c r="LW293" s="61"/>
      <c r="LX293" s="61"/>
      <c r="LY293" s="61"/>
      <c r="LZ293" s="61"/>
      <c r="MA293" s="61"/>
      <c r="MB293" s="61"/>
      <c r="MC293" s="61"/>
      <c r="MD293" s="61"/>
      <c r="ME293" s="61"/>
      <c r="MF293" s="61"/>
      <c r="MG293" s="61"/>
      <c r="MH293" s="61"/>
      <c r="MI293" s="61"/>
      <c r="MJ293" s="61"/>
      <c r="MK293" s="61"/>
      <c r="ML293" s="61"/>
      <c r="MM293" s="61"/>
      <c r="MN293" s="61"/>
      <c r="MO293" s="61"/>
      <c r="MP293" s="61"/>
      <c r="MQ293" s="61"/>
      <c r="MR293" s="61"/>
      <c r="MS293" s="61"/>
      <c r="MT293" s="61"/>
      <c r="MU293" s="61"/>
      <c r="MV293" s="61"/>
      <c r="MW293" s="61"/>
      <c r="MX293" s="61"/>
      <c r="MY293" s="61"/>
      <c r="MZ293" s="61"/>
      <c r="NA293" s="61"/>
      <c r="NB293" s="61"/>
      <c r="NC293" s="61"/>
      <c r="ND293" s="61"/>
      <c r="NE293" s="61"/>
      <c r="NF293" s="61"/>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61"/>
      <c r="OE293" s="61"/>
      <c r="OF293" s="61"/>
      <c r="OG293" s="61"/>
      <c r="OH293" s="61"/>
      <c r="OI293" s="61"/>
      <c r="OJ293" s="61"/>
      <c r="OK293" s="61"/>
      <c r="OL293" s="61"/>
      <c r="OM293" s="61"/>
      <c r="ON293" s="61"/>
      <c r="OO293" s="61"/>
      <c r="OP293" s="61"/>
      <c r="OQ293" s="61"/>
      <c r="OR293" s="61"/>
      <c r="OS293" s="61"/>
      <c r="OT293" s="61"/>
      <c r="OU293" s="61"/>
      <c r="OV293" s="61"/>
      <c r="OW293" s="61"/>
      <c r="OX293" s="61"/>
      <c r="OY293" s="61"/>
      <c r="OZ293" s="61"/>
    </row>
    <row r="294" spans="1:416" ht="25.5" hidden="1" customHeight="1">
      <c r="A294" s="176"/>
      <c r="B294" s="274"/>
      <c r="C294" s="279"/>
      <c r="D294" s="289"/>
      <c r="E294" s="279"/>
      <c r="F294" s="291"/>
      <c r="G294" s="281"/>
      <c r="H294" s="276"/>
      <c r="I294" s="176" t="s">
        <v>1191</v>
      </c>
      <c r="J294" s="134"/>
      <c r="K294" s="206" t="s">
        <v>662</v>
      </c>
      <c r="L294" s="200" t="s">
        <v>499</v>
      </c>
      <c r="M294" s="55" t="s">
        <v>378</v>
      </c>
      <c r="N294" s="61"/>
      <c r="O294" s="282"/>
      <c r="P294" s="282"/>
      <c r="Q294" s="131"/>
      <c r="R294" s="131"/>
      <c r="S294" s="131"/>
      <c r="T294" s="131"/>
      <c r="U294" s="131" t="s">
        <v>205</v>
      </c>
      <c r="V294" s="131"/>
      <c r="W294" s="131"/>
      <c r="X294" s="131"/>
      <c r="Y294" s="131"/>
      <c r="Z294" s="131"/>
      <c r="AA294" s="131"/>
      <c r="AB294" s="130">
        <f t="shared" si="355"/>
        <v>1</v>
      </c>
      <c r="AC294" s="77"/>
      <c r="AD294" s="77"/>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251"/>
      <c r="BT294" s="251"/>
      <c r="BU294" s="77"/>
      <c r="BV294" s="77"/>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77"/>
      <c r="DM294" s="77"/>
      <c r="DN294" s="77"/>
      <c r="DO294" s="77"/>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79" t="s">
        <v>553</v>
      </c>
      <c r="FF294" s="79" t="s">
        <v>553</v>
      </c>
      <c r="FG294" s="79" t="s">
        <v>553</v>
      </c>
      <c r="FH294" s="79" t="s">
        <v>553</v>
      </c>
      <c r="FI294" s="79" t="s">
        <v>553</v>
      </c>
      <c r="FJ294" s="77" t="s">
        <v>1022</v>
      </c>
      <c r="FK294" s="77" t="s">
        <v>463</v>
      </c>
      <c r="FL294" s="77" t="s">
        <v>1022</v>
      </c>
      <c r="FM294" s="77" t="s">
        <v>1022</v>
      </c>
      <c r="FN294" s="77" t="s">
        <v>463</v>
      </c>
      <c r="FO294" s="77" t="s">
        <v>463</v>
      </c>
      <c r="FP294" s="77" t="s">
        <v>463</v>
      </c>
      <c r="FQ294" s="77" t="s">
        <v>463</v>
      </c>
      <c r="FR294" s="77" t="s">
        <v>463</v>
      </c>
      <c r="FS294" s="77" t="s">
        <v>463</v>
      </c>
      <c r="FT294" s="77" t="s">
        <v>463</v>
      </c>
      <c r="FU294" s="77" t="s">
        <v>463</v>
      </c>
      <c r="FV294" s="77" t="s">
        <v>463</v>
      </c>
      <c r="FW294" s="77" t="s">
        <v>463</v>
      </c>
      <c r="FX294" s="77" t="s">
        <v>463</v>
      </c>
      <c r="FY294" s="77" t="s">
        <v>463</v>
      </c>
      <c r="FZ294" s="77" t="s">
        <v>463</v>
      </c>
      <c r="GA294" s="77" t="s">
        <v>463</v>
      </c>
      <c r="GB294" s="77" t="s">
        <v>463</v>
      </c>
      <c r="GC294" s="77" t="s">
        <v>463</v>
      </c>
      <c r="GD294" s="77" t="s">
        <v>463</v>
      </c>
      <c r="GE294" s="77" t="s">
        <v>463</v>
      </c>
      <c r="GF294" s="77" t="s">
        <v>463</v>
      </c>
      <c r="GG294" s="77" t="s">
        <v>1022</v>
      </c>
      <c r="GH294" s="77" t="s">
        <v>463</v>
      </c>
      <c r="GI294" s="77" t="s">
        <v>463</v>
      </c>
      <c r="GJ294" s="77" t="s">
        <v>463</v>
      </c>
      <c r="GK294" s="77" t="s">
        <v>463</v>
      </c>
      <c r="GL294" s="77" t="s">
        <v>463</v>
      </c>
      <c r="GM294" s="77" t="s">
        <v>463</v>
      </c>
      <c r="GN294" s="77" t="s">
        <v>463</v>
      </c>
      <c r="GO294" s="202">
        <f>COUNTIF(EZ294:GN294,"2")</f>
        <v>27</v>
      </c>
      <c r="GP294" s="203">
        <f t="shared" ref="GP294" si="356">GO294/(GO294+GQ294+GS294+GU294)</f>
        <v>0.87096774193548387</v>
      </c>
      <c r="GQ294" s="202">
        <f>COUNTIF(EZ294:GN294,"1")</f>
        <v>4</v>
      </c>
      <c r="GR294" s="203">
        <f t="shared" ref="GR294" si="357">GQ294/(GO294+GQ294+GS294+GU294)</f>
        <v>0.12903225806451613</v>
      </c>
      <c r="GS294" s="202">
        <f>COUNTIF(EZ294:GN294,"0")</f>
        <v>0</v>
      </c>
      <c r="GT294" s="203">
        <f t="shared" ref="GT294" si="358">GS294/(GO294+GQ294+GS294+GU294)</f>
        <v>0</v>
      </c>
      <c r="GU294" s="202">
        <f>COUNTIF(EZ294:GN294,"KĐG")</f>
        <v>0</v>
      </c>
      <c r="GV294" s="203">
        <f t="shared" ref="GV294" si="359">GU294/(GO294+GQ294+GS294+GU294)</f>
        <v>0</v>
      </c>
      <c r="GW294" s="204">
        <f t="shared" ref="GW294" si="360">(((GO294*2)+(GQ294*1)+(GS294*0)))/(GO294+GQ294+GS294)</f>
        <v>1.8709677419354838</v>
      </c>
      <c r="GX294" s="205" t="str">
        <f t="shared" ref="GX294" si="361">IF(GV294&gt;=50%,"KĐG",IF(GW294&gt;=1.6,"Đạt mục tiêu",IF(GW294&gt;=1,"Cần cố gắng","Chưa đạt")))</f>
        <v>Đạt mục tiêu</v>
      </c>
      <c r="GY294" s="77"/>
      <c r="GZ294" s="77"/>
      <c r="HA294" s="77"/>
      <c r="HB294" s="77"/>
      <c r="HC294" s="77"/>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61"/>
      <c r="IF294" s="61"/>
      <c r="IG294" s="61"/>
      <c r="IH294" s="202"/>
      <c r="II294" s="203"/>
      <c r="IJ294" s="202"/>
      <c r="IK294" s="203"/>
      <c r="IL294" s="202"/>
      <c r="IM294" s="203"/>
      <c r="IN294" s="202"/>
      <c r="IO294" s="203"/>
      <c r="IP294" s="204"/>
      <c r="IQ294" s="208"/>
      <c r="IR294" s="208"/>
      <c r="IS294" s="77"/>
      <c r="IT294" s="77"/>
      <c r="IU294" s="77"/>
      <c r="IV294" s="77"/>
      <c r="IW294" s="61"/>
      <c r="IX294" s="61"/>
      <c r="IY294" s="61"/>
      <c r="IZ294" s="61"/>
      <c r="JA294" s="61"/>
      <c r="JB294" s="61"/>
      <c r="JC294" s="61"/>
      <c r="JD294" s="61"/>
      <c r="JE294" s="61"/>
      <c r="JF294" s="61"/>
      <c r="JG294" s="61"/>
      <c r="JH294" s="61"/>
      <c r="JI294" s="61"/>
      <c r="JJ294" s="61"/>
      <c r="JK294" s="61"/>
      <c r="JL294" s="61"/>
      <c r="JM294" s="61"/>
      <c r="JN294" s="61"/>
      <c r="JO294" s="61"/>
      <c r="JP294" s="61"/>
      <c r="JQ294" s="61"/>
      <c r="JR294" s="61"/>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61"/>
      <c r="LG294" s="61"/>
      <c r="LH294" s="61"/>
      <c r="LI294" s="61"/>
      <c r="LJ294" s="61"/>
      <c r="LK294" s="61"/>
      <c r="LL294" s="61"/>
      <c r="LM294" s="61"/>
      <c r="LN294" s="61"/>
      <c r="LO294" s="61"/>
      <c r="LP294" s="61"/>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61"/>
      <c r="NE294" s="61"/>
      <c r="NF294" s="61"/>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61"/>
      <c r="OE294" s="61"/>
      <c r="OF294" s="61"/>
      <c r="OG294" s="61"/>
      <c r="OH294" s="61"/>
      <c r="OI294" s="61"/>
      <c r="OJ294" s="61"/>
      <c r="OK294" s="61"/>
      <c r="OL294" s="61"/>
      <c r="OM294" s="61"/>
      <c r="ON294" s="61"/>
      <c r="OO294" s="61"/>
      <c r="OP294" s="61"/>
      <c r="OQ294" s="61"/>
      <c r="OR294" s="61"/>
      <c r="OS294" s="61"/>
      <c r="OT294" s="61"/>
      <c r="OU294" s="61"/>
      <c r="OV294" s="61"/>
      <c r="OW294" s="61"/>
      <c r="OX294" s="61"/>
      <c r="OY294" s="61"/>
      <c r="OZ294" s="61"/>
    </row>
    <row r="295" spans="1:416" ht="25.5" hidden="1" customHeight="1">
      <c r="A295" s="176"/>
      <c r="B295" s="274"/>
      <c r="C295" s="279"/>
      <c r="D295" s="289"/>
      <c r="E295" s="279"/>
      <c r="F295" s="291"/>
      <c r="G295" s="281"/>
      <c r="H295" s="137" t="s">
        <v>532</v>
      </c>
      <c r="I295" s="176" t="s">
        <v>1192</v>
      </c>
      <c r="J295" s="134"/>
      <c r="K295" s="206" t="s">
        <v>662</v>
      </c>
      <c r="L295" s="200" t="s">
        <v>499</v>
      </c>
      <c r="M295" s="55" t="s">
        <v>378</v>
      </c>
      <c r="N295" s="61"/>
      <c r="O295" s="282"/>
      <c r="P295" s="282"/>
      <c r="Q295" s="131"/>
      <c r="R295" s="131"/>
      <c r="S295" s="131"/>
      <c r="T295" s="131" t="s">
        <v>205</v>
      </c>
      <c r="U295" s="131"/>
      <c r="V295" s="131"/>
      <c r="W295" s="131"/>
      <c r="X295" s="131"/>
      <c r="Y295" s="131"/>
      <c r="Z295" s="131"/>
      <c r="AA295" s="131"/>
      <c r="AB295" s="130">
        <f t="shared" si="355"/>
        <v>1</v>
      </c>
      <c r="AC295" s="77"/>
      <c r="AD295" s="77"/>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251"/>
      <c r="BT295" s="251"/>
      <c r="BU295" s="77"/>
      <c r="BV295" s="77"/>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77"/>
      <c r="DM295" s="77"/>
      <c r="DN295" s="77"/>
      <c r="DO295" s="77"/>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77"/>
      <c r="FF295" s="77"/>
      <c r="FG295" s="77"/>
      <c r="FH295" s="77"/>
      <c r="FI295" s="77"/>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77"/>
      <c r="GZ295" s="77"/>
      <c r="HA295" s="77"/>
      <c r="HB295" s="77"/>
      <c r="HC295" s="77"/>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61"/>
      <c r="IF295" s="61"/>
      <c r="IG295" s="61"/>
      <c r="IH295" s="202"/>
      <c r="II295" s="203"/>
      <c r="IJ295" s="202"/>
      <c r="IK295" s="203"/>
      <c r="IL295" s="202"/>
      <c r="IM295" s="203"/>
      <c r="IN295" s="202"/>
      <c r="IO295" s="203"/>
      <c r="IP295" s="204"/>
      <c r="IQ295" s="208"/>
      <c r="IR295" s="208"/>
      <c r="IS295" s="77"/>
      <c r="IT295" s="77"/>
      <c r="IU295" s="77"/>
      <c r="IV295" s="77"/>
      <c r="IW295" s="61"/>
      <c r="IX295" s="61"/>
      <c r="IY295" s="61"/>
      <c r="IZ295" s="61"/>
      <c r="JA295" s="61"/>
      <c r="JB295" s="61"/>
      <c r="JC295" s="61"/>
      <c r="JD295" s="61"/>
      <c r="JE295" s="61"/>
      <c r="JF295" s="61"/>
      <c r="JG295" s="61"/>
      <c r="JH295" s="61"/>
      <c r="JI295" s="61"/>
      <c r="JJ295" s="61"/>
      <c r="JK295" s="61"/>
      <c r="JL295" s="61"/>
      <c r="JM295" s="61"/>
      <c r="JN295" s="61"/>
      <c r="JO295" s="61"/>
      <c r="JP295" s="61"/>
      <c r="JQ295" s="61"/>
      <c r="JR295" s="61"/>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61"/>
      <c r="LG295" s="61"/>
      <c r="LH295" s="61"/>
      <c r="LI295" s="61"/>
      <c r="LJ295" s="61"/>
      <c r="LK295" s="61"/>
      <c r="LL295" s="61"/>
      <c r="LM295" s="61"/>
      <c r="LN295" s="61"/>
      <c r="LO295" s="61"/>
      <c r="LP295" s="61"/>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61"/>
      <c r="NE295" s="61"/>
      <c r="NF295" s="61"/>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61"/>
      <c r="OE295" s="61"/>
      <c r="OF295" s="61"/>
      <c r="OG295" s="61"/>
      <c r="OH295" s="61"/>
      <c r="OI295" s="61"/>
      <c r="OJ295" s="61"/>
      <c r="OK295" s="61"/>
      <c r="OL295" s="61"/>
      <c r="OM295" s="61"/>
      <c r="ON295" s="61"/>
      <c r="OO295" s="61"/>
      <c r="OP295" s="61"/>
      <c r="OQ295" s="61"/>
      <c r="OR295" s="61"/>
      <c r="OS295" s="61"/>
      <c r="OT295" s="61"/>
      <c r="OU295" s="61"/>
      <c r="OV295" s="61"/>
      <c r="OW295" s="61"/>
      <c r="OX295" s="61"/>
      <c r="OY295" s="61"/>
      <c r="OZ295" s="61"/>
    </row>
    <row r="296" spans="1:416" ht="25.5" hidden="1" customHeight="1">
      <c r="A296" s="176"/>
      <c r="B296" s="274"/>
      <c r="C296" s="279"/>
      <c r="D296" s="289"/>
      <c r="E296" s="279"/>
      <c r="F296" s="291"/>
      <c r="G296" s="281"/>
      <c r="H296" s="137" t="s">
        <v>532</v>
      </c>
      <c r="I296" s="176" t="s">
        <v>1193</v>
      </c>
      <c r="J296" s="134"/>
      <c r="K296" s="206" t="s">
        <v>662</v>
      </c>
      <c r="L296" s="200" t="s">
        <v>499</v>
      </c>
      <c r="M296" s="55" t="s">
        <v>378</v>
      </c>
      <c r="N296" s="61"/>
      <c r="O296" s="282"/>
      <c r="P296" s="282"/>
      <c r="Q296" s="131"/>
      <c r="R296" s="131"/>
      <c r="S296" s="131"/>
      <c r="T296" s="131"/>
      <c r="U296" s="131"/>
      <c r="V296" s="131"/>
      <c r="W296" s="131" t="s">
        <v>205</v>
      </c>
      <c r="X296" s="131"/>
      <c r="Y296" s="131"/>
      <c r="Z296" s="131"/>
      <c r="AA296" s="131"/>
      <c r="AB296" s="130">
        <f t="shared" si="355"/>
        <v>1</v>
      </c>
      <c r="AC296" s="77"/>
      <c r="AD296" s="77"/>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251"/>
      <c r="BT296" s="251"/>
      <c r="BU296" s="77"/>
      <c r="BV296" s="77"/>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77"/>
      <c r="DM296" s="77"/>
      <c r="DN296" s="77"/>
      <c r="DO296" s="77"/>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77"/>
      <c r="FF296" s="77"/>
      <c r="FG296" s="77"/>
      <c r="FH296" s="77"/>
      <c r="FI296" s="77"/>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79" t="s">
        <v>553</v>
      </c>
      <c r="GZ296" s="79" t="s">
        <v>553</v>
      </c>
      <c r="HA296" s="79" t="s">
        <v>553</v>
      </c>
      <c r="HB296" s="79" t="s">
        <v>553</v>
      </c>
      <c r="HC296" s="79" t="s">
        <v>553</v>
      </c>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61"/>
      <c r="IF296" s="61"/>
      <c r="IG296" s="61"/>
      <c r="IH296" s="202"/>
      <c r="II296" s="203"/>
      <c r="IJ296" s="202"/>
      <c r="IK296" s="203"/>
      <c r="IL296" s="202"/>
      <c r="IM296" s="203"/>
      <c r="IN296" s="202"/>
      <c r="IO296" s="203"/>
      <c r="IP296" s="204"/>
      <c r="IQ296" s="208"/>
      <c r="IR296" s="208"/>
      <c r="IS296" s="77"/>
      <c r="IT296" s="77"/>
      <c r="IU296" s="77"/>
      <c r="IV296" s="77"/>
      <c r="IW296" s="61"/>
      <c r="IX296" s="61"/>
      <c r="IY296" s="61"/>
      <c r="IZ296" s="61"/>
      <c r="JA296" s="61"/>
      <c r="JB296" s="61"/>
      <c r="JC296" s="61"/>
      <c r="JD296" s="61"/>
      <c r="JE296" s="61"/>
      <c r="JF296" s="61"/>
      <c r="JG296" s="61"/>
      <c r="JH296" s="61"/>
      <c r="JI296" s="61"/>
      <c r="JJ296" s="61"/>
      <c r="JK296" s="61"/>
      <c r="JL296" s="61"/>
      <c r="JM296" s="61"/>
      <c r="JN296" s="61"/>
      <c r="JO296" s="61"/>
      <c r="JP296" s="61"/>
      <c r="JQ296" s="61"/>
      <c r="JR296" s="61"/>
      <c r="JS296" s="61"/>
      <c r="JT296" s="61"/>
      <c r="JU296" s="61"/>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61"/>
      <c r="LG296" s="61"/>
      <c r="LH296" s="61"/>
      <c r="LI296" s="61"/>
      <c r="LJ296" s="61"/>
      <c r="LK296" s="61"/>
      <c r="LL296" s="61"/>
      <c r="LM296" s="61"/>
      <c r="LN296" s="61"/>
      <c r="LO296" s="61"/>
      <c r="LP296" s="61"/>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61"/>
      <c r="NE296" s="61"/>
      <c r="NF296" s="61"/>
      <c r="NG296" s="61"/>
      <c r="NH296" s="61"/>
      <c r="NI296" s="61"/>
      <c r="NJ296" s="61"/>
      <c r="NK296" s="61"/>
      <c r="NL296" s="61"/>
      <c r="NM296" s="61"/>
      <c r="NN296" s="61"/>
      <c r="NO296" s="61"/>
      <c r="NP296" s="61"/>
      <c r="NQ296" s="61"/>
      <c r="NR296" s="61"/>
      <c r="NS296" s="61"/>
      <c r="NT296" s="61"/>
      <c r="NU296" s="61"/>
      <c r="NV296" s="61"/>
      <c r="NW296" s="61"/>
      <c r="NX296" s="61"/>
      <c r="NY296" s="61"/>
      <c r="NZ296" s="61"/>
      <c r="OA296" s="61"/>
      <c r="OB296" s="61"/>
      <c r="OC296" s="61"/>
      <c r="OD296" s="61"/>
      <c r="OE296" s="61"/>
      <c r="OF296" s="61"/>
      <c r="OG296" s="61"/>
      <c r="OH296" s="61"/>
      <c r="OI296" s="61"/>
      <c r="OJ296" s="61"/>
      <c r="OK296" s="61"/>
      <c r="OL296" s="61"/>
      <c r="OM296" s="61"/>
      <c r="ON296" s="61"/>
      <c r="OO296" s="61"/>
      <c r="OP296" s="61"/>
      <c r="OQ296" s="61"/>
      <c r="OR296" s="61"/>
      <c r="OS296" s="61"/>
      <c r="OT296" s="61"/>
      <c r="OU296" s="61"/>
      <c r="OV296" s="61"/>
      <c r="OW296" s="61"/>
      <c r="OX296" s="61"/>
      <c r="OY296" s="61"/>
      <c r="OZ296" s="61"/>
    </row>
    <row r="297" spans="1:416" ht="25.5" hidden="1" customHeight="1">
      <c r="A297" s="176"/>
      <c r="B297" s="274"/>
      <c r="C297" s="279"/>
      <c r="D297" s="289"/>
      <c r="E297" s="279"/>
      <c r="F297" s="291"/>
      <c r="G297" s="281"/>
      <c r="H297" s="137" t="s">
        <v>532</v>
      </c>
      <c r="I297" s="176" t="s">
        <v>1360</v>
      </c>
      <c r="J297" s="134"/>
      <c r="K297" s="206" t="s">
        <v>662</v>
      </c>
      <c r="L297" s="200" t="s">
        <v>499</v>
      </c>
      <c r="M297" s="55" t="s">
        <v>378</v>
      </c>
      <c r="N297" s="61"/>
      <c r="O297" s="282"/>
      <c r="P297" s="282"/>
      <c r="Q297" s="131"/>
      <c r="R297" s="131"/>
      <c r="S297" s="131"/>
      <c r="T297" s="131"/>
      <c r="U297" s="131"/>
      <c r="V297" s="131"/>
      <c r="W297" s="131"/>
      <c r="X297" s="131" t="s">
        <v>205</v>
      </c>
      <c r="Y297" s="131"/>
      <c r="Z297" s="131"/>
      <c r="AA297" s="131"/>
      <c r="AB297" s="130">
        <f t="shared" si="355"/>
        <v>1</v>
      </c>
      <c r="AC297" s="77"/>
      <c r="AD297" s="77"/>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251"/>
      <c r="BT297" s="251"/>
      <c r="BU297" s="77"/>
      <c r="BV297" s="77"/>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77"/>
      <c r="DM297" s="77"/>
      <c r="DN297" s="77"/>
      <c r="DO297" s="77"/>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77"/>
      <c r="FF297" s="77"/>
      <c r="FG297" s="77"/>
      <c r="FH297" s="77"/>
      <c r="FI297" s="77"/>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77"/>
      <c r="GZ297" s="77"/>
      <c r="HA297" s="77"/>
      <c r="HB297" s="77"/>
      <c r="HC297" s="77"/>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61"/>
      <c r="IF297" s="61"/>
      <c r="IG297" s="61"/>
      <c r="IH297" s="202"/>
      <c r="II297" s="203"/>
      <c r="IJ297" s="202"/>
      <c r="IK297" s="203"/>
      <c r="IL297" s="202"/>
      <c r="IM297" s="203"/>
      <c r="IN297" s="202"/>
      <c r="IO297" s="203"/>
      <c r="IP297" s="204"/>
      <c r="IQ297" s="208"/>
      <c r="IR297" s="78" t="s">
        <v>553</v>
      </c>
      <c r="IS297" s="78" t="s">
        <v>553</v>
      </c>
      <c r="IT297" s="78" t="s">
        <v>553</v>
      </c>
      <c r="IU297" s="78" t="s">
        <v>553</v>
      </c>
      <c r="IV297" s="78" t="s">
        <v>553</v>
      </c>
      <c r="IW297" s="61">
        <v>1</v>
      </c>
      <c r="IX297" s="61">
        <v>2</v>
      </c>
      <c r="IY297" s="61">
        <v>1</v>
      </c>
      <c r="IZ297" s="61">
        <v>1</v>
      </c>
      <c r="JA297" s="61">
        <v>2</v>
      </c>
      <c r="JB297" s="61">
        <v>2</v>
      </c>
      <c r="JC297" s="61">
        <v>2</v>
      </c>
      <c r="JD297" s="61">
        <v>2</v>
      </c>
      <c r="JE297" s="61">
        <v>2</v>
      </c>
      <c r="JF297" s="61">
        <v>2</v>
      </c>
      <c r="JG297" s="61">
        <v>2</v>
      </c>
      <c r="JH297" s="61">
        <v>2</v>
      </c>
      <c r="JI297" s="61">
        <v>2</v>
      </c>
      <c r="JJ297" s="61">
        <v>2</v>
      </c>
      <c r="JK297" s="61">
        <v>2</v>
      </c>
      <c r="JL297" s="61">
        <v>2</v>
      </c>
      <c r="JM297" s="61">
        <v>2</v>
      </c>
      <c r="JN297" s="61">
        <v>2</v>
      </c>
      <c r="JO297" s="61">
        <v>2</v>
      </c>
      <c r="JP297" s="61">
        <v>2</v>
      </c>
      <c r="JQ297" s="61">
        <v>2</v>
      </c>
      <c r="JR297" s="61">
        <v>2</v>
      </c>
      <c r="JS297" s="61">
        <v>2</v>
      </c>
      <c r="JT297" s="61">
        <v>2</v>
      </c>
      <c r="JU297" s="61">
        <v>2</v>
      </c>
      <c r="JV297" s="61">
        <v>2</v>
      </c>
      <c r="JW297" s="61">
        <v>2</v>
      </c>
      <c r="JX297" s="61">
        <v>2</v>
      </c>
      <c r="JY297" s="61">
        <v>2</v>
      </c>
      <c r="JZ297" s="61">
        <v>2</v>
      </c>
      <c r="KA297" s="202">
        <f t="shared" ref="KA297" si="362">COUNTIF(IW297:JZ297,"2")</f>
        <v>27</v>
      </c>
      <c r="KB297" s="203">
        <f t="shared" ref="KB297" si="363">KA297/(KA297+KC297+KE297+KG297)</f>
        <v>0.9</v>
      </c>
      <c r="KC297" s="202">
        <f t="shared" ref="KC297" si="364">COUNTIF(IW297:JZ297,"1")</f>
        <v>3</v>
      </c>
      <c r="KD297" s="203">
        <f t="shared" ref="KD297" si="365">KC297/(KA297+KC297+KE297+KG297)</f>
        <v>0.1</v>
      </c>
      <c r="KE297" s="202">
        <f t="shared" ref="KE297" si="366">COUNTIF(IW297:JZ297,"0")</f>
        <v>0</v>
      </c>
      <c r="KF297" s="203">
        <f t="shared" ref="KF297" si="367">KE297/(KA297+KC297+KE297+KG297)</f>
        <v>0</v>
      </c>
      <c r="KG297" s="202">
        <f>COUNTIF(II297:JZ297,"KĐG")</f>
        <v>0</v>
      </c>
      <c r="KH297" s="203">
        <f t="shared" ref="KH297" si="368">KG297/(KA297+KC297+KE297+KG297)</f>
        <v>0</v>
      </c>
      <c r="KI297" s="204">
        <f t="shared" ref="KI297" si="369">(((KA297*2)+(KC297*1)+(KE297*0)))/(KA297+KC297+KE297)</f>
        <v>1.9</v>
      </c>
      <c r="KJ297" s="205" t="str">
        <f t="shared" ref="KJ297" si="370">IF(KH297&gt;=50%,"KĐG",IF(KI297&gt;=1.6,"Đạt mục tiêu",IF(KI297&gt;=1,"Cần cố gắng","Chưa đạt")))</f>
        <v>Đạt mục tiêu</v>
      </c>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61"/>
      <c r="LG297" s="61"/>
      <c r="LH297" s="61"/>
      <c r="LI297" s="61"/>
      <c r="LJ297" s="61"/>
      <c r="LK297" s="61"/>
      <c r="LL297" s="61"/>
      <c r="LM297" s="61"/>
      <c r="LN297" s="61"/>
      <c r="LO297" s="61"/>
      <c r="LP297" s="61"/>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61"/>
      <c r="NE297" s="61"/>
      <c r="NF297" s="61"/>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61"/>
      <c r="OE297" s="61"/>
      <c r="OF297" s="61"/>
      <c r="OG297" s="61"/>
      <c r="OH297" s="61"/>
      <c r="OI297" s="61"/>
      <c r="OJ297" s="61"/>
      <c r="OK297" s="61"/>
      <c r="OL297" s="61"/>
      <c r="OM297" s="61"/>
      <c r="ON297" s="61"/>
      <c r="OO297" s="61"/>
      <c r="OP297" s="61"/>
      <c r="OQ297" s="61"/>
      <c r="OR297" s="61"/>
      <c r="OS297" s="61"/>
      <c r="OT297" s="61"/>
      <c r="OU297" s="61"/>
      <c r="OV297" s="61"/>
      <c r="OW297" s="61"/>
      <c r="OX297" s="61"/>
      <c r="OY297" s="61"/>
      <c r="OZ297" s="61"/>
    </row>
    <row r="298" spans="1:416" ht="25.5" hidden="1" customHeight="1">
      <c r="A298" s="176"/>
      <c r="B298" s="274"/>
      <c r="C298" s="279"/>
      <c r="D298" s="289"/>
      <c r="E298" s="279"/>
      <c r="F298" s="291"/>
      <c r="G298" s="281"/>
      <c r="H298" s="137" t="s">
        <v>532</v>
      </c>
      <c r="I298" s="176" t="s">
        <v>1194</v>
      </c>
      <c r="J298" s="134"/>
      <c r="K298" s="206" t="s">
        <v>662</v>
      </c>
      <c r="L298" s="200" t="s">
        <v>499</v>
      </c>
      <c r="M298" s="55" t="s">
        <v>378</v>
      </c>
      <c r="N298" s="61"/>
      <c r="O298" s="282"/>
      <c r="P298" s="282"/>
      <c r="Q298" s="131"/>
      <c r="R298" s="131"/>
      <c r="S298" s="131"/>
      <c r="T298" s="131"/>
      <c r="U298" s="131"/>
      <c r="V298" s="131"/>
      <c r="W298" s="131"/>
      <c r="X298" s="131"/>
      <c r="Y298" s="131"/>
      <c r="Z298" s="131" t="s">
        <v>205</v>
      </c>
      <c r="AA298" s="131"/>
      <c r="AB298" s="130">
        <f t="shared" si="355"/>
        <v>1</v>
      </c>
      <c r="AC298" s="77"/>
      <c r="AD298" s="7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251"/>
      <c r="BT298" s="251"/>
      <c r="BU298" s="77"/>
      <c r="BV298" s="77"/>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77"/>
      <c r="DM298" s="77"/>
      <c r="DN298" s="77"/>
      <c r="DO298" s="77"/>
      <c r="DP298" s="201">
        <v>2</v>
      </c>
      <c r="DQ298" s="201">
        <v>2</v>
      </c>
      <c r="DR298" s="201">
        <v>1</v>
      </c>
      <c r="DS298" s="201">
        <v>2</v>
      </c>
      <c r="DT298" s="201">
        <v>2</v>
      </c>
      <c r="DU298" s="201">
        <v>2</v>
      </c>
      <c r="DV298" s="201">
        <v>2</v>
      </c>
      <c r="DW298" s="201">
        <v>2</v>
      </c>
      <c r="DX298" s="201">
        <v>2</v>
      </c>
      <c r="DY298" s="201">
        <v>2</v>
      </c>
      <c r="DZ298" s="201">
        <v>2</v>
      </c>
      <c r="EA298" s="201">
        <v>2</v>
      </c>
      <c r="EB298" s="201">
        <v>2</v>
      </c>
      <c r="EC298" s="201">
        <v>2</v>
      </c>
      <c r="ED298" s="201">
        <v>2</v>
      </c>
      <c r="EE298" s="201">
        <v>2</v>
      </c>
      <c r="EF298" s="201">
        <v>1</v>
      </c>
      <c r="EG298" s="201">
        <v>2</v>
      </c>
      <c r="EH298" s="201">
        <v>2</v>
      </c>
      <c r="EI298" s="201">
        <v>2</v>
      </c>
      <c r="EJ298" s="201">
        <v>2</v>
      </c>
      <c r="EK298" s="201"/>
      <c r="EL298" s="201"/>
      <c r="EM298" s="201"/>
      <c r="EN298" s="201"/>
      <c r="EO298" s="201"/>
      <c r="EP298" s="201">
        <v>2</v>
      </c>
      <c r="EQ298" s="201">
        <v>2</v>
      </c>
      <c r="ER298" s="201">
        <v>2</v>
      </c>
      <c r="ES298" s="201"/>
      <c r="ET298" s="201">
        <v>2</v>
      </c>
      <c r="EU298" s="202">
        <f>COUNTIF(DL298:ET298,"2")</f>
        <v>23</v>
      </c>
      <c r="EV298" s="203">
        <f>EU298/(EU298+EW298+EY298+FA298)</f>
        <v>0.92</v>
      </c>
      <c r="EW298" s="202">
        <f>COUNTIF(DL298:ET298,"1")</f>
        <v>2</v>
      </c>
      <c r="EX298" s="203">
        <f>EW298/(EU298+EW298+EY298+FA298)</f>
        <v>0.08</v>
      </c>
      <c r="EY298" s="202">
        <f>COUNTIF(DL298:ET298,"0")</f>
        <v>0</v>
      </c>
      <c r="EZ298" s="203">
        <f>EY298/(EU298+EW298+EY298+FA298)</f>
        <v>0</v>
      </c>
      <c r="FA298" s="202">
        <f>COUNTIF(DL298:ET298,"KĐG")</f>
        <v>0</v>
      </c>
      <c r="FB298" s="203">
        <f>FA298/(EU298+EW298+EY298+FA298)</f>
        <v>0</v>
      </c>
      <c r="FC298" s="204">
        <f>(((EU298*2)+(EW298*1)+(EY298*0)))/(EU298+EW298+EY298)</f>
        <v>1.92</v>
      </c>
      <c r="FD298" s="207" t="str">
        <f>IF(FB298&gt;=50%,"KĐG",IF(FC298&gt;=1.6,"Đạt mục tiêu",IF(FC298&gt;=1,"Cần cố gắng","Chưa đạt")))</f>
        <v>Đạt mục tiêu</v>
      </c>
      <c r="FE298" s="77"/>
      <c r="FF298" s="77"/>
      <c r="FG298" s="77"/>
      <c r="FH298" s="77"/>
      <c r="FI298" s="77"/>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77"/>
      <c r="GZ298" s="77"/>
      <c r="HA298" s="77"/>
      <c r="HB298" s="77"/>
      <c r="HC298" s="77"/>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61"/>
      <c r="IF298" s="61"/>
      <c r="IG298" s="61"/>
      <c r="IH298" s="61"/>
      <c r="II298" s="61"/>
      <c r="IJ298" s="61"/>
      <c r="IK298" s="61"/>
      <c r="IL298" s="61"/>
      <c r="IM298" s="61"/>
      <c r="IN298" s="61"/>
      <c r="IO298" s="61"/>
      <c r="IP298" s="61"/>
      <c r="IQ298" s="61"/>
      <c r="IR298" s="61"/>
      <c r="IS298" s="77"/>
      <c r="IT298" s="77"/>
      <c r="IU298" s="77"/>
      <c r="IV298" s="77"/>
      <c r="IW298" s="61"/>
      <c r="IX298" s="61"/>
      <c r="IY298" s="61"/>
      <c r="IZ298" s="61"/>
      <c r="JA298" s="61"/>
      <c r="JB298" s="61"/>
      <c r="JC298" s="61"/>
      <c r="JD298" s="61"/>
      <c r="JE298" s="61"/>
      <c r="JF298" s="61"/>
      <c r="JG298" s="61"/>
      <c r="JH298" s="61"/>
      <c r="JI298" s="61"/>
      <c r="JJ298" s="61"/>
      <c r="JK298" s="61"/>
      <c r="JL298" s="61"/>
      <c r="JM298" s="61"/>
      <c r="JN298" s="61"/>
      <c r="JO298" s="61"/>
      <c r="JP298" s="61"/>
      <c r="JQ298" s="61"/>
      <c r="JR298" s="61"/>
      <c r="JS298" s="61"/>
      <c r="JT298" s="61"/>
      <c r="JU298" s="61"/>
      <c r="JV298" s="61"/>
      <c r="JW298" s="61"/>
      <c r="JX298" s="61"/>
      <c r="JY298" s="61"/>
      <c r="JZ298" s="61"/>
      <c r="KA298" s="61"/>
      <c r="KB298" s="61"/>
      <c r="KC298" s="61"/>
      <c r="KD298" s="61"/>
      <c r="KE298" s="61"/>
      <c r="KF298" s="61"/>
      <c r="KG298" s="61"/>
      <c r="KH298" s="61"/>
      <c r="KI298" s="61"/>
      <c r="KJ298" s="61"/>
      <c r="KK298" s="78" t="s">
        <v>553</v>
      </c>
      <c r="KL298" s="79" t="s">
        <v>553</v>
      </c>
      <c r="KM298" s="78" t="s">
        <v>553</v>
      </c>
      <c r="KN298" s="61">
        <v>2</v>
      </c>
      <c r="KO298" s="61">
        <v>2</v>
      </c>
      <c r="KP298" s="61">
        <v>2</v>
      </c>
      <c r="KQ298" s="61">
        <v>2</v>
      </c>
      <c r="KR298" s="61">
        <v>2</v>
      </c>
      <c r="KS298" s="61">
        <v>2</v>
      </c>
      <c r="KT298" s="61">
        <v>2</v>
      </c>
      <c r="KU298" s="61">
        <v>1</v>
      </c>
      <c r="KV298" s="61">
        <v>2</v>
      </c>
      <c r="KW298" s="61">
        <v>2</v>
      </c>
      <c r="KX298" s="61">
        <v>2</v>
      </c>
      <c r="KY298" s="61">
        <v>2</v>
      </c>
      <c r="KZ298" s="61">
        <v>2</v>
      </c>
      <c r="LA298" s="61">
        <v>2</v>
      </c>
      <c r="LB298" s="61">
        <v>2</v>
      </c>
      <c r="LC298" s="61">
        <v>2</v>
      </c>
      <c r="LD298" s="61">
        <v>2</v>
      </c>
      <c r="LE298" s="61">
        <v>2</v>
      </c>
      <c r="LF298" s="61">
        <v>2</v>
      </c>
      <c r="LG298" s="61">
        <v>2</v>
      </c>
      <c r="LH298" s="61">
        <v>2</v>
      </c>
      <c r="LI298" s="61">
        <v>2</v>
      </c>
      <c r="LJ298" s="61">
        <v>2</v>
      </c>
      <c r="LK298" s="61">
        <v>2</v>
      </c>
      <c r="LL298" s="61">
        <v>2</v>
      </c>
      <c r="LM298" s="61">
        <v>2</v>
      </c>
      <c r="LN298" s="61">
        <v>2</v>
      </c>
      <c r="LO298" s="61">
        <v>2</v>
      </c>
      <c r="LP298" s="61">
        <v>2</v>
      </c>
      <c r="LQ298" s="61">
        <v>2</v>
      </c>
      <c r="LR298" s="202">
        <f>COUNTIF(KN298:LQ298,"2")</f>
        <v>29</v>
      </c>
      <c r="LS298" s="203">
        <f>LR298/(LR298+LT298+LV298+LX298)</f>
        <v>0.96666666666666667</v>
      </c>
      <c r="LT298" s="202">
        <f>COUNTIF(KN298:LQ298,"1")</f>
        <v>1</v>
      </c>
      <c r="LU298" s="203">
        <f>LT298/(LR298+LT298+LV298+LX298)</f>
        <v>3.3333333333333333E-2</v>
      </c>
      <c r="LV298" s="202">
        <f>COUNTIF(KN298:LQ298,"0")</f>
        <v>0</v>
      </c>
      <c r="LW298" s="203">
        <f>LV298/(LR298+LT298+LV298+LX298)</f>
        <v>0</v>
      </c>
      <c r="LX298" s="202">
        <f>COUNTIF(KA298:LQ298,"KĐG")</f>
        <v>0</v>
      </c>
      <c r="LY298" s="203">
        <f>LX298/(LR298+LT298+LV298+LX298)</f>
        <v>0</v>
      </c>
      <c r="LZ298" s="204">
        <f>(((LR298*2)+(LT298*1)+(LV298*0)))/(LR298+LT298+LV298)</f>
        <v>1.9666666666666666</v>
      </c>
      <c r="MA298" s="208" t="str">
        <f>IF(LY298&gt;=50%,"KĐG",IF(LZ298&gt;=1.6,"Đạt mục tiêu",IF(LZ298&gt;=1,"Cần cố gắng","Chưa đạt")))</f>
        <v>Đạt mục tiêu</v>
      </c>
      <c r="MB298" s="61"/>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61"/>
      <c r="NE298" s="61"/>
      <c r="NF298" s="61"/>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61"/>
      <c r="OE298" s="61"/>
      <c r="OF298" s="61"/>
      <c r="OG298" s="61"/>
      <c r="OH298" s="61"/>
      <c r="OI298" s="61"/>
      <c r="OJ298" s="61"/>
      <c r="OK298" s="61"/>
      <c r="OL298" s="61"/>
      <c r="OM298" s="61"/>
      <c r="ON298" s="61"/>
      <c r="OO298" s="61"/>
      <c r="OP298" s="61"/>
      <c r="OQ298" s="61"/>
      <c r="OR298" s="61"/>
      <c r="OS298" s="61"/>
      <c r="OT298" s="61"/>
      <c r="OU298" s="61"/>
      <c r="OV298" s="61"/>
      <c r="OW298" s="61"/>
      <c r="OX298" s="61"/>
      <c r="OY298" s="61"/>
      <c r="OZ298" s="61"/>
    </row>
    <row r="299" spans="1:416" ht="25.5" hidden="1" customHeight="1">
      <c r="A299" s="176"/>
      <c r="B299" s="274"/>
      <c r="C299" s="279"/>
      <c r="D299" s="289"/>
      <c r="E299" s="279"/>
      <c r="F299" s="291"/>
      <c r="G299" s="281"/>
      <c r="H299" s="137" t="s">
        <v>533</v>
      </c>
      <c r="I299" s="176" t="s">
        <v>1357</v>
      </c>
      <c r="J299" s="134"/>
      <c r="K299" s="206" t="s">
        <v>662</v>
      </c>
      <c r="L299" s="200" t="s">
        <v>499</v>
      </c>
      <c r="M299" s="55" t="s">
        <v>378</v>
      </c>
      <c r="N299" s="61"/>
      <c r="O299" s="282"/>
      <c r="P299" s="282"/>
      <c r="Q299" s="131"/>
      <c r="R299" s="131"/>
      <c r="S299" s="131"/>
      <c r="T299" s="131"/>
      <c r="U299" s="131"/>
      <c r="V299" s="131"/>
      <c r="W299" s="131"/>
      <c r="X299" s="131"/>
      <c r="Y299" s="131"/>
      <c r="Z299" s="131"/>
      <c r="AA299" s="131" t="s">
        <v>205</v>
      </c>
      <c r="AB299" s="130">
        <f t="shared" si="355"/>
        <v>1</v>
      </c>
      <c r="AC299" s="77"/>
      <c r="AD299" s="77"/>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251"/>
      <c r="BT299" s="251"/>
      <c r="BU299" s="77"/>
      <c r="BV299" s="77"/>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77"/>
      <c r="DM299" s="77"/>
      <c r="DN299" s="77"/>
      <c r="DO299" s="77"/>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77"/>
      <c r="FF299" s="77"/>
      <c r="FG299" s="77"/>
      <c r="FH299" s="77"/>
      <c r="FI299" s="77"/>
      <c r="FJ299" s="61">
        <v>2</v>
      </c>
      <c r="FK299" s="61">
        <v>2</v>
      </c>
      <c r="FL299" s="61">
        <v>1</v>
      </c>
      <c r="FM299" s="61">
        <v>2</v>
      </c>
      <c r="FN299" s="61">
        <v>2</v>
      </c>
      <c r="FO299" s="61">
        <v>2</v>
      </c>
      <c r="FP299" s="61">
        <v>2</v>
      </c>
      <c r="FQ299" s="61">
        <v>2</v>
      </c>
      <c r="FR299" s="61">
        <v>2</v>
      </c>
      <c r="FS299" s="61">
        <v>2</v>
      </c>
      <c r="FT299" s="61">
        <v>1</v>
      </c>
      <c r="FU299" s="61">
        <v>2</v>
      </c>
      <c r="FV299" s="61">
        <v>2</v>
      </c>
      <c r="FW299" s="61">
        <v>2</v>
      </c>
      <c r="FX299" s="61">
        <v>2</v>
      </c>
      <c r="FY299" s="61">
        <v>2</v>
      </c>
      <c r="FZ299" s="61">
        <v>1</v>
      </c>
      <c r="GA299" s="61">
        <v>2</v>
      </c>
      <c r="GB299" s="61">
        <v>2</v>
      </c>
      <c r="GC299" s="61">
        <v>2</v>
      </c>
      <c r="GD299" s="61"/>
      <c r="GE299" s="61"/>
      <c r="GF299" s="61"/>
      <c r="GG299" s="61"/>
      <c r="GH299" s="61"/>
      <c r="GI299" s="61">
        <v>2</v>
      </c>
      <c r="GJ299" s="61">
        <v>2</v>
      </c>
      <c r="GK299" s="61">
        <v>2</v>
      </c>
      <c r="GL299" s="61">
        <v>2</v>
      </c>
      <c r="GM299" s="61"/>
      <c r="GN299" s="61">
        <v>2</v>
      </c>
      <c r="GO299" s="202">
        <f>COUNTIF(FA299:GN299,"2")</f>
        <v>22</v>
      </c>
      <c r="GP299" s="203">
        <f>GO299/(GO299+GQ299+GS299+GU299)</f>
        <v>0.88</v>
      </c>
      <c r="GQ299" s="202">
        <f>COUNTIF(FA299:GN299,"1")</f>
        <v>3</v>
      </c>
      <c r="GR299" s="203">
        <f>GQ299/(GO299+GQ299+GS299+GU299)</f>
        <v>0.12</v>
      </c>
      <c r="GS299" s="202">
        <f>COUNTIF(FA299:GN299,"0")</f>
        <v>0</v>
      </c>
      <c r="GT299" s="203">
        <f>GS299/(GO299+GQ299+GS299+GU299)</f>
        <v>0</v>
      </c>
      <c r="GU299" s="202">
        <f>COUNTIF(EU299:GN299,"KĐG")</f>
        <v>0</v>
      </c>
      <c r="GV299" s="203">
        <f>GU299/(GO299+GQ299+GS299+GU299)</f>
        <v>0</v>
      </c>
      <c r="GW299" s="204">
        <f>(((GO299*2)+(GQ299*1)+(GS299*0)))/(GO299+GQ299+GS299)</f>
        <v>1.88</v>
      </c>
      <c r="GX299" s="207" t="str">
        <f>IF(GV299&gt;=50%,"KĐG",IF(GW299&gt;=1.6,"Đạt mục tiêu",IF(GW299&gt;=1,"Cần cố gắng","Chưa đạt")))</f>
        <v>Đạt mục tiêu</v>
      </c>
      <c r="GY299" s="77"/>
      <c r="GZ299" s="77"/>
      <c r="HA299" s="77"/>
      <c r="HB299" s="77"/>
      <c r="HC299" s="77"/>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61"/>
      <c r="IF299" s="61"/>
      <c r="IG299" s="61"/>
      <c r="IH299" s="61"/>
      <c r="II299" s="61"/>
      <c r="IJ299" s="61"/>
      <c r="IK299" s="61"/>
      <c r="IL299" s="61"/>
      <c r="IM299" s="61"/>
      <c r="IN299" s="61"/>
      <c r="IO299" s="61"/>
      <c r="IP299" s="61"/>
      <c r="IQ299" s="61"/>
      <c r="IR299" s="61"/>
      <c r="IS299" s="77"/>
      <c r="IT299" s="77"/>
      <c r="IU299" s="77"/>
      <c r="IV299" s="77"/>
      <c r="IW299" s="61"/>
      <c r="IX299" s="61"/>
      <c r="IY299" s="61"/>
      <c r="IZ299" s="61"/>
      <c r="JA299" s="61"/>
      <c r="JB299" s="61"/>
      <c r="JC299" s="61"/>
      <c r="JD299" s="61"/>
      <c r="JE299" s="61"/>
      <c r="JF299" s="61"/>
      <c r="JG299" s="61"/>
      <c r="JH299" s="61"/>
      <c r="JI299" s="61"/>
      <c r="JJ299" s="61"/>
      <c r="JK299" s="61"/>
      <c r="JL299" s="61"/>
      <c r="JM299" s="61"/>
      <c r="JN299" s="61"/>
      <c r="JO299" s="61"/>
      <c r="JP299" s="61"/>
      <c r="JQ299" s="61"/>
      <c r="JR299" s="61"/>
      <c r="JS299" s="61"/>
      <c r="JT299" s="61"/>
      <c r="JU299" s="61"/>
      <c r="JV299" s="61"/>
      <c r="JW299" s="61"/>
      <c r="JX299" s="61"/>
      <c r="JY299" s="61"/>
      <c r="JZ299" s="61"/>
      <c r="KA299" s="61"/>
      <c r="KB299" s="61"/>
      <c r="KC299" s="61"/>
      <c r="KD299" s="61"/>
      <c r="KE299" s="61"/>
      <c r="KF299" s="61"/>
      <c r="KG299" s="61"/>
      <c r="KH299" s="61"/>
      <c r="KI299" s="61"/>
      <c r="KJ299" s="61"/>
      <c r="KK299" s="61"/>
      <c r="KL299" s="61"/>
      <c r="KM299" s="61"/>
      <c r="KN299" s="61"/>
      <c r="KO299" s="61"/>
      <c r="KP299" s="61"/>
      <c r="KQ299" s="61"/>
      <c r="KR299" s="61"/>
      <c r="KS299" s="61"/>
      <c r="KT299" s="61"/>
      <c r="KU299" s="61"/>
      <c r="KV299" s="61"/>
      <c r="KW299" s="61"/>
      <c r="KX299" s="61"/>
      <c r="KY299" s="61"/>
      <c r="KZ299" s="61"/>
      <c r="LA299" s="61"/>
      <c r="LB299" s="61"/>
      <c r="LC299" s="61"/>
      <c r="LD299" s="61"/>
      <c r="LE299" s="61"/>
      <c r="LF299" s="61"/>
      <c r="LG299" s="61"/>
      <c r="LH299" s="61"/>
      <c r="LI299" s="61"/>
      <c r="LJ299" s="61"/>
      <c r="LK299" s="61"/>
      <c r="LL299" s="61"/>
      <c r="LM299" s="61"/>
      <c r="LN299" s="61"/>
      <c r="LO299" s="61"/>
      <c r="LP299" s="61"/>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61"/>
      <c r="NE299" s="61"/>
      <c r="NF299" s="61"/>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61"/>
      <c r="OE299" s="61"/>
      <c r="OF299" s="61"/>
      <c r="OG299" s="61"/>
      <c r="OH299" s="61"/>
      <c r="OI299" s="61"/>
      <c r="OJ299" s="61"/>
      <c r="OK299" s="61"/>
      <c r="OL299" s="61"/>
      <c r="OM299" s="61"/>
      <c r="ON299" s="61"/>
      <c r="OO299" s="61"/>
      <c r="OP299" s="61"/>
      <c r="OQ299" s="61"/>
      <c r="OR299" s="61"/>
      <c r="OS299" s="61"/>
      <c r="OT299" s="61"/>
      <c r="OU299" s="61"/>
      <c r="OV299" s="61"/>
      <c r="OW299" s="61"/>
      <c r="OX299" s="61"/>
      <c r="OY299" s="61"/>
      <c r="OZ299" s="61"/>
    </row>
    <row r="300" spans="1:416" ht="25.5" hidden="1" customHeight="1">
      <c r="A300" s="176"/>
      <c r="B300" s="274"/>
      <c r="C300" s="279"/>
      <c r="D300" s="289"/>
      <c r="E300" s="279"/>
      <c r="F300" s="291"/>
      <c r="G300" s="281"/>
      <c r="H300" s="137" t="s">
        <v>533</v>
      </c>
      <c r="I300" s="176" t="s">
        <v>1362</v>
      </c>
      <c r="J300" s="134"/>
      <c r="K300" s="206"/>
      <c r="L300" s="200"/>
      <c r="M300" s="55" t="s">
        <v>378</v>
      </c>
      <c r="N300" s="61" t="s">
        <v>349</v>
      </c>
      <c r="O300" s="282"/>
      <c r="P300" s="282"/>
      <c r="Q300" s="131"/>
      <c r="R300" s="131"/>
      <c r="S300" s="131"/>
      <c r="T300" s="131"/>
      <c r="U300" s="131"/>
      <c r="V300" s="131"/>
      <c r="W300" s="131"/>
      <c r="X300" s="131"/>
      <c r="Y300" s="131" t="s">
        <v>205</v>
      </c>
      <c r="Z300" s="131"/>
      <c r="AA300" s="131"/>
      <c r="AB300" s="130">
        <f t="shared" si="355"/>
        <v>1</v>
      </c>
      <c r="AC300" s="77"/>
      <c r="AD300" s="77"/>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251"/>
      <c r="BT300" s="251"/>
      <c r="BU300" s="77"/>
      <c r="BV300" s="77"/>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77"/>
      <c r="DM300" s="77"/>
      <c r="DN300" s="77"/>
      <c r="DO300" s="77"/>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77"/>
      <c r="FF300" s="77"/>
      <c r="FG300" s="77"/>
      <c r="FH300" s="77"/>
      <c r="FI300" s="77"/>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202"/>
      <c r="GP300" s="203"/>
      <c r="GQ300" s="202"/>
      <c r="GR300" s="203"/>
      <c r="GS300" s="202"/>
      <c r="GT300" s="203"/>
      <c r="GU300" s="202"/>
      <c r="GV300" s="203"/>
      <c r="GW300" s="204"/>
      <c r="GX300" s="207"/>
      <c r="GY300" s="77"/>
      <c r="GZ300" s="77"/>
      <c r="HA300" s="77"/>
      <c r="HB300" s="77"/>
      <c r="HC300" s="77"/>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61"/>
      <c r="IF300" s="61"/>
      <c r="IG300" s="61"/>
      <c r="IH300" s="61"/>
      <c r="II300" s="61"/>
      <c r="IJ300" s="61"/>
      <c r="IK300" s="61"/>
      <c r="IL300" s="61"/>
      <c r="IM300" s="61"/>
      <c r="IN300" s="61"/>
      <c r="IO300" s="61"/>
      <c r="IP300" s="61"/>
      <c r="IQ300" s="61"/>
      <c r="IR300" s="61"/>
      <c r="IS300" s="77"/>
      <c r="IT300" s="77"/>
      <c r="IU300" s="77"/>
      <c r="IV300" s="77"/>
      <c r="IW300" s="61"/>
      <c r="IX300" s="61"/>
      <c r="IY300" s="61"/>
      <c r="IZ300" s="61"/>
      <c r="JA300" s="61"/>
      <c r="JB300" s="61"/>
      <c r="JC300" s="61"/>
      <c r="JD300" s="61"/>
      <c r="JE300" s="61"/>
      <c r="JF300" s="61"/>
      <c r="JG300" s="61"/>
      <c r="JH300" s="61"/>
      <c r="JI300" s="61"/>
      <c r="JJ300" s="61"/>
      <c r="JK300" s="61"/>
      <c r="JL300" s="61"/>
      <c r="JM300" s="61"/>
      <c r="JN300" s="61"/>
      <c r="JO300" s="61"/>
      <c r="JP300" s="61"/>
      <c r="JQ300" s="61"/>
      <c r="JR300" s="61"/>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61"/>
      <c r="LG300" s="61"/>
      <c r="LH300" s="61"/>
      <c r="LI300" s="61"/>
      <c r="LJ300" s="61"/>
      <c r="LK300" s="61"/>
      <c r="LL300" s="61"/>
      <c r="LM300" s="61"/>
      <c r="LN300" s="61"/>
      <c r="LO300" s="61"/>
      <c r="LP300" s="61"/>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c r="OE300" s="61"/>
      <c r="OF300" s="61"/>
      <c r="OG300" s="61"/>
      <c r="OH300" s="61"/>
      <c r="OI300" s="61"/>
      <c r="OJ300" s="61"/>
      <c r="OK300" s="61"/>
      <c r="OL300" s="61"/>
      <c r="OM300" s="61"/>
      <c r="ON300" s="61"/>
      <c r="OO300" s="61"/>
      <c r="OP300" s="61"/>
      <c r="OQ300" s="61"/>
      <c r="OR300" s="61"/>
      <c r="OS300" s="61"/>
      <c r="OT300" s="61"/>
      <c r="OU300" s="61"/>
      <c r="OV300" s="61"/>
      <c r="OW300" s="61"/>
      <c r="OX300" s="61"/>
      <c r="OY300" s="61"/>
      <c r="OZ300" s="61"/>
    </row>
    <row r="301" spans="1:416" ht="25.5" hidden="1" customHeight="1">
      <c r="A301" s="176"/>
      <c r="B301" s="274"/>
      <c r="C301" s="279"/>
      <c r="D301" s="289"/>
      <c r="E301" s="279"/>
      <c r="F301" s="291"/>
      <c r="G301" s="281"/>
      <c r="H301" s="137" t="s">
        <v>533</v>
      </c>
      <c r="I301" s="176" t="s">
        <v>1361</v>
      </c>
      <c r="J301" s="134"/>
      <c r="K301" s="206"/>
      <c r="L301" s="200"/>
      <c r="M301" s="55" t="s">
        <v>378</v>
      </c>
      <c r="N301" s="61" t="s">
        <v>349</v>
      </c>
      <c r="O301" s="282"/>
      <c r="P301" s="282"/>
      <c r="Q301" s="131"/>
      <c r="R301" s="131"/>
      <c r="S301" s="131"/>
      <c r="T301" s="131"/>
      <c r="U301" s="131"/>
      <c r="V301" s="131" t="s">
        <v>205</v>
      </c>
      <c r="W301" s="131"/>
      <c r="X301" s="131"/>
      <c r="Y301" s="131"/>
      <c r="Z301" s="131"/>
      <c r="AA301" s="131"/>
      <c r="AB301" s="130">
        <f t="shared" si="355"/>
        <v>1</v>
      </c>
      <c r="AC301" s="77"/>
      <c r="AD301" s="77"/>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251"/>
      <c r="BT301" s="251"/>
      <c r="BU301" s="77"/>
      <c r="BV301" s="77"/>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77"/>
      <c r="DM301" s="77"/>
      <c r="DN301" s="77"/>
      <c r="DO301" s="77"/>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77"/>
      <c r="FF301" s="77"/>
      <c r="FG301" s="77"/>
      <c r="FH301" s="77"/>
      <c r="FI301" s="77"/>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202"/>
      <c r="GP301" s="203"/>
      <c r="GQ301" s="202"/>
      <c r="GR301" s="203"/>
      <c r="GS301" s="202"/>
      <c r="GT301" s="203"/>
      <c r="GU301" s="202"/>
      <c r="GV301" s="203"/>
      <c r="GW301" s="204"/>
      <c r="GX301" s="207"/>
      <c r="GY301" s="77"/>
      <c r="GZ301" s="77"/>
      <c r="HA301" s="77"/>
      <c r="HB301" s="77"/>
      <c r="HC301" s="77"/>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61"/>
      <c r="IF301" s="61"/>
      <c r="IG301" s="61"/>
      <c r="IH301" s="61"/>
      <c r="II301" s="61"/>
      <c r="IJ301" s="61"/>
      <c r="IK301" s="61"/>
      <c r="IL301" s="61"/>
      <c r="IM301" s="61"/>
      <c r="IN301" s="61"/>
      <c r="IO301" s="61"/>
      <c r="IP301" s="61"/>
      <c r="IQ301" s="61"/>
      <c r="IR301" s="61"/>
      <c r="IS301" s="77"/>
      <c r="IT301" s="77"/>
      <c r="IU301" s="77"/>
      <c r="IV301" s="77"/>
      <c r="IW301" s="61"/>
      <c r="IX301" s="61"/>
      <c r="IY301" s="61"/>
      <c r="IZ301" s="61"/>
      <c r="JA301" s="61"/>
      <c r="JB301" s="61"/>
      <c r="JC301" s="61"/>
      <c r="JD301" s="61"/>
      <c r="JE301" s="61"/>
      <c r="JF301" s="61"/>
      <c r="JG301" s="61"/>
      <c r="JH301" s="61"/>
      <c r="JI301" s="61"/>
      <c r="JJ301" s="61"/>
      <c r="JK301" s="61"/>
      <c r="JL301" s="61"/>
      <c r="JM301" s="61"/>
      <c r="JN301" s="61"/>
      <c r="JO301" s="61"/>
      <c r="JP301" s="61"/>
      <c r="JQ301" s="61"/>
      <c r="JR301" s="61"/>
      <c r="JS301" s="61"/>
      <c r="JT301" s="61"/>
      <c r="JU301" s="61"/>
      <c r="JV301" s="61"/>
      <c r="JW301" s="61"/>
      <c r="JX301" s="61"/>
      <c r="JY301" s="61"/>
      <c r="JZ301" s="61"/>
      <c r="KA301" s="61"/>
      <c r="KB301" s="61"/>
      <c r="KC301" s="61"/>
      <c r="KD301" s="61"/>
      <c r="KE301" s="61"/>
      <c r="KF301" s="61"/>
      <c r="KG301" s="61"/>
      <c r="KH301" s="61"/>
      <c r="KI301" s="61"/>
      <c r="KJ301" s="61"/>
      <c r="KK301" s="61"/>
      <c r="KL301" s="61"/>
      <c r="KM301" s="61"/>
      <c r="KN301" s="61"/>
      <c r="KO301" s="61"/>
      <c r="KP301" s="61"/>
      <c r="KQ301" s="61"/>
      <c r="KR301" s="61"/>
      <c r="KS301" s="61"/>
      <c r="KT301" s="61"/>
      <c r="KU301" s="61"/>
      <c r="KV301" s="61"/>
      <c r="KW301" s="61"/>
      <c r="KX301" s="61"/>
      <c r="KY301" s="61"/>
      <c r="KZ301" s="61"/>
      <c r="LA301" s="61"/>
      <c r="LB301" s="61"/>
      <c r="LC301" s="61"/>
      <c r="LD301" s="61"/>
      <c r="LE301" s="61"/>
      <c r="LF301" s="61"/>
      <c r="LG301" s="61"/>
      <c r="LH301" s="61"/>
      <c r="LI301" s="61"/>
      <c r="LJ301" s="61"/>
      <c r="LK301" s="61"/>
      <c r="LL301" s="61"/>
      <c r="LM301" s="61"/>
      <c r="LN301" s="61"/>
      <c r="LO301" s="61"/>
      <c r="LP301" s="61"/>
      <c r="LQ301" s="61"/>
      <c r="LR301" s="61"/>
      <c r="LS301" s="61"/>
      <c r="LT301" s="61"/>
      <c r="LU301" s="61"/>
      <c r="LV301" s="61"/>
      <c r="LW301" s="61"/>
      <c r="LX301" s="61"/>
      <c r="LY301" s="61"/>
      <c r="LZ301" s="61"/>
      <c r="MA301" s="61"/>
      <c r="MB301" s="61"/>
      <c r="MC301" s="61"/>
      <c r="MD301" s="61"/>
      <c r="ME301" s="61"/>
      <c r="MF301" s="61"/>
      <c r="MG301" s="61"/>
      <c r="MH301" s="61"/>
      <c r="MI301" s="61"/>
      <c r="MJ301" s="61"/>
      <c r="MK301" s="61"/>
      <c r="ML301" s="61"/>
      <c r="MM301" s="61"/>
      <c r="MN301" s="61"/>
      <c r="MO301" s="61"/>
      <c r="MP301" s="61"/>
      <c r="MQ301" s="61"/>
      <c r="MR301" s="61"/>
      <c r="MS301" s="61"/>
      <c r="MT301" s="61"/>
      <c r="MU301" s="61"/>
      <c r="MV301" s="61"/>
      <c r="MW301" s="61"/>
      <c r="MX301" s="61"/>
      <c r="MY301" s="61"/>
      <c r="MZ301" s="61"/>
      <c r="NA301" s="61"/>
      <c r="NB301" s="61"/>
      <c r="NC301" s="61"/>
      <c r="ND301" s="61"/>
      <c r="NE301" s="61"/>
      <c r="NF301" s="61"/>
      <c r="NG301" s="61"/>
      <c r="NH301" s="61"/>
      <c r="NI301" s="61"/>
      <c r="NJ301" s="61"/>
      <c r="NK301" s="61"/>
      <c r="NL301" s="61"/>
      <c r="NM301" s="61"/>
      <c r="NN301" s="61"/>
      <c r="NO301" s="61"/>
      <c r="NP301" s="61"/>
      <c r="NQ301" s="61"/>
      <c r="NR301" s="61"/>
      <c r="NS301" s="61"/>
      <c r="NT301" s="61"/>
      <c r="NU301" s="61"/>
      <c r="NV301" s="61"/>
      <c r="NW301" s="61"/>
      <c r="NX301" s="61"/>
      <c r="NY301" s="61"/>
      <c r="NZ301" s="61"/>
      <c r="OA301" s="61"/>
      <c r="OB301" s="61"/>
      <c r="OC301" s="61"/>
      <c r="OD301" s="61"/>
      <c r="OE301" s="61"/>
      <c r="OF301" s="61"/>
      <c r="OG301" s="61"/>
      <c r="OH301" s="61"/>
      <c r="OI301" s="61"/>
      <c r="OJ301" s="61"/>
      <c r="OK301" s="61"/>
      <c r="OL301" s="61"/>
      <c r="OM301" s="61"/>
      <c r="ON301" s="61"/>
      <c r="OO301" s="61"/>
      <c r="OP301" s="61"/>
      <c r="OQ301" s="61"/>
      <c r="OR301" s="61"/>
      <c r="OS301" s="61"/>
      <c r="OT301" s="61"/>
      <c r="OU301" s="61"/>
      <c r="OV301" s="61"/>
      <c r="OW301" s="61"/>
      <c r="OX301" s="61"/>
      <c r="OY301" s="61"/>
      <c r="OZ301" s="61"/>
    </row>
    <row r="302" spans="1:416" s="25" customFormat="1" ht="36.75" hidden="1" customHeight="1">
      <c r="A302" s="61"/>
      <c r="B302" s="61"/>
      <c r="C302" s="280" t="s">
        <v>69</v>
      </c>
      <c r="D302" s="280"/>
      <c r="E302" s="280"/>
      <c r="F302" s="198"/>
      <c r="G302" s="122">
        <f>COUNTIF(G303:G308,"x")</f>
        <v>0</v>
      </c>
      <c r="H302" s="198"/>
      <c r="I302" s="198"/>
      <c r="J302" s="148"/>
      <c r="K302" s="47"/>
      <c r="L302" s="148"/>
      <c r="M302" s="198"/>
      <c r="N302" s="198"/>
      <c r="O302" s="125">
        <f>COUNTIF(O303:O312,"x")</f>
        <v>2</v>
      </c>
      <c r="P302" s="61">
        <f>SUM(P303:P312)</f>
        <v>1</v>
      </c>
      <c r="Q302" s="125">
        <f t="shared" ref="Q302:AA302" si="371">COUNTIF(Q303:Q312,"x")</f>
        <v>2</v>
      </c>
      <c r="R302" s="125">
        <f t="shared" si="371"/>
        <v>0</v>
      </c>
      <c r="S302" s="125">
        <f t="shared" si="371"/>
        <v>0</v>
      </c>
      <c r="T302" s="125">
        <f t="shared" ref="T302" si="372">COUNTIF(T303:T312,"x")</f>
        <v>1</v>
      </c>
      <c r="U302" s="125">
        <f t="shared" si="371"/>
        <v>2</v>
      </c>
      <c r="V302" s="125">
        <f t="shared" si="371"/>
        <v>1</v>
      </c>
      <c r="W302" s="125">
        <f t="shared" si="371"/>
        <v>1</v>
      </c>
      <c r="X302" s="125">
        <f t="shared" si="371"/>
        <v>1</v>
      </c>
      <c r="Y302" s="125">
        <f t="shared" si="371"/>
        <v>0</v>
      </c>
      <c r="Z302" s="125">
        <f t="shared" si="371"/>
        <v>1</v>
      </c>
      <c r="AA302" s="125">
        <f t="shared" si="371"/>
        <v>1</v>
      </c>
      <c r="AB302" s="244">
        <f>SUM(AB303:AB312)</f>
        <v>10</v>
      </c>
      <c r="AC302" s="75"/>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205"/>
      <c r="BJ302" s="205"/>
      <c r="BK302" s="205"/>
      <c r="BL302" s="205"/>
      <c r="BM302" s="205"/>
      <c r="BN302" s="205"/>
      <c r="BO302" s="205"/>
      <c r="BP302" s="205"/>
      <c r="BQ302" s="205"/>
      <c r="BR302" s="208"/>
      <c r="BS302" s="77"/>
      <c r="BT302" s="77"/>
      <c r="BU302" s="77"/>
      <c r="BV302" s="77"/>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77"/>
      <c r="GZ302" s="77"/>
      <c r="HA302" s="77"/>
      <c r="HB302" s="77"/>
      <c r="HC302" s="77"/>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61"/>
      <c r="IF302" s="61"/>
      <c r="IG302" s="61"/>
      <c r="IH302" s="202"/>
      <c r="II302" s="203"/>
      <c r="IJ302" s="202"/>
      <c r="IK302" s="203"/>
      <c r="IL302" s="202"/>
      <c r="IM302" s="203"/>
      <c r="IN302" s="202"/>
      <c r="IO302" s="203"/>
      <c r="IP302" s="204"/>
      <c r="IQ302" s="208"/>
      <c r="IR302" s="61"/>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61"/>
      <c r="JW302" s="61"/>
      <c r="JX302" s="61"/>
      <c r="JY302" s="61"/>
      <c r="JZ302" s="61"/>
      <c r="KA302" s="61"/>
      <c r="KB302" s="61"/>
      <c r="KC302" s="61"/>
      <c r="KD302" s="61"/>
      <c r="KE302" s="61"/>
      <c r="KF302" s="61"/>
      <c r="KG302" s="61"/>
      <c r="KH302" s="61"/>
      <c r="KI302" s="61"/>
      <c r="KJ302" s="61"/>
      <c r="KK302" s="61"/>
      <c r="KL302" s="61"/>
      <c r="KM302" s="61"/>
      <c r="KN302" s="61"/>
      <c r="KO302" s="61"/>
      <c r="KP302" s="61"/>
      <c r="KQ302" s="61"/>
      <c r="KR302" s="61"/>
      <c r="KS302" s="61"/>
      <c r="KT302" s="61"/>
      <c r="KU302" s="61"/>
      <c r="KV302" s="61"/>
      <c r="KW302" s="61"/>
      <c r="KX302" s="61"/>
      <c r="KY302" s="61"/>
      <c r="KZ302" s="61"/>
      <c r="LA302" s="61"/>
      <c r="LB302" s="61"/>
      <c r="LC302" s="61"/>
      <c r="LD302" s="61"/>
      <c r="LE302" s="61"/>
      <c r="LF302" s="61"/>
      <c r="LG302" s="61"/>
      <c r="LH302" s="61"/>
      <c r="LI302" s="61"/>
      <c r="LJ302" s="61"/>
      <c r="LK302" s="61"/>
      <c r="LL302" s="61"/>
      <c r="LM302" s="61"/>
      <c r="LN302" s="61"/>
      <c r="LO302" s="61"/>
      <c r="LP302" s="61"/>
      <c r="LQ302" s="61"/>
      <c r="LR302" s="61"/>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61"/>
      <c r="NE302" s="61"/>
      <c r="NF302" s="61"/>
      <c r="NG302" s="61"/>
      <c r="NH302" s="61"/>
      <c r="NI302" s="61"/>
      <c r="NJ302" s="61"/>
      <c r="NK302" s="61"/>
      <c r="NL302" s="61"/>
      <c r="NM302" s="61"/>
      <c r="NN302" s="77"/>
      <c r="NO302" s="77"/>
      <c r="NP302" s="61"/>
      <c r="NQ302" s="61"/>
      <c r="NR302" s="61"/>
      <c r="NS302" s="61"/>
      <c r="NT302" s="61"/>
      <c r="NU302" s="61"/>
      <c r="NV302" s="61"/>
      <c r="NW302" s="61"/>
      <c r="NX302" s="61"/>
      <c r="NY302" s="61"/>
      <c r="NZ302" s="61"/>
      <c r="OA302" s="61"/>
      <c r="OB302" s="61"/>
      <c r="OC302" s="61"/>
      <c r="OD302" s="61"/>
      <c r="OE302" s="61"/>
      <c r="OF302" s="61"/>
      <c r="OG302" s="61"/>
      <c r="OH302" s="61"/>
      <c r="OI302" s="61"/>
      <c r="OJ302" s="61"/>
      <c r="OK302" s="61"/>
      <c r="OL302" s="61"/>
      <c r="OM302" s="61"/>
      <c r="ON302" s="61"/>
      <c r="OO302" s="61"/>
      <c r="OP302" s="61"/>
      <c r="OQ302" s="61"/>
      <c r="OR302" s="61"/>
      <c r="OS302" s="61"/>
      <c r="OT302" s="61"/>
      <c r="OU302" s="61"/>
      <c r="OV302" s="61"/>
      <c r="OW302" s="61"/>
      <c r="OX302" s="61"/>
      <c r="OY302" s="61"/>
      <c r="OZ302" s="61"/>
    </row>
    <row r="303" spans="1:416" ht="33.75" hidden="1" customHeight="1">
      <c r="A303" s="61"/>
      <c r="B303" s="272">
        <v>111</v>
      </c>
      <c r="C303" s="275" t="s">
        <v>211</v>
      </c>
      <c r="D303" s="281" t="s">
        <v>6</v>
      </c>
      <c r="E303" s="275" t="s">
        <v>212</v>
      </c>
      <c r="F303" s="292" t="s">
        <v>6</v>
      </c>
      <c r="G303" s="288"/>
      <c r="H303" s="275" t="s">
        <v>212</v>
      </c>
      <c r="I303" s="176" t="s">
        <v>1159</v>
      </c>
      <c r="J303" s="134"/>
      <c r="K303" s="206" t="s">
        <v>662</v>
      </c>
      <c r="L303" s="200" t="s">
        <v>499</v>
      </c>
      <c r="M303" s="55" t="s">
        <v>378</v>
      </c>
      <c r="N303" s="61" t="s">
        <v>349</v>
      </c>
      <c r="O303" s="272" t="s">
        <v>205</v>
      </c>
      <c r="P303" s="272"/>
      <c r="Q303" s="131" t="s">
        <v>205</v>
      </c>
      <c r="R303" s="131"/>
      <c r="S303" s="131"/>
      <c r="T303" s="131"/>
      <c r="U303" s="131"/>
      <c r="V303" s="131"/>
      <c r="W303" s="131"/>
      <c r="X303" s="131"/>
      <c r="Y303" s="131"/>
      <c r="Z303" s="131"/>
      <c r="AA303" s="131"/>
      <c r="AB303" s="130">
        <f t="shared" ref="AB303:AB312" si="373">COUNTIF($Q303:$AA303,"x")</f>
        <v>1</v>
      </c>
      <c r="AC303" s="75"/>
      <c r="AD303" s="75" t="s">
        <v>553</v>
      </c>
      <c r="AE303" s="201">
        <v>2</v>
      </c>
      <c r="AF303" s="201">
        <v>1</v>
      </c>
      <c r="AG303" s="201">
        <v>1</v>
      </c>
      <c r="AH303" s="201">
        <v>2</v>
      </c>
      <c r="AI303" s="201">
        <v>2</v>
      </c>
      <c r="AJ303" s="201">
        <v>2</v>
      </c>
      <c r="AK303" s="201">
        <v>2</v>
      </c>
      <c r="AL303" s="201">
        <v>2</v>
      </c>
      <c r="AM303" s="201">
        <v>2</v>
      </c>
      <c r="AN303" s="201">
        <v>2</v>
      </c>
      <c r="AO303" s="201">
        <v>2</v>
      </c>
      <c r="AP303" s="201">
        <v>2</v>
      </c>
      <c r="AQ303" s="201">
        <v>1</v>
      </c>
      <c r="AR303" s="201">
        <v>2</v>
      </c>
      <c r="AS303" s="201">
        <v>2</v>
      </c>
      <c r="AT303" s="201">
        <v>2</v>
      </c>
      <c r="AU303" s="201">
        <v>2</v>
      </c>
      <c r="AV303" s="201">
        <v>2</v>
      </c>
      <c r="AW303" s="201">
        <v>2</v>
      </c>
      <c r="AX303" s="201">
        <v>2</v>
      </c>
      <c r="AY303" s="201">
        <v>2</v>
      </c>
      <c r="AZ303" s="201">
        <v>2</v>
      </c>
      <c r="BA303" s="201">
        <v>2</v>
      </c>
      <c r="BB303" s="201">
        <v>2</v>
      </c>
      <c r="BC303" s="201">
        <v>2</v>
      </c>
      <c r="BD303" s="201">
        <v>2</v>
      </c>
      <c r="BE303" s="201">
        <v>2</v>
      </c>
      <c r="BF303" s="201">
        <v>1</v>
      </c>
      <c r="BG303" s="201">
        <v>1</v>
      </c>
      <c r="BH303" s="201">
        <v>2</v>
      </c>
      <c r="BI303" s="202">
        <f>COUNTIF(AE303:BH303,"2")</f>
        <v>25</v>
      </c>
      <c r="BJ303" s="203">
        <f>BI303/(BI303+BK303+BM303+BO303)</f>
        <v>0.83333333333333337</v>
      </c>
      <c r="BK303" s="202">
        <f>COUNTIF(AE303:BH303,"1")</f>
        <v>5</v>
      </c>
      <c r="BL303" s="203">
        <f>BK303/(BI303+BK303+BM303+BO303)</f>
        <v>0.16666666666666666</v>
      </c>
      <c r="BM303" s="202">
        <f>COUNTIF(AE303:BH303,"0")</f>
        <v>0</v>
      </c>
      <c r="BN303" s="203">
        <f>BM303/(BI303+BK303+BM303+BO303)</f>
        <v>0</v>
      </c>
      <c r="BO303" s="202">
        <f>COUNTIF(P303:BH303,"KĐG")</f>
        <v>0</v>
      </c>
      <c r="BP303" s="203">
        <f>BO303/(BI303+BK303+BM303+BO303)</f>
        <v>0</v>
      </c>
      <c r="BQ303" s="204">
        <f>(((BI303*2)+(BK303*1)+(BM303*0)))/(BI303+BK303+BM303)</f>
        <v>1.8333333333333333</v>
      </c>
      <c r="BR303" s="205" t="str">
        <f>IF(BP303&gt;=50%,"KĐG",IF(BQ303&gt;=1.6,"Đạt mục tiêu",IF(BQ303&gt;=1,"Cần cố gắng","Chưa đạt")))</f>
        <v>Đạt mục tiêu</v>
      </c>
      <c r="BS303" s="251"/>
      <c r="BT303" s="251"/>
      <c r="BU303" s="77">
        <v>2</v>
      </c>
      <c r="BV303" s="77">
        <v>1</v>
      </c>
      <c r="BW303" s="61">
        <v>1</v>
      </c>
      <c r="BX303" s="61">
        <v>2</v>
      </c>
      <c r="BY303" s="61">
        <v>2</v>
      </c>
      <c r="BZ303" s="61">
        <v>2</v>
      </c>
      <c r="CA303" s="61">
        <v>2</v>
      </c>
      <c r="CB303" s="61">
        <v>2</v>
      </c>
      <c r="CC303" s="61">
        <v>2</v>
      </c>
      <c r="CD303" s="61">
        <v>2</v>
      </c>
      <c r="CE303" s="61">
        <v>2</v>
      </c>
      <c r="CF303" s="61">
        <v>2</v>
      </c>
      <c r="CG303" s="61">
        <v>1</v>
      </c>
      <c r="CH303" s="61">
        <v>2</v>
      </c>
      <c r="CI303" s="61">
        <v>2</v>
      </c>
      <c r="CJ303" s="61">
        <v>2</v>
      </c>
      <c r="CK303" s="61">
        <v>2</v>
      </c>
      <c r="CL303" s="61">
        <v>2</v>
      </c>
      <c r="CM303" s="61">
        <v>2</v>
      </c>
      <c r="CN303" s="61">
        <v>2</v>
      </c>
      <c r="CO303" s="61">
        <v>2</v>
      </c>
      <c r="CP303" s="61">
        <v>2</v>
      </c>
      <c r="CQ303" s="61">
        <v>2</v>
      </c>
      <c r="CR303" s="61">
        <v>2</v>
      </c>
      <c r="CS303" s="61">
        <v>2</v>
      </c>
      <c r="CT303" s="61">
        <v>2</v>
      </c>
      <c r="CU303" s="61">
        <v>2</v>
      </c>
      <c r="CV303" s="61">
        <v>1</v>
      </c>
      <c r="CW303" s="61">
        <v>1</v>
      </c>
      <c r="CX303" s="61">
        <v>2</v>
      </c>
      <c r="CY303" s="61">
        <f>COUNTIF(BU303:CX303,"2")</f>
        <v>25</v>
      </c>
      <c r="CZ303" s="61">
        <f>CY303/(CY303+DA303+DC303+DE303)</f>
        <v>0.83333333333333337</v>
      </c>
      <c r="DA303" s="61">
        <f>COUNTIF(BU303:CX303,"1")</f>
        <v>5</v>
      </c>
      <c r="DB303" s="61">
        <f>DA303/(CY303+DA303+DC303+DE303)</f>
        <v>0.16666666666666666</v>
      </c>
      <c r="DC303" s="61">
        <f>COUNTIF(BU303:CX303,"0")</f>
        <v>0</v>
      </c>
      <c r="DD303" s="61">
        <f>DC303/(CY303+DA303+DC303+DE303)</f>
        <v>0</v>
      </c>
      <c r="DE303" s="61">
        <f>COUNTIF(BG303:CX303,"KĐG")</f>
        <v>0</v>
      </c>
      <c r="DF303" s="61">
        <f>DE303/(CY303+DA303+DC303+DE303)</f>
        <v>0</v>
      </c>
      <c r="DG303" s="61">
        <f>(((CY303*2)+(DA303*1)+(DC303*0)))/(CY303+DA303+DC303)</f>
        <v>1.8333333333333333</v>
      </c>
      <c r="DH303" s="61" t="str">
        <f>IF(DF303&gt;=50%,"KĐG",IF(DG303&gt;=1.6,"Đạt mục tiêu",IF(DG303&gt;=1,"Cần cố gắng","Chưa đạt")))</f>
        <v>Đạt mục tiêu</v>
      </c>
      <c r="DI303" s="61"/>
      <c r="DJ303" s="61"/>
      <c r="DK303" s="61"/>
      <c r="DL303" s="77"/>
      <c r="DM303" s="77"/>
      <c r="DN303" s="77"/>
      <c r="DO303" s="77"/>
      <c r="DP303" s="201">
        <v>2</v>
      </c>
      <c r="DQ303" s="201">
        <v>2</v>
      </c>
      <c r="DR303" s="201">
        <v>1</v>
      </c>
      <c r="DS303" s="201">
        <v>2</v>
      </c>
      <c r="DT303" s="201">
        <v>2</v>
      </c>
      <c r="DU303" s="201">
        <v>2</v>
      </c>
      <c r="DV303" s="201">
        <v>2</v>
      </c>
      <c r="DW303" s="201">
        <v>1</v>
      </c>
      <c r="DX303" s="201">
        <v>2</v>
      </c>
      <c r="DY303" s="201">
        <v>2</v>
      </c>
      <c r="DZ303" s="201">
        <v>1</v>
      </c>
      <c r="EA303" s="201">
        <v>2</v>
      </c>
      <c r="EB303" s="201">
        <v>1</v>
      </c>
      <c r="EC303" s="201">
        <v>2</v>
      </c>
      <c r="ED303" s="201">
        <v>2</v>
      </c>
      <c r="EE303" s="201">
        <v>2</v>
      </c>
      <c r="EF303" s="201">
        <v>2</v>
      </c>
      <c r="EG303" s="201">
        <v>2</v>
      </c>
      <c r="EH303" s="201">
        <v>2</v>
      </c>
      <c r="EI303" s="201">
        <v>2</v>
      </c>
      <c r="EJ303" s="201">
        <v>2</v>
      </c>
      <c r="EK303" s="201"/>
      <c r="EL303" s="201"/>
      <c r="EM303" s="201"/>
      <c r="EN303" s="201"/>
      <c r="EO303" s="201"/>
      <c r="EP303" s="201">
        <v>2</v>
      </c>
      <c r="EQ303" s="201">
        <v>2</v>
      </c>
      <c r="ER303" s="201">
        <v>2</v>
      </c>
      <c r="ES303" s="201"/>
      <c r="ET303" s="201">
        <v>2</v>
      </c>
      <c r="EU303" s="202">
        <f>COUNTIF(DL303:ET303,"2")</f>
        <v>21</v>
      </c>
      <c r="EV303" s="203">
        <f>EU303/(EU303+EW303+EY303+FA303)</f>
        <v>0.84</v>
      </c>
      <c r="EW303" s="202">
        <f>COUNTIF(DL303:ET303,"1")</f>
        <v>4</v>
      </c>
      <c r="EX303" s="203">
        <f>EW303/(EU303+EW303+EY303+FA303)</f>
        <v>0.16</v>
      </c>
      <c r="EY303" s="202">
        <f>COUNTIF(DL303:ET303,"0")</f>
        <v>0</v>
      </c>
      <c r="EZ303" s="203">
        <f>EY303/(EU303+EW303+EY303+FA303)</f>
        <v>0</v>
      </c>
      <c r="FA303" s="202">
        <f>COUNTIF(DL303:ET303,"KĐG")</f>
        <v>0</v>
      </c>
      <c r="FB303" s="203">
        <f>FA303/(EU303+EW303+EY303+FA303)</f>
        <v>0</v>
      </c>
      <c r="FC303" s="204">
        <f>(((EU303*2)+(EW303*1)+(EY303*0)))/(EU303+EW303+EY303)</f>
        <v>1.84</v>
      </c>
      <c r="FD303" s="207" t="str">
        <f>IF(FB303&gt;=50%,"KĐG",IF(FC303&gt;=1.6,"Đạt mục tiêu",IF(FC303&gt;=1,"Cần cố gắng","Chưa đạt")))</f>
        <v>Đạt mục tiêu</v>
      </c>
      <c r="FE303" s="77"/>
      <c r="FF303" s="77"/>
      <c r="FG303" s="77"/>
      <c r="FH303" s="77"/>
      <c r="FI303" s="77"/>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77"/>
      <c r="GZ303" s="77"/>
      <c r="HA303" s="77"/>
      <c r="HB303" s="77"/>
      <c r="HC303" s="77"/>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61"/>
      <c r="IF303" s="61"/>
      <c r="IG303" s="61"/>
      <c r="IH303" s="61"/>
      <c r="II303" s="61"/>
      <c r="IJ303" s="61"/>
      <c r="IK303" s="61"/>
      <c r="IL303" s="61"/>
      <c r="IM303" s="61"/>
      <c r="IN303" s="61"/>
      <c r="IO303" s="61"/>
      <c r="IP303" s="61"/>
      <c r="IQ303" s="61"/>
      <c r="IR303" s="61"/>
      <c r="IS303" s="77"/>
      <c r="IT303" s="77"/>
      <c r="IU303" s="77"/>
      <c r="IV303" s="77"/>
      <c r="IW303" s="61"/>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61"/>
      <c r="LG303" s="61"/>
      <c r="LH303" s="61"/>
      <c r="LI303" s="61"/>
      <c r="LJ303" s="61"/>
      <c r="LK303" s="61"/>
      <c r="LL303" s="61"/>
      <c r="LM303" s="61"/>
      <c r="LN303" s="61"/>
      <c r="LO303" s="61"/>
      <c r="LP303" s="61"/>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61"/>
      <c r="MS303" s="61"/>
      <c r="MT303" s="61"/>
      <c r="MU303" s="61"/>
      <c r="MV303" s="61"/>
      <c r="MW303" s="61"/>
      <c r="MX303" s="61"/>
      <c r="MY303" s="61"/>
      <c r="MZ303" s="61"/>
      <c r="NA303" s="61"/>
      <c r="NB303" s="61"/>
      <c r="NC303" s="61"/>
      <c r="ND303" s="61"/>
      <c r="NE303" s="61"/>
      <c r="NF303" s="61"/>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61"/>
      <c r="OE303" s="61"/>
      <c r="OF303" s="61"/>
      <c r="OG303" s="61"/>
      <c r="OH303" s="61"/>
      <c r="OI303" s="61"/>
      <c r="OJ303" s="61"/>
      <c r="OK303" s="61"/>
      <c r="OL303" s="61"/>
      <c r="OM303" s="61"/>
      <c r="ON303" s="61"/>
      <c r="OO303" s="61"/>
      <c r="OP303" s="61"/>
      <c r="OQ303" s="61"/>
      <c r="OR303" s="61"/>
      <c r="OS303" s="61"/>
      <c r="OT303" s="61"/>
      <c r="OU303" s="61"/>
      <c r="OV303" s="61"/>
      <c r="OW303" s="61"/>
      <c r="OX303" s="61"/>
      <c r="OY303" s="61"/>
      <c r="OZ303" s="61"/>
    </row>
    <row r="304" spans="1:416" ht="32.25" hidden="1" customHeight="1">
      <c r="A304" s="61"/>
      <c r="B304" s="274"/>
      <c r="C304" s="279"/>
      <c r="D304" s="281"/>
      <c r="E304" s="279"/>
      <c r="F304" s="292"/>
      <c r="G304" s="289"/>
      <c r="H304" s="279"/>
      <c r="I304" s="176" t="s">
        <v>1159</v>
      </c>
      <c r="J304" s="134"/>
      <c r="K304" s="206" t="s">
        <v>662</v>
      </c>
      <c r="L304" s="200" t="s">
        <v>499</v>
      </c>
      <c r="M304" s="55" t="s">
        <v>378</v>
      </c>
      <c r="N304" s="61"/>
      <c r="O304" s="274"/>
      <c r="P304" s="274"/>
      <c r="Q304" s="131"/>
      <c r="R304" s="131"/>
      <c r="S304" s="131"/>
      <c r="T304" s="131"/>
      <c r="U304" s="131" t="s">
        <v>205</v>
      </c>
      <c r="V304" s="131"/>
      <c r="W304" s="131"/>
      <c r="X304" s="131"/>
      <c r="Y304" s="131"/>
      <c r="Z304" s="131"/>
      <c r="AA304" s="131"/>
      <c r="AB304" s="130">
        <f t="shared" si="373"/>
        <v>1</v>
      </c>
      <c r="AC304" s="77"/>
      <c r="AD304" s="77"/>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251"/>
      <c r="BT304" s="251"/>
      <c r="BU304" s="79"/>
      <c r="BV304" s="79"/>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202"/>
      <c r="DC304" s="203"/>
      <c r="DD304" s="202"/>
      <c r="DE304" s="203"/>
      <c r="DF304" s="202"/>
      <c r="DG304" s="203"/>
      <c r="DH304" s="202"/>
      <c r="DI304" s="203" t="e">
        <f>DH304/(DB304+DD304+DF304+DH304)</f>
        <v>#DIV/0!</v>
      </c>
      <c r="DJ304" s="204" t="e">
        <f>(((DB304*2)+(DD304*1)+(DF304*0)))/(DB304+DD304+DF304)</f>
        <v>#DIV/0!</v>
      </c>
      <c r="DK304" s="207" t="e">
        <f>IF(DI304&gt;=50%,"KĐG",IF(DJ304&gt;=1.6,"Đạt mục tiêu",IF(DJ304&gt;=1,"Cần cố gắng","Chưa đạt")))</f>
        <v>#DIV/0!</v>
      </c>
      <c r="DL304" s="77"/>
      <c r="DM304" s="77"/>
      <c r="DN304" s="77"/>
      <c r="DO304" s="77"/>
      <c r="DP304" s="201">
        <v>2</v>
      </c>
      <c r="DQ304" s="201">
        <v>2</v>
      </c>
      <c r="DR304" s="201">
        <v>2</v>
      </c>
      <c r="DS304" s="201">
        <v>2</v>
      </c>
      <c r="DT304" s="201">
        <v>2</v>
      </c>
      <c r="DU304" s="201">
        <v>2</v>
      </c>
      <c r="DV304" s="201">
        <v>2</v>
      </c>
      <c r="DW304" s="201">
        <v>2</v>
      </c>
      <c r="DX304" s="201">
        <v>2</v>
      </c>
      <c r="DY304" s="201">
        <v>2</v>
      </c>
      <c r="DZ304" s="201">
        <v>2</v>
      </c>
      <c r="EA304" s="201">
        <v>2</v>
      </c>
      <c r="EB304" s="201">
        <v>2</v>
      </c>
      <c r="EC304" s="201">
        <v>2</v>
      </c>
      <c r="ED304" s="201">
        <v>2</v>
      </c>
      <c r="EE304" s="201">
        <v>2</v>
      </c>
      <c r="EF304" s="201">
        <v>2</v>
      </c>
      <c r="EG304" s="201">
        <v>2</v>
      </c>
      <c r="EH304" s="201">
        <v>2</v>
      </c>
      <c r="EI304" s="201">
        <v>2</v>
      </c>
      <c r="EJ304" s="201">
        <v>2</v>
      </c>
      <c r="EK304" s="201">
        <v>2</v>
      </c>
      <c r="EL304" s="201">
        <v>2</v>
      </c>
      <c r="EM304" s="201">
        <v>2</v>
      </c>
      <c r="EN304" s="201">
        <v>2</v>
      </c>
      <c r="EO304" s="201">
        <v>2</v>
      </c>
      <c r="EP304" s="201">
        <v>2</v>
      </c>
      <c r="EQ304" s="201">
        <v>2</v>
      </c>
      <c r="ER304" s="201">
        <v>2</v>
      </c>
      <c r="ES304" s="201">
        <v>2</v>
      </c>
      <c r="ET304" s="201">
        <v>2</v>
      </c>
      <c r="EU304" s="202"/>
      <c r="EV304" s="203"/>
      <c r="EW304" s="202"/>
      <c r="EX304" s="203"/>
      <c r="EY304" s="202"/>
      <c r="EZ304" s="203"/>
      <c r="FA304" s="202"/>
      <c r="FB304" s="203"/>
      <c r="FC304" s="204"/>
      <c r="FD304" s="207"/>
      <c r="FE304" s="77"/>
      <c r="FF304" s="77"/>
      <c r="FG304" s="77"/>
      <c r="FH304" s="77"/>
      <c r="FI304" s="77"/>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77"/>
      <c r="GZ304" s="77"/>
      <c r="HA304" s="77"/>
      <c r="HB304" s="77"/>
      <c r="HC304" s="77"/>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61"/>
      <c r="IF304" s="61"/>
      <c r="IG304" s="61"/>
      <c r="IH304" s="61"/>
      <c r="II304" s="61"/>
      <c r="IJ304" s="61"/>
      <c r="IK304" s="61"/>
      <c r="IL304" s="61"/>
      <c r="IM304" s="61"/>
      <c r="IN304" s="61"/>
      <c r="IO304" s="61"/>
      <c r="IP304" s="61"/>
      <c r="IQ304" s="61"/>
      <c r="IR304" s="61"/>
      <c r="IS304" s="77"/>
      <c r="IT304" s="77"/>
      <c r="IU304" s="77"/>
      <c r="IV304" s="77"/>
      <c r="IW304" s="61"/>
      <c r="IX304" s="61"/>
      <c r="IY304" s="61"/>
      <c r="IZ304" s="61"/>
      <c r="JA304" s="61"/>
      <c r="JB304" s="61"/>
      <c r="JC304" s="61"/>
      <c r="JD304" s="61"/>
      <c r="JE304" s="61"/>
      <c r="JF304" s="61"/>
      <c r="JG304" s="61"/>
      <c r="JH304" s="61"/>
      <c r="JI304" s="61"/>
      <c r="JJ304" s="61"/>
      <c r="JK304" s="61"/>
      <c r="JL304" s="61"/>
      <c r="JM304" s="61"/>
      <c r="JN304" s="61"/>
      <c r="JO304" s="61"/>
      <c r="JP304" s="61"/>
      <c r="JQ304" s="61"/>
      <c r="JR304" s="61"/>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61"/>
      <c r="LG304" s="61"/>
      <c r="LH304" s="61"/>
      <c r="LI304" s="61"/>
      <c r="LJ304" s="61"/>
      <c r="LK304" s="61"/>
      <c r="LL304" s="61"/>
      <c r="LM304" s="61"/>
      <c r="LN304" s="61"/>
      <c r="LO304" s="61"/>
      <c r="LP304" s="61"/>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61"/>
      <c r="NE304" s="61"/>
      <c r="NF304" s="61"/>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61"/>
      <c r="OE304" s="61"/>
      <c r="OF304" s="61"/>
      <c r="OG304" s="61"/>
      <c r="OH304" s="61"/>
      <c r="OI304" s="61"/>
      <c r="OJ304" s="61"/>
      <c r="OK304" s="61"/>
      <c r="OL304" s="61"/>
      <c r="OM304" s="61"/>
      <c r="ON304" s="61"/>
      <c r="OO304" s="61"/>
      <c r="OP304" s="61"/>
      <c r="OQ304" s="61"/>
      <c r="OR304" s="61"/>
      <c r="OS304" s="61"/>
      <c r="OT304" s="61"/>
      <c r="OU304" s="61"/>
      <c r="OV304" s="61"/>
      <c r="OW304" s="61"/>
      <c r="OX304" s="61"/>
      <c r="OY304" s="61"/>
      <c r="OZ304" s="61"/>
    </row>
    <row r="305" spans="1:417" ht="32.25" hidden="1" customHeight="1">
      <c r="A305" s="61"/>
      <c r="B305" s="274"/>
      <c r="C305" s="279"/>
      <c r="D305" s="281"/>
      <c r="E305" s="279"/>
      <c r="F305" s="292"/>
      <c r="G305" s="289"/>
      <c r="H305" s="279"/>
      <c r="I305" s="176" t="s">
        <v>1160</v>
      </c>
      <c r="J305" s="134"/>
      <c r="K305" s="206" t="s">
        <v>662</v>
      </c>
      <c r="L305" s="200" t="s">
        <v>499</v>
      </c>
      <c r="M305" s="55" t="s">
        <v>378</v>
      </c>
      <c r="N305" s="61" t="s">
        <v>349</v>
      </c>
      <c r="O305" s="274"/>
      <c r="P305" s="274"/>
      <c r="Q305" s="131"/>
      <c r="R305" s="131"/>
      <c r="S305" s="131"/>
      <c r="T305" s="131"/>
      <c r="U305" s="131"/>
      <c r="V305" s="131"/>
      <c r="W305" s="131" t="s">
        <v>205</v>
      </c>
      <c r="X305" s="131"/>
      <c r="Y305" s="131"/>
      <c r="Z305" s="131"/>
      <c r="AA305" s="131"/>
      <c r="AB305" s="130">
        <f t="shared" si="373"/>
        <v>1</v>
      </c>
      <c r="AC305" s="77"/>
      <c r="AD305" s="77"/>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251"/>
      <c r="BT305" s="251"/>
      <c r="BU305" s="77"/>
      <c r="BV305" s="77"/>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77"/>
      <c r="DM305" s="77"/>
      <c r="DN305" s="77"/>
      <c r="DO305" s="77"/>
      <c r="DP305" s="201"/>
      <c r="DQ305" s="201"/>
      <c r="DR305" s="201"/>
      <c r="DS305" s="201"/>
      <c r="DT305" s="201"/>
      <c r="DU305" s="201"/>
      <c r="DV305" s="201"/>
      <c r="DW305" s="201"/>
      <c r="DX305" s="201"/>
      <c r="DY305" s="201"/>
      <c r="DZ305" s="201"/>
      <c r="EA305" s="201"/>
      <c r="EB305" s="201"/>
      <c r="EC305" s="201"/>
      <c r="ED305" s="201"/>
      <c r="EE305" s="201"/>
      <c r="EF305" s="201"/>
      <c r="EG305" s="201"/>
      <c r="EH305" s="201"/>
      <c r="EI305" s="201"/>
      <c r="EJ305" s="201"/>
      <c r="EK305" s="201"/>
      <c r="EL305" s="201"/>
      <c r="EM305" s="201"/>
      <c r="EN305" s="201"/>
      <c r="EO305" s="201"/>
      <c r="EP305" s="201"/>
      <c r="EQ305" s="201"/>
      <c r="ER305" s="201"/>
      <c r="ES305" s="201"/>
      <c r="ET305" s="201"/>
      <c r="EU305" s="202"/>
      <c r="EV305" s="203"/>
      <c r="EW305" s="202"/>
      <c r="EX305" s="203"/>
      <c r="EY305" s="202"/>
      <c r="EZ305" s="203"/>
      <c r="FA305" s="202"/>
      <c r="FB305" s="203"/>
      <c r="FC305" s="204"/>
      <c r="FD305" s="207"/>
      <c r="FE305" s="79" t="s">
        <v>553</v>
      </c>
      <c r="FF305" s="79" t="s">
        <v>553</v>
      </c>
      <c r="FG305" s="79" t="s">
        <v>553</v>
      </c>
      <c r="FH305" s="79" t="s">
        <v>553</v>
      </c>
      <c r="FI305" s="79" t="s">
        <v>553</v>
      </c>
      <c r="FJ305" s="77" t="s">
        <v>463</v>
      </c>
      <c r="FK305" s="77" t="s">
        <v>463</v>
      </c>
      <c r="FL305" s="77" t="s">
        <v>463</v>
      </c>
      <c r="FM305" s="77" t="s">
        <v>463</v>
      </c>
      <c r="FN305" s="77" t="s">
        <v>463</v>
      </c>
      <c r="FO305" s="77" t="s">
        <v>463</v>
      </c>
      <c r="FP305" s="77" t="s">
        <v>463</v>
      </c>
      <c r="FQ305" s="77" t="s">
        <v>463</v>
      </c>
      <c r="FR305" s="77" t="s">
        <v>463</v>
      </c>
      <c r="FS305" s="77" t="s">
        <v>463</v>
      </c>
      <c r="FT305" s="77" t="s">
        <v>463</v>
      </c>
      <c r="FU305" s="77" t="s">
        <v>463</v>
      </c>
      <c r="FV305" s="77" t="s">
        <v>463</v>
      </c>
      <c r="FW305" s="77" t="s">
        <v>463</v>
      </c>
      <c r="FX305" s="77" t="s">
        <v>463</v>
      </c>
      <c r="FY305" s="77" t="s">
        <v>463</v>
      </c>
      <c r="FZ305" s="77" t="s">
        <v>463</v>
      </c>
      <c r="GA305" s="77" t="s">
        <v>463</v>
      </c>
      <c r="GB305" s="77" t="s">
        <v>463</v>
      </c>
      <c r="GC305" s="77" t="s">
        <v>463</v>
      </c>
      <c r="GD305" s="77" t="s">
        <v>463</v>
      </c>
      <c r="GE305" s="77" t="s">
        <v>463</v>
      </c>
      <c r="GF305" s="77" t="s">
        <v>463</v>
      </c>
      <c r="GG305" s="77" t="s">
        <v>1022</v>
      </c>
      <c r="GH305" s="77" t="s">
        <v>463</v>
      </c>
      <c r="GI305" s="77" t="s">
        <v>463</v>
      </c>
      <c r="GJ305" s="77" t="s">
        <v>463</v>
      </c>
      <c r="GK305" s="77" t="s">
        <v>463</v>
      </c>
      <c r="GL305" s="77" t="s">
        <v>463</v>
      </c>
      <c r="GM305" s="77" t="s">
        <v>1022</v>
      </c>
      <c r="GN305" s="77" t="s">
        <v>463</v>
      </c>
      <c r="GO305" s="202">
        <f>COUNTIF(EZ305:GN305,"2")</f>
        <v>29</v>
      </c>
      <c r="GP305" s="203">
        <f t="shared" ref="GP305" si="374">GO305/(GO305+GQ305+GS305+GU305)</f>
        <v>0.93548387096774188</v>
      </c>
      <c r="GQ305" s="202">
        <f>COUNTIF(EZ305:GN305,"1")</f>
        <v>2</v>
      </c>
      <c r="GR305" s="203">
        <f t="shared" ref="GR305" si="375">GQ305/(GO305+GQ305+GS305+GU305)</f>
        <v>6.4516129032258063E-2</v>
      </c>
      <c r="GS305" s="202">
        <f>COUNTIF(EZ305:GN305,"0")</f>
        <v>0</v>
      </c>
      <c r="GT305" s="203">
        <f t="shared" ref="GT305" si="376">GS305/(GO305+GQ305+GS305+GU305)</f>
        <v>0</v>
      </c>
      <c r="GU305" s="202">
        <f>COUNTIF(EZ305:GN305,"KĐG")</f>
        <v>0</v>
      </c>
      <c r="GV305" s="203">
        <f t="shared" ref="GV305" si="377">GU305/(GO305+GQ305+GS305+GU305)</f>
        <v>0</v>
      </c>
      <c r="GW305" s="204">
        <f t="shared" ref="GW305" si="378">(((GO305*2)+(GQ305*1)+(GS305*0)))/(GO305+GQ305+GS305)</f>
        <v>1.935483870967742</v>
      </c>
      <c r="GX305" s="205" t="str">
        <f t="shared" ref="GX305" si="379">IF(GV305&gt;=50%,"KĐG",IF(GW305&gt;=1.6,"Đạt mục tiêu",IF(GW305&gt;=1,"Cần cố gắng","Chưa đạt")))</f>
        <v>Đạt mục tiêu</v>
      </c>
      <c r="GY305" s="77"/>
      <c r="GZ305" s="77"/>
      <c r="HA305" s="77"/>
      <c r="HB305" s="77"/>
      <c r="HC305" s="77"/>
      <c r="HD305" s="79" t="s">
        <v>555</v>
      </c>
      <c r="HE305" s="79" t="s">
        <v>555</v>
      </c>
      <c r="HF305" s="79" t="s">
        <v>555</v>
      </c>
      <c r="HG305" s="79" t="s">
        <v>555</v>
      </c>
      <c r="HH305" s="79" t="s">
        <v>555</v>
      </c>
      <c r="HI305" s="79" t="s">
        <v>555</v>
      </c>
      <c r="HJ305" s="79" t="s">
        <v>555</v>
      </c>
      <c r="HK305" s="79" t="s">
        <v>555</v>
      </c>
      <c r="HL305" s="79" t="s">
        <v>555</v>
      </c>
      <c r="HM305" s="79" t="s">
        <v>555</v>
      </c>
      <c r="HN305" s="79" t="s">
        <v>555</v>
      </c>
      <c r="HO305" s="79" t="s">
        <v>555</v>
      </c>
      <c r="HP305" s="79" t="s">
        <v>555</v>
      </c>
      <c r="HQ305" s="79" t="s">
        <v>555</v>
      </c>
      <c r="HR305" s="79" t="s">
        <v>555</v>
      </c>
      <c r="HS305" s="79" t="s">
        <v>555</v>
      </c>
      <c r="HT305" s="79" t="s">
        <v>555</v>
      </c>
      <c r="HU305" s="79" t="s">
        <v>555</v>
      </c>
      <c r="HV305" s="79" t="s">
        <v>555</v>
      </c>
      <c r="HW305" s="79"/>
      <c r="HX305" s="79"/>
      <c r="HY305" s="79"/>
      <c r="HZ305" s="79"/>
      <c r="IA305" s="79"/>
      <c r="IB305" s="79"/>
      <c r="IC305" s="79" t="s">
        <v>555</v>
      </c>
      <c r="ID305" s="79" t="s">
        <v>555</v>
      </c>
      <c r="IE305" s="79" t="s">
        <v>555</v>
      </c>
      <c r="IF305" s="79" t="s">
        <v>555</v>
      </c>
      <c r="IG305" s="79" t="s">
        <v>555</v>
      </c>
      <c r="IH305" s="79" t="s">
        <v>555</v>
      </c>
      <c r="II305" s="79" t="s">
        <v>555</v>
      </c>
      <c r="IJ305" s="79" t="s">
        <v>555</v>
      </c>
      <c r="IK305" s="79" t="s">
        <v>555</v>
      </c>
      <c r="IL305" s="79" t="s">
        <v>555</v>
      </c>
      <c r="IM305" s="79" t="s">
        <v>555</v>
      </c>
      <c r="IN305" s="79" t="s">
        <v>555</v>
      </c>
      <c r="IO305" s="79" t="s">
        <v>555</v>
      </c>
      <c r="IP305" s="79" t="s">
        <v>555</v>
      </c>
      <c r="IQ305" s="79" t="s">
        <v>555</v>
      </c>
      <c r="IR305" s="79"/>
      <c r="IS305" s="77"/>
      <c r="IT305" s="77"/>
      <c r="IU305" s="77"/>
      <c r="IV305" s="77"/>
      <c r="IW305" s="79" t="s">
        <v>555</v>
      </c>
      <c r="IX305" s="79" t="s">
        <v>555</v>
      </c>
      <c r="IY305" s="79" t="s">
        <v>555</v>
      </c>
      <c r="IZ305" s="79" t="s">
        <v>555</v>
      </c>
      <c r="JA305" s="79" t="s">
        <v>555</v>
      </c>
      <c r="JB305" s="79" t="s">
        <v>555</v>
      </c>
      <c r="JC305" s="79" t="s">
        <v>555</v>
      </c>
      <c r="JD305" s="79" t="s">
        <v>555</v>
      </c>
      <c r="JE305" s="79" t="s">
        <v>555</v>
      </c>
      <c r="JF305" s="79" t="s">
        <v>555</v>
      </c>
      <c r="JG305" s="79" t="s">
        <v>555</v>
      </c>
      <c r="JH305" s="79" t="s">
        <v>555</v>
      </c>
      <c r="JI305" s="79" t="s">
        <v>555</v>
      </c>
      <c r="JJ305" s="79" t="s">
        <v>555</v>
      </c>
      <c r="JK305" s="79" t="s">
        <v>555</v>
      </c>
      <c r="JL305" s="79" t="s">
        <v>555</v>
      </c>
      <c r="JM305" s="79" t="s">
        <v>555</v>
      </c>
      <c r="JN305" s="79" t="s">
        <v>555</v>
      </c>
      <c r="JO305" s="79" t="s">
        <v>555</v>
      </c>
      <c r="JP305" s="79" t="s">
        <v>555</v>
      </c>
      <c r="JQ305" s="79"/>
      <c r="JR305" s="79"/>
      <c r="JS305" s="79"/>
      <c r="JT305" s="79"/>
      <c r="JU305" s="79"/>
      <c r="JV305" s="79" t="s">
        <v>555</v>
      </c>
      <c r="JW305" s="79" t="s">
        <v>555</v>
      </c>
      <c r="JX305" s="79" t="s">
        <v>555</v>
      </c>
      <c r="JY305" s="79" t="s">
        <v>555</v>
      </c>
      <c r="JZ305" s="79" t="s">
        <v>555</v>
      </c>
      <c r="KA305" s="79" t="s">
        <v>555</v>
      </c>
      <c r="KB305" s="79" t="s">
        <v>555</v>
      </c>
      <c r="KC305" s="79" t="s">
        <v>555</v>
      </c>
      <c r="KD305" s="79" t="s">
        <v>555</v>
      </c>
      <c r="KE305" s="79" t="s">
        <v>555</v>
      </c>
      <c r="KF305" s="79" t="s">
        <v>555</v>
      </c>
      <c r="KG305" s="79" t="s">
        <v>555</v>
      </c>
      <c r="KH305" s="79" t="s">
        <v>555</v>
      </c>
      <c r="KI305" s="79" t="s">
        <v>555</v>
      </c>
      <c r="KJ305" s="79" t="s">
        <v>555</v>
      </c>
      <c r="KK305" s="79"/>
      <c r="KL305" s="79"/>
      <c r="KM305" s="79"/>
      <c r="KN305" s="79" t="s">
        <v>555</v>
      </c>
      <c r="KO305" s="79" t="s">
        <v>555</v>
      </c>
      <c r="KP305" s="79" t="s">
        <v>555</v>
      </c>
      <c r="KQ305" s="79" t="s">
        <v>555</v>
      </c>
      <c r="KR305" s="79" t="s">
        <v>555</v>
      </c>
      <c r="KS305" s="79" t="s">
        <v>555</v>
      </c>
      <c r="KT305" s="79" t="s">
        <v>555</v>
      </c>
      <c r="KU305" s="79" t="s">
        <v>555</v>
      </c>
      <c r="KV305" s="79" t="s">
        <v>555</v>
      </c>
      <c r="KW305" s="79" t="s">
        <v>555</v>
      </c>
      <c r="KX305" s="79" t="s">
        <v>555</v>
      </c>
      <c r="KY305" s="79" t="s">
        <v>555</v>
      </c>
      <c r="KZ305" s="79" t="s">
        <v>555</v>
      </c>
      <c r="LA305" s="79" t="s">
        <v>555</v>
      </c>
      <c r="LB305" s="79" t="s">
        <v>555</v>
      </c>
      <c r="LC305" s="79" t="s">
        <v>555</v>
      </c>
      <c r="LD305" s="79" t="s">
        <v>555</v>
      </c>
      <c r="LE305" s="79" t="s">
        <v>555</v>
      </c>
      <c r="LF305" s="79" t="s">
        <v>555</v>
      </c>
      <c r="LG305" s="79" t="s">
        <v>555</v>
      </c>
      <c r="LH305" s="79" t="s">
        <v>555</v>
      </c>
      <c r="LI305" s="79" t="s">
        <v>555</v>
      </c>
      <c r="LJ305" s="79" t="s">
        <v>555</v>
      </c>
      <c r="LK305" s="79"/>
      <c r="LL305" s="79"/>
      <c r="LM305" s="79"/>
      <c r="LN305" s="79"/>
      <c r="LO305" s="79" t="s">
        <v>555</v>
      </c>
      <c r="LP305" s="79" t="s">
        <v>555</v>
      </c>
      <c r="LQ305" s="79" t="s">
        <v>555</v>
      </c>
      <c r="LR305" s="79" t="s">
        <v>555</v>
      </c>
      <c r="LS305" s="79" t="s">
        <v>555</v>
      </c>
      <c r="LT305" s="79" t="s">
        <v>555</v>
      </c>
      <c r="LU305" s="79" t="s">
        <v>555</v>
      </c>
      <c r="LV305" s="79" t="s">
        <v>555</v>
      </c>
      <c r="LW305" s="79" t="s">
        <v>555</v>
      </c>
      <c r="LX305" s="79" t="s">
        <v>555</v>
      </c>
      <c r="LY305" s="79" t="s">
        <v>555</v>
      </c>
      <c r="LZ305" s="79" t="s">
        <v>555</v>
      </c>
      <c r="MA305" s="79" t="s">
        <v>555</v>
      </c>
      <c r="MB305" s="79" t="s">
        <v>555</v>
      </c>
      <c r="MC305" s="79" t="s">
        <v>555</v>
      </c>
      <c r="MD305" s="79" t="s">
        <v>555</v>
      </c>
      <c r="ME305" s="79" t="s">
        <v>555</v>
      </c>
      <c r="MF305" s="79" t="s">
        <v>555</v>
      </c>
      <c r="MG305" s="79" t="s">
        <v>555</v>
      </c>
      <c r="MH305" s="79" t="s">
        <v>555</v>
      </c>
      <c r="MI305" s="79" t="s">
        <v>555</v>
      </c>
      <c r="MJ305" s="79" t="s">
        <v>555</v>
      </c>
      <c r="MK305" s="79" t="s">
        <v>555</v>
      </c>
      <c r="ML305" s="79" t="s">
        <v>555</v>
      </c>
      <c r="MM305" s="79" t="s">
        <v>555</v>
      </c>
      <c r="MN305" s="79" t="s">
        <v>555</v>
      </c>
      <c r="MO305" s="79" t="s">
        <v>555</v>
      </c>
      <c r="MP305" s="79" t="s">
        <v>555</v>
      </c>
      <c r="MQ305" s="79" t="s">
        <v>555</v>
      </c>
      <c r="MR305" s="79" t="s">
        <v>555</v>
      </c>
      <c r="MS305" s="79" t="s">
        <v>555</v>
      </c>
      <c r="MT305" s="79" t="s">
        <v>555</v>
      </c>
      <c r="MU305" s="79" t="s">
        <v>555</v>
      </c>
      <c r="MV305" s="79" t="s">
        <v>555</v>
      </c>
      <c r="MW305" s="79" t="s">
        <v>555</v>
      </c>
      <c r="MX305" s="79" t="s">
        <v>555</v>
      </c>
      <c r="MY305" s="79" t="s">
        <v>555</v>
      </c>
      <c r="MZ305" s="79" t="s">
        <v>555</v>
      </c>
      <c r="NA305" s="79" t="s">
        <v>555</v>
      </c>
      <c r="NB305" s="79" t="s">
        <v>555</v>
      </c>
      <c r="NC305" s="79" t="s">
        <v>555</v>
      </c>
      <c r="ND305" s="79" t="s">
        <v>555</v>
      </c>
      <c r="NE305" s="79" t="s">
        <v>555</v>
      </c>
      <c r="NF305" s="79" t="s">
        <v>555</v>
      </c>
      <c r="NG305" s="79" t="s">
        <v>555</v>
      </c>
      <c r="NH305" s="79" t="s">
        <v>555</v>
      </c>
      <c r="NI305" s="79" t="s">
        <v>555</v>
      </c>
      <c r="NJ305" s="79" t="s">
        <v>555</v>
      </c>
      <c r="NK305" s="79" t="s">
        <v>555</v>
      </c>
      <c r="NL305" s="79" t="s">
        <v>555</v>
      </c>
      <c r="NM305" s="79" t="s">
        <v>555</v>
      </c>
      <c r="NN305" s="79" t="s">
        <v>555</v>
      </c>
      <c r="NO305" s="79" t="s">
        <v>555</v>
      </c>
      <c r="NP305" s="79" t="s">
        <v>555</v>
      </c>
      <c r="NQ305" s="79" t="s">
        <v>555</v>
      </c>
      <c r="NR305" s="79" t="s">
        <v>555</v>
      </c>
      <c r="NS305" s="79" t="s">
        <v>555</v>
      </c>
      <c r="NT305" s="79" t="s">
        <v>555</v>
      </c>
      <c r="NU305" s="79" t="s">
        <v>555</v>
      </c>
      <c r="NV305" s="79" t="s">
        <v>555</v>
      </c>
      <c r="NW305" s="79" t="s">
        <v>555</v>
      </c>
      <c r="NX305" s="79" t="s">
        <v>555</v>
      </c>
      <c r="NY305" s="79" t="s">
        <v>555</v>
      </c>
      <c r="NZ305" s="79" t="s">
        <v>555</v>
      </c>
      <c r="OA305" s="79" t="s">
        <v>555</v>
      </c>
      <c r="OB305" s="79" t="s">
        <v>555</v>
      </c>
      <c r="OC305" s="79" t="s">
        <v>555</v>
      </c>
      <c r="OD305" s="79" t="s">
        <v>555</v>
      </c>
      <c r="OE305" s="79" t="s">
        <v>555</v>
      </c>
      <c r="OF305" s="79" t="s">
        <v>555</v>
      </c>
      <c r="OG305" s="79" t="s">
        <v>555</v>
      </c>
      <c r="OH305" s="79" t="s">
        <v>555</v>
      </c>
      <c r="OI305" s="79" t="s">
        <v>555</v>
      </c>
      <c r="OJ305" s="79" t="s">
        <v>555</v>
      </c>
      <c r="OK305" s="79" t="s">
        <v>555</v>
      </c>
      <c r="OL305" s="79" t="s">
        <v>555</v>
      </c>
      <c r="OM305" s="79" t="s">
        <v>555</v>
      </c>
      <c r="ON305" s="79" t="s">
        <v>555</v>
      </c>
      <c r="OO305" s="79" t="s">
        <v>555</v>
      </c>
      <c r="OP305" s="79" t="s">
        <v>555</v>
      </c>
      <c r="OQ305" s="79" t="s">
        <v>555</v>
      </c>
      <c r="OR305" s="79" t="s">
        <v>555</v>
      </c>
      <c r="OS305" s="79" t="s">
        <v>555</v>
      </c>
      <c r="OT305" s="79" t="s">
        <v>555</v>
      </c>
      <c r="OU305" s="79" t="s">
        <v>555</v>
      </c>
      <c r="OV305" s="79" t="s">
        <v>555</v>
      </c>
      <c r="OW305" s="79" t="s">
        <v>555</v>
      </c>
      <c r="OX305" s="79" t="s">
        <v>555</v>
      </c>
      <c r="OY305" s="79" t="s">
        <v>555</v>
      </c>
      <c r="OZ305" s="61"/>
    </row>
    <row r="306" spans="1:417" ht="32.25" hidden="1" customHeight="1">
      <c r="A306" s="61"/>
      <c r="B306" s="274"/>
      <c r="C306" s="279"/>
      <c r="D306" s="281"/>
      <c r="E306" s="279"/>
      <c r="F306" s="292"/>
      <c r="G306" s="289"/>
      <c r="H306" s="279"/>
      <c r="I306" s="176" t="s">
        <v>1161</v>
      </c>
      <c r="J306" s="134"/>
      <c r="K306" s="206" t="s">
        <v>662</v>
      </c>
      <c r="L306" s="200" t="s">
        <v>499</v>
      </c>
      <c r="M306" s="55" t="s">
        <v>378</v>
      </c>
      <c r="N306" s="61" t="s">
        <v>349</v>
      </c>
      <c r="O306" s="274"/>
      <c r="P306" s="274"/>
      <c r="Q306" s="131"/>
      <c r="R306" s="131"/>
      <c r="S306" s="131"/>
      <c r="T306" s="131"/>
      <c r="U306" s="131"/>
      <c r="V306" s="131"/>
      <c r="W306" s="131"/>
      <c r="X306" s="131"/>
      <c r="Y306" s="131"/>
      <c r="Z306" s="131" t="s">
        <v>205</v>
      </c>
      <c r="AA306" s="131"/>
      <c r="AB306" s="130">
        <f t="shared" si="373"/>
        <v>1</v>
      </c>
      <c r="AC306" s="77"/>
      <c r="AD306" s="77"/>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251"/>
      <c r="BT306" s="251"/>
      <c r="BU306" s="77"/>
      <c r="BV306" s="77"/>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77"/>
      <c r="DM306" s="77"/>
      <c r="DN306" s="77"/>
      <c r="DO306" s="77"/>
      <c r="DP306" s="201"/>
      <c r="DQ306" s="201"/>
      <c r="DR306" s="201"/>
      <c r="DS306" s="201"/>
      <c r="DT306" s="201"/>
      <c r="DU306" s="201"/>
      <c r="DV306" s="201"/>
      <c r="DW306" s="201"/>
      <c r="DX306" s="201"/>
      <c r="DY306" s="201"/>
      <c r="DZ306" s="201"/>
      <c r="EA306" s="201"/>
      <c r="EB306" s="201"/>
      <c r="EC306" s="201"/>
      <c r="ED306" s="201"/>
      <c r="EE306" s="201"/>
      <c r="EF306" s="201"/>
      <c r="EG306" s="201"/>
      <c r="EH306" s="201"/>
      <c r="EI306" s="201"/>
      <c r="EJ306" s="201"/>
      <c r="EK306" s="201"/>
      <c r="EL306" s="201"/>
      <c r="EM306" s="201"/>
      <c r="EN306" s="201"/>
      <c r="EO306" s="201"/>
      <c r="EP306" s="201"/>
      <c r="EQ306" s="201"/>
      <c r="ER306" s="201"/>
      <c r="ES306" s="201"/>
      <c r="ET306" s="201"/>
      <c r="EU306" s="202"/>
      <c r="EV306" s="203"/>
      <c r="EW306" s="202"/>
      <c r="EX306" s="203"/>
      <c r="EY306" s="202"/>
      <c r="EZ306" s="203"/>
      <c r="FA306" s="202"/>
      <c r="FB306" s="203"/>
      <c r="FC306" s="204"/>
      <c r="FD306" s="207"/>
      <c r="FE306" s="77"/>
      <c r="FF306" s="77"/>
      <c r="FG306" s="77"/>
      <c r="FH306" s="77"/>
      <c r="FI306" s="77"/>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77"/>
      <c r="GZ306" s="77"/>
      <c r="HA306" s="77"/>
      <c r="HB306" s="77"/>
      <c r="HC306" s="77"/>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61"/>
      <c r="IF306" s="61"/>
      <c r="IG306" s="61"/>
      <c r="IH306" s="61"/>
      <c r="II306" s="61"/>
      <c r="IJ306" s="61"/>
      <c r="IK306" s="61"/>
      <c r="IL306" s="61"/>
      <c r="IM306" s="61"/>
      <c r="IN306" s="61"/>
      <c r="IO306" s="61"/>
      <c r="IP306" s="61"/>
      <c r="IQ306" s="61"/>
      <c r="IR306" s="61"/>
      <c r="IS306" s="77"/>
      <c r="IT306" s="77"/>
      <c r="IU306" s="77"/>
      <c r="IV306" s="77"/>
      <c r="IW306" s="61"/>
      <c r="IX306" s="61"/>
      <c r="IY306" s="61"/>
      <c r="IZ306" s="61"/>
      <c r="JA306" s="61"/>
      <c r="JB306" s="61"/>
      <c r="JC306" s="61"/>
      <c r="JD306" s="61"/>
      <c r="JE306" s="61"/>
      <c r="JF306" s="61"/>
      <c r="JG306" s="61"/>
      <c r="JH306" s="61"/>
      <c r="JI306" s="61"/>
      <c r="JJ306" s="61"/>
      <c r="JK306" s="61"/>
      <c r="JL306" s="61"/>
      <c r="JM306" s="61"/>
      <c r="JN306" s="61"/>
      <c r="JO306" s="61"/>
      <c r="JP306" s="61"/>
      <c r="JQ306" s="61"/>
      <c r="JR306" s="61"/>
      <c r="JS306" s="61"/>
      <c r="JT306" s="61"/>
      <c r="JU306" s="61"/>
      <c r="JV306" s="61"/>
      <c r="JW306" s="61"/>
      <c r="JX306" s="61"/>
      <c r="JY306" s="61"/>
      <c r="JZ306" s="61"/>
      <c r="KA306" s="61"/>
      <c r="KB306" s="61"/>
      <c r="KC306" s="61"/>
      <c r="KD306" s="61"/>
      <c r="KE306" s="61"/>
      <c r="KF306" s="61"/>
      <c r="KG306" s="61"/>
      <c r="KH306" s="61"/>
      <c r="KI306" s="61"/>
      <c r="KJ306" s="61"/>
      <c r="KK306" s="78" t="s">
        <v>553</v>
      </c>
      <c r="KL306" s="61"/>
      <c r="KM306" s="78" t="s">
        <v>553</v>
      </c>
      <c r="KN306" s="61">
        <v>2</v>
      </c>
      <c r="KO306" s="61">
        <v>2</v>
      </c>
      <c r="KP306" s="61">
        <v>2</v>
      </c>
      <c r="KQ306" s="61">
        <v>2</v>
      </c>
      <c r="KR306" s="61">
        <v>2</v>
      </c>
      <c r="KS306" s="61">
        <v>2</v>
      </c>
      <c r="KT306" s="61">
        <v>2</v>
      </c>
      <c r="KU306" s="61">
        <v>2</v>
      </c>
      <c r="KV306" s="61">
        <v>2</v>
      </c>
      <c r="KW306" s="61">
        <v>2</v>
      </c>
      <c r="KX306" s="61">
        <v>2</v>
      </c>
      <c r="KY306" s="61">
        <v>2</v>
      </c>
      <c r="KZ306" s="61">
        <v>2</v>
      </c>
      <c r="LA306" s="61">
        <v>2</v>
      </c>
      <c r="LB306" s="61">
        <v>2</v>
      </c>
      <c r="LC306" s="61">
        <v>2</v>
      </c>
      <c r="LD306" s="61">
        <v>2</v>
      </c>
      <c r="LE306" s="61">
        <v>2</v>
      </c>
      <c r="LF306" s="61">
        <v>2</v>
      </c>
      <c r="LG306" s="61">
        <v>2</v>
      </c>
      <c r="LH306" s="61">
        <v>2</v>
      </c>
      <c r="LI306" s="61">
        <v>2</v>
      </c>
      <c r="LJ306" s="61">
        <v>2</v>
      </c>
      <c r="LK306" s="61">
        <v>2</v>
      </c>
      <c r="LL306" s="61">
        <v>1</v>
      </c>
      <c r="LM306" s="61">
        <v>2</v>
      </c>
      <c r="LN306" s="61">
        <v>2</v>
      </c>
      <c r="LO306" s="61">
        <v>2</v>
      </c>
      <c r="LP306" s="61">
        <v>2</v>
      </c>
      <c r="LQ306" s="61">
        <v>2</v>
      </c>
      <c r="LR306" s="202">
        <f>COUNTIF(KN306:LQ306,"2")</f>
        <v>29</v>
      </c>
      <c r="LS306" s="203">
        <f>LR306/(LR306+LT306+LV306+LX306)</f>
        <v>0.96666666666666667</v>
      </c>
      <c r="LT306" s="202">
        <f>COUNTIF(KN306:LQ306,"1")</f>
        <v>1</v>
      </c>
      <c r="LU306" s="203">
        <f>LT306/(LR306+LT306+LV306+LX306)</f>
        <v>3.3333333333333333E-2</v>
      </c>
      <c r="LV306" s="202">
        <f>COUNTIF(KN306:LQ306,"0")</f>
        <v>0</v>
      </c>
      <c r="LW306" s="203">
        <f>LV306/(LR306+LT306+LV306+LX306)</f>
        <v>0</v>
      </c>
      <c r="LX306" s="202">
        <f>COUNTIF(KA306:LQ306,"KĐG")</f>
        <v>0</v>
      </c>
      <c r="LY306" s="203">
        <f>LX306/(LR306+LT306+LV306+LX306)</f>
        <v>0</v>
      </c>
      <c r="LZ306" s="204">
        <f>(((LR306*2)+(LT306*1)+(LV306*0)))/(LR306+LT306+LV306)</f>
        <v>1.9666666666666666</v>
      </c>
      <c r="MA306" s="208" t="str">
        <f>IF(LY306&gt;=50%,"KĐG",IF(LZ306&gt;=1.6,"Đạt mục tiêu",IF(LZ306&gt;=1,"Cần cố gắng","Chưa đạt")))</f>
        <v>Đạt mục tiêu</v>
      </c>
      <c r="MB306" s="61"/>
      <c r="MC306" s="61"/>
      <c r="MD306" s="61"/>
      <c r="ME306" s="61"/>
      <c r="MF306" s="61"/>
      <c r="MG306" s="61"/>
      <c r="MH306" s="61"/>
      <c r="MI306" s="61"/>
      <c r="MJ306" s="61"/>
      <c r="MK306" s="61"/>
      <c r="ML306" s="61"/>
      <c r="MM306" s="61"/>
      <c r="MN306" s="61"/>
      <c r="MO306" s="61"/>
      <c r="MP306" s="61"/>
      <c r="MQ306" s="61"/>
      <c r="MR306" s="61"/>
      <c r="MS306" s="61"/>
      <c r="MT306" s="61"/>
      <c r="MU306" s="61"/>
      <c r="MV306" s="61"/>
      <c r="MW306" s="61"/>
      <c r="MX306" s="61"/>
      <c r="MY306" s="61"/>
      <c r="MZ306" s="61"/>
      <c r="NA306" s="61"/>
      <c r="NB306" s="61"/>
      <c r="NC306" s="61"/>
      <c r="ND306" s="61"/>
      <c r="NE306" s="61"/>
      <c r="NF306" s="61"/>
      <c r="NG306" s="61"/>
      <c r="NH306" s="61"/>
      <c r="NI306" s="61"/>
      <c r="NJ306" s="61"/>
      <c r="NK306" s="61"/>
      <c r="NL306" s="61"/>
      <c r="NM306" s="61"/>
      <c r="NN306" s="61"/>
      <c r="NO306" s="61"/>
      <c r="NP306" s="61"/>
      <c r="NQ306" s="61"/>
      <c r="NR306" s="61"/>
      <c r="NS306" s="61"/>
      <c r="NT306" s="61"/>
      <c r="NU306" s="61"/>
      <c r="NV306" s="61"/>
      <c r="NW306" s="61"/>
      <c r="NX306" s="61"/>
      <c r="NY306" s="61"/>
      <c r="NZ306" s="61"/>
      <c r="OA306" s="61"/>
      <c r="OB306" s="61"/>
      <c r="OC306" s="61"/>
      <c r="OD306" s="61"/>
      <c r="OE306" s="61"/>
      <c r="OF306" s="61"/>
      <c r="OG306" s="61"/>
      <c r="OH306" s="61"/>
      <c r="OI306" s="61"/>
      <c r="OJ306" s="61"/>
      <c r="OK306" s="61"/>
      <c r="OL306" s="61"/>
      <c r="OM306" s="61"/>
      <c r="ON306" s="61"/>
      <c r="OO306" s="61"/>
      <c r="OP306" s="61"/>
      <c r="OQ306" s="61"/>
      <c r="OR306" s="61"/>
      <c r="OS306" s="61"/>
      <c r="OT306" s="61"/>
      <c r="OU306" s="61"/>
      <c r="OV306" s="61"/>
      <c r="OW306" s="61"/>
      <c r="OX306" s="61"/>
      <c r="OY306" s="61"/>
      <c r="OZ306" s="61"/>
    </row>
    <row r="307" spans="1:417" ht="32.25" hidden="1" customHeight="1">
      <c r="A307" s="61"/>
      <c r="B307" s="273"/>
      <c r="C307" s="276"/>
      <c r="D307" s="281"/>
      <c r="E307" s="276"/>
      <c r="F307" s="292"/>
      <c r="G307" s="309"/>
      <c r="H307" s="276"/>
      <c r="I307" s="176" t="s">
        <v>1161</v>
      </c>
      <c r="J307" s="134"/>
      <c r="K307" s="206" t="s">
        <v>662</v>
      </c>
      <c r="L307" s="200" t="s">
        <v>499</v>
      </c>
      <c r="M307" s="55" t="s">
        <v>378</v>
      </c>
      <c r="N307" s="61"/>
      <c r="O307" s="273"/>
      <c r="P307" s="273"/>
      <c r="Q307" s="131"/>
      <c r="R307" s="131"/>
      <c r="S307" s="131"/>
      <c r="T307" s="131"/>
      <c r="U307" s="131"/>
      <c r="V307" s="131"/>
      <c r="W307" s="131"/>
      <c r="X307" s="131"/>
      <c r="Y307" s="131"/>
      <c r="Z307" s="131"/>
      <c r="AA307" s="131" t="s">
        <v>205</v>
      </c>
      <c r="AB307" s="130">
        <f t="shared" si="373"/>
        <v>1</v>
      </c>
      <c r="AC307" s="77"/>
      <c r="AD307" s="77"/>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251"/>
      <c r="BT307" s="251"/>
      <c r="BU307" s="77"/>
      <c r="BV307" s="77"/>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77"/>
      <c r="DM307" s="77"/>
      <c r="DN307" s="77"/>
      <c r="DO307" s="77"/>
      <c r="DP307" s="201"/>
      <c r="DQ307" s="201"/>
      <c r="DR307" s="201"/>
      <c r="DS307" s="201"/>
      <c r="DT307" s="201"/>
      <c r="DU307" s="201"/>
      <c r="DV307" s="201"/>
      <c r="DW307" s="201"/>
      <c r="DX307" s="201"/>
      <c r="DY307" s="201"/>
      <c r="DZ307" s="201"/>
      <c r="EA307" s="201"/>
      <c r="EB307" s="201"/>
      <c r="EC307" s="201"/>
      <c r="ED307" s="201"/>
      <c r="EE307" s="201"/>
      <c r="EF307" s="201"/>
      <c r="EG307" s="201"/>
      <c r="EH307" s="201"/>
      <c r="EI307" s="201"/>
      <c r="EJ307" s="201"/>
      <c r="EK307" s="201"/>
      <c r="EL307" s="201"/>
      <c r="EM307" s="201"/>
      <c r="EN307" s="201"/>
      <c r="EO307" s="201"/>
      <c r="EP307" s="201"/>
      <c r="EQ307" s="201"/>
      <c r="ER307" s="201"/>
      <c r="ES307" s="201"/>
      <c r="ET307" s="201"/>
      <c r="EU307" s="202"/>
      <c r="EV307" s="203"/>
      <c r="EW307" s="202"/>
      <c r="EX307" s="203"/>
      <c r="EY307" s="202"/>
      <c r="EZ307" s="203"/>
      <c r="FA307" s="202"/>
      <c r="FB307" s="203"/>
      <c r="FC307" s="204"/>
      <c r="FD307" s="207"/>
      <c r="FE307" s="77"/>
      <c r="FF307" s="77"/>
      <c r="FG307" s="77"/>
      <c r="FH307" s="77"/>
      <c r="FI307" s="77"/>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77"/>
      <c r="GZ307" s="77"/>
      <c r="HA307" s="77"/>
      <c r="HB307" s="77"/>
      <c r="HC307" s="77"/>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61"/>
      <c r="IF307" s="61"/>
      <c r="IG307" s="61"/>
      <c r="IH307" s="61"/>
      <c r="II307" s="61"/>
      <c r="IJ307" s="61"/>
      <c r="IK307" s="61"/>
      <c r="IL307" s="61"/>
      <c r="IM307" s="61"/>
      <c r="IN307" s="61"/>
      <c r="IO307" s="61"/>
      <c r="IP307" s="61"/>
      <c r="IQ307" s="61"/>
      <c r="IR307" s="61"/>
      <c r="IS307" s="77"/>
      <c r="IT307" s="77"/>
      <c r="IU307" s="77"/>
      <c r="IV307" s="77"/>
      <c r="IW307" s="61"/>
      <c r="IX307" s="61"/>
      <c r="IY307" s="61"/>
      <c r="IZ307" s="61"/>
      <c r="JA307" s="61"/>
      <c r="JB307" s="61"/>
      <c r="JC307" s="61"/>
      <c r="JD307" s="61"/>
      <c r="JE307" s="61"/>
      <c r="JF307" s="61"/>
      <c r="JG307" s="61"/>
      <c r="JH307" s="61"/>
      <c r="JI307" s="61"/>
      <c r="JJ307" s="61"/>
      <c r="JK307" s="61"/>
      <c r="JL307" s="61"/>
      <c r="JM307" s="61"/>
      <c r="JN307" s="61"/>
      <c r="JO307" s="61"/>
      <c r="JP307" s="61"/>
      <c r="JQ307" s="61"/>
      <c r="JR307" s="61"/>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61"/>
      <c r="LG307" s="61"/>
      <c r="LH307" s="61"/>
      <c r="LI307" s="61"/>
      <c r="LJ307" s="61"/>
      <c r="LK307" s="61"/>
      <c r="LL307" s="61"/>
      <c r="LM307" s="61"/>
      <c r="LN307" s="61"/>
      <c r="LO307" s="61"/>
      <c r="LP307" s="61"/>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61"/>
      <c r="NE307" s="61"/>
      <c r="NF307" s="61"/>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61"/>
      <c r="OE307" s="61"/>
      <c r="OF307" s="61"/>
      <c r="OG307" s="61"/>
      <c r="OH307" s="61"/>
      <c r="OI307" s="61"/>
      <c r="OJ307" s="61"/>
      <c r="OK307" s="61"/>
      <c r="OL307" s="61"/>
      <c r="OM307" s="61"/>
      <c r="ON307" s="61"/>
      <c r="OO307" s="61"/>
      <c r="OP307" s="61"/>
      <c r="OQ307" s="61"/>
      <c r="OR307" s="61"/>
      <c r="OS307" s="61"/>
      <c r="OT307" s="61"/>
      <c r="OU307" s="61"/>
      <c r="OV307" s="61"/>
      <c r="OW307" s="61"/>
      <c r="OX307" s="61"/>
      <c r="OY307" s="61"/>
      <c r="OZ307" s="61"/>
    </row>
    <row r="308" spans="1:417" ht="32.25" hidden="1" customHeight="1">
      <c r="A308" s="61"/>
      <c r="B308" s="282">
        <v>112</v>
      </c>
      <c r="C308" s="278" t="s">
        <v>209</v>
      </c>
      <c r="D308" s="281" t="s">
        <v>6</v>
      </c>
      <c r="E308" s="278" t="s">
        <v>210</v>
      </c>
      <c r="F308" s="292" t="s">
        <v>6</v>
      </c>
      <c r="G308" s="281"/>
      <c r="H308" s="137" t="s">
        <v>751</v>
      </c>
      <c r="I308" s="176" t="s">
        <v>1162</v>
      </c>
      <c r="J308" s="134"/>
      <c r="K308" s="206" t="s">
        <v>662</v>
      </c>
      <c r="L308" s="200" t="s">
        <v>499</v>
      </c>
      <c r="M308" s="55" t="s">
        <v>378</v>
      </c>
      <c r="N308" s="61" t="s">
        <v>370</v>
      </c>
      <c r="O308" s="282" t="s">
        <v>205</v>
      </c>
      <c r="P308" s="272">
        <v>1</v>
      </c>
      <c r="Q308" s="131" t="s">
        <v>205</v>
      </c>
      <c r="R308" s="131"/>
      <c r="S308" s="131"/>
      <c r="T308" s="131"/>
      <c r="U308" s="131"/>
      <c r="V308" s="131"/>
      <c r="W308" s="131"/>
      <c r="X308" s="131"/>
      <c r="Y308" s="131"/>
      <c r="Z308" s="131"/>
      <c r="AA308" s="131"/>
      <c r="AB308" s="130">
        <f t="shared" si="373"/>
        <v>1</v>
      </c>
      <c r="AC308" s="77"/>
      <c r="AD308" s="77"/>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251"/>
      <c r="BT308" s="251"/>
      <c r="BU308" s="77"/>
      <c r="BV308" s="77"/>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77"/>
      <c r="DM308" s="77"/>
      <c r="DN308" s="77"/>
      <c r="DO308" s="77"/>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77"/>
      <c r="FF308" s="77"/>
      <c r="FG308" s="77"/>
      <c r="FH308" s="77"/>
      <c r="FI308" s="77"/>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77"/>
      <c r="GZ308" s="77"/>
      <c r="HA308" s="77"/>
      <c r="HB308" s="77"/>
      <c r="HC308" s="77"/>
      <c r="HD308" s="61">
        <v>2</v>
      </c>
      <c r="HE308" s="61">
        <v>2</v>
      </c>
      <c r="HF308" s="61">
        <v>1</v>
      </c>
      <c r="HG308" s="61">
        <v>2</v>
      </c>
      <c r="HH308" s="61">
        <v>2</v>
      </c>
      <c r="HI308" s="61">
        <v>2</v>
      </c>
      <c r="HJ308" s="61">
        <v>2</v>
      </c>
      <c r="HK308" s="61">
        <v>2</v>
      </c>
      <c r="HL308" s="61">
        <v>2</v>
      </c>
      <c r="HM308" s="61">
        <v>2</v>
      </c>
      <c r="HN308" s="61">
        <v>1</v>
      </c>
      <c r="HO308" s="61">
        <v>2</v>
      </c>
      <c r="HP308" s="61">
        <v>1</v>
      </c>
      <c r="HQ308" s="61">
        <v>2</v>
      </c>
      <c r="HR308" s="61">
        <v>2</v>
      </c>
      <c r="HS308" s="61">
        <v>2</v>
      </c>
      <c r="HT308" s="61">
        <v>1</v>
      </c>
      <c r="HU308" s="61">
        <v>2</v>
      </c>
      <c r="HV308" s="61">
        <v>2</v>
      </c>
      <c r="HW308" s="61"/>
      <c r="HX308" s="61"/>
      <c r="HY308" s="61"/>
      <c r="HZ308" s="61"/>
      <c r="IA308" s="61"/>
      <c r="IB308" s="61"/>
      <c r="IC308" s="61">
        <v>2</v>
      </c>
      <c r="ID308" s="61">
        <v>2</v>
      </c>
      <c r="IE308" s="61">
        <v>2</v>
      </c>
      <c r="IF308" s="61">
        <v>2</v>
      </c>
      <c r="IG308" s="61">
        <v>2</v>
      </c>
      <c r="IH308" s="202">
        <f>COUNTIF(HD308:IG308,"2")</f>
        <v>20</v>
      </c>
      <c r="II308" s="203">
        <f>IH308/(IH308+IJ308+IL308+IN308)</f>
        <v>0.83333333333333337</v>
      </c>
      <c r="IJ308" s="202">
        <f>COUNTIF(HD308:IG308,"1")</f>
        <v>4</v>
      </c>
      <c r="IK308" s="203">
        <f>IJ308/(IH308+IJ308+IL308+IN308)</f>
        <v>0.16666666666666666</v>
      </c>
      <c r="IL308" s="202">
        <f>COUNTIF(HD308:IG308,"0")</f>
        <v>0</v>
      </c>
      <c r="IM308" s="203">
        <f>IL308/(IH308+IJ308+IL308+IN308)</f>
        <v>0</v>
      </c>
      <c r="IN308" s="202">
        <f>COUNTIF(GO308:IG308,"KĐG")</f>
        <v>0</v>
      </c>
      <c r="IO308" s="203">
        <f>IN308/(IH308+IJ308+IL308+IN308)</f>
        <v>0</v>
      </c>
      <c r="IP308" s="204">
        <f>(((IH308*2)+(IJ308*1)+(IL308*0)))/(IH308+IJ308+IL308)</f>
        <v>1.8333333333333333</v>
      </c>
      <c r="IQ308" s="208" t="str">
        <f>IF(IO308&gt;=50%,"KĐG",IF(IP308&gt;=1.6,"Đạt mục tiêu",IF(IP308&gt;=1,"Cần cố gắng","Chưa đạt")))</f>
        <v>Đạt mục tiêu</v>
      </c>
      <c r="IR308" s="78" t="s">
        <v>553</v>
      </c>
      <c r="IS308" s="78" t="s">
        <v>553</v>
      </c>
      <c r="IT308" s="78" t="s">
        <v>553</v>
      </c>
      <c r="IU308" s="78" t="s">
        <v>553</v>
      </c>
      <c r="IV308" s="78" t="s">
        <v>553</v>
      </c>
      <c r="IW308" s="61">
        <v>2</v>
      </c>
      <c r="IX308" s="61">
        <v>2</v>
      </c>
      <c r="IY308" s="61">
        <v>2</v>
      </c>
      <c r="IZ308" s="61">
        <v>1</v>
      </c>
      <c r="JA308" s="61">
        <v>2</v>
      </c>
      <c r="JB308" s="61">
        <v>2</v>
      </c>
      <c r="JC308" s="61">
        <v>2</v>
      </c>
      <c r="JD308" s="61">
        <v>2</v>
      </c>
      <c r="JE308" s="61">
        <v>2</v>
      </c>
      <c r="JF308" s="61">
        <v>2</v>
      </c>
      <c r="JG308" s="61">
        <v>2</v>
      </c>
      <c r="JH308" s="61">
        <v>2</v>
      </c>
      <c r="JI308" s="61">
        <v>2</v>
      </c>
      <c r="JJ308" s="61">
        <v>2</v>
      </c>
      <c r="JK308" s="61">
        <v>2</v>
      </c>
      <c r="JL308" s="61">
        <v>2</v>
      </c>
      <c r="JM308" s="61">
        <v>2</v>
      </c>
      <c r="JN308" s="61">
        <v>2</v>
      </c>
      <c r="JO308" s="61">
        <v>2</v>
      </c>
      <c r="JP308" s="61">
        <v>2</v>
      </c>
      <c r="JQ308" s="61">
        <v>2</v>
      </c>
      <c r="JR308" s="61">
        <v>2</v>
      </c>
      <c r="JS308" s="61">
        <v>2</v>
      </c>
      <c r="JT308" s="61">
        <v>2</v>
      </c>
      <c r="JU308" s="61">
        <v>2</v>
      </c>
      <c r="JV308" s="61">
        <v>2</v>
      </c>
      <c r="JW308" s="61">
        <v>2</v>
      </c>
      <c r="JX308" s="61">
        <v>2</v>
      </c>
      <c r="JY308" s="61">
        <v>1</v>
      </c>
      <c r="JZ308" s="61">
        <v>2</v>
      </c>
      <c r="KA308" s="202">
        <f t="shared" ref="KA308" si="380">COUNTIF(IW308:JZ308,"2")</f>
        <v>28</v>
      </c>
      <c r="KB308" s="203">
        <f t="shared" ref="KB308" si="381">KA308/(KA308+KC308+KE308+KG308)</f>
        <v>0.93333333333333335</v>
      </c>
      <c r="KC308" s="202">
        <f t="shared" ref="KC308" si="382">COUNTIF(IW308:JZ308,"1")</f>
        <v>2</v>
      </c>
      <c r="KD308" s="203">
        <f t="shared" ref="KD308" si="383">KC308/(KA308+KC308+KE308+KG308)</f>
        <v>6.6666666666666666E-2</v>
      </c>
      <c r="KE308" s="202">
        <f t="shared" ref="KE308" si="384">COUNTIF(IW308:JZ308,"0")</f>
        <v>0</v>
      </c>
      <c r="KF308" s="203">
        <f t="shared" ref="KF308" si="385">KE308/(KA308+KC308+KE308+KG308)</f>
        <v>0</v>
      </c>
      <c r="KG308" s="202">
        <f>COUNTIF(II308:JZ308,"KĐG")</f>
        <v>0</v>
      </c>
      <c r="KH308" s="203">
        <f t="shared" ref="KH308" si="386">KG308/(KA308+KC308+KE308+KG308)</f>
        <v>0</v>
      </c>
      <c r="KI308" s="204">
        <f t="shared" ref="KI308" si="387">(((KA308*2)+(KC308*1)+(KE308*0)))/(KA308+KC308+KE308)</f>
        <v>1.9333333333333333</v>
      </c>
      <c r="KJ308" s="205" t="str">
        <f t="shared" ref="KJ308" si="388">IF(KH308&gt;=50%,"KĐG",IF(KI308&gt;=1.6,"Đạt mục tiêu",IF(KI308&gt;=1,"Cần cố gắng","Chưa đạt")))</f>
        <v>Đạt mục tiêu</v>
      </c>
      <c r="KK308" s="61"/>
      <c r="KL308" s="61"/>
      <c r="KM308" s="61"/>
      <c r="KN308" s="61"/>
      <c r="KO308" s="61"/>
      <c r="KP308" s="61"/>
      <c r="KQ308" s="61"/>
      <c r="KR308" s="61"/>
      <c r="KS308" s="61"/>
      <c r="KT308" s="61"/>
      <c r="KU308" s="61"/>
      <c r="KV308" s="61"/>
      <c r="KW308" s="61"/>
      <c r="KX308" s="61"/>
      <c r="KY308" s="61"/>
      <c r="KZ308" s="61"/>
      <c r="LA308" s="61"/>
      <c r="LB308" s="61"/>
      <c r="LC308" s="61"/>
      <c r="LD308" s="61"/>
      <c r="LE308" s="61"/>
      <c r="LF308" s="61"/>
      <c r="LG308" s="61"/>
      <c r="LH308" s="61"/>
      <c r="LI308" s="61"/>
      <c r="LJ308" s="61"/>
      <c r="LK308" s="61"/>
      <c r="LL308" s="61"/>
      <c r="LM308" s="61"/>
      <c r="LN308" s="61"/>
      <c r="LO308" s="61"/>
      <c r="LP308" s="61"/>
      <c r="LQ308" s="61"/>
      <c r="LR308" s="61"/>
      <c r="LS308" s="61"/>
      <c r="LT308" s="61"/>
      <c r="LU308" s="61"/>
      <c r="LV308" s="61"/>
      <c r="LW308" s="61"/>
      <c r="LX308" s="61"/>
      <c r="LY308" s="61"/>
      <c r="LZ308" s="61"/>
      <c r="MA308" s="61"/>
      <c r="MB308" s="61"/>
      <c r="MC308" s="61"/>
      <c r="MD308" s="61"/>
      <c r="ME308" s="61"/>
      <c r="MF308" s="61"/>
      <c r="MG308" s="61"/>
      <c r="MH308" s="61"/>
      <c r="MI308" s="61"/>
      <c r="MJ308" s="61"/>
      <c r="MK308" s="61"/>
      <c r="ML308" s="61"/>
      <c r="MM308" s="61"/>
      <c r="MN308" s="61"/>
      <c r="MO308" s="61"/>
      <c r="MP308" s="61"/>
      <c r="MQ308" s="61"/>
      <c r="MR308" s="61"/>
      <c r="MS308" s="61"/>
      <c r="MT308" s="61"/>
      <c r="MU308" s="61"/>
      <c r="MV308" s="61"/>
      <c r="MW308" s="61"/>
      <c r="MX308" s="61"/>
      <c r="MY308" s="61"/>
      <c r="MZ308" s="61"/>
      <c r="NA308" s="61"/>
      <c r="NB308" s="61"/>
      <c r="NC308" s="61"/>
      <c r="ND308" s="61"/>
      <c r="NE308" s="61"/>
      <c r="NF308" s="61"/>
      <c r="NG308" s="61"/>
      <c r="NH308" s="61"/>
      <c r="NI308" s="61"/>
      <c r="NJ308" s="61"/>
      <c r="NK308" s="61"/>
      <c r="NL308" s="61"/>
      <c r="NM308" s="61"/>
      <c r="NN308" s="61"/>
      <c r="NO308" s="61"/>
      <c r="NP308" s="61"/>
      <c r="NQ308" s="61"/>
      <c r="NR308" s="61"/>
      <c r="NS308" s="61"/>
      <c r="NT308" s="61"/>
      <c r="NU308" s="61"/>
      <c r="NV308" s="61"/>
      <c r="NW308" s="61"/>
      <c r="NX308" s="61"/>
      <c r="NY308" s="61"/>
      <c r="NZ308" s="61"/>
      <c r="OA308" s="61"/>
      <c r="OB308" s="61"/>
      <c r="OC308" s="61"/>
      <c r="OD308" s="61"/>
      <c r="OE308" s="61"/>
      <c r="OF308" s="61"/>
      <c r="OG308" s="61"/>
      <c r="OH308" s="61"/>
      <c r="OI308" s="61"/>
      <c r="OJ308" s="61"/>
      <c r="OK308" s="61"/>
      <c r="OL308" s="61"/>
      <c r="OM308" s="61"/>
      <c r="ON308" s="61"/>
      <c r="OO308" s="61"/>
      <c r="OP308" s="61"/>
      <c r="OQ308" s="61"/>
      <c r="OR308" s="61"/>
      <c r="OS308" s="61"/>
      <c r="OT308" s="61"/>
      <c r="OU308" s="61"/>
      <c r="OV308" s="61"/>
      <c r="OW308" s="61"/>
      <c r="OX308" s="61"/>
      <c r="OY308" s="61"/>
      <c r="OZ308" s="61"/>
    </row>
    <row r="309" spans="1:417" ht="32.25" hidden="1" customHeight="1">
      <c r="A309" s="61"/>
      <c r="B309" s="282"/>
      <c r="C309" s="278"/>
      <c r="D309" s="281"/>
      <c r="E309" s="278"/>
      <c r="F309" s="292"/>
      <c r="G309" s="281"/>
      <c r="H309" s="137" t="s">
        <v>752</v>
      </c>
      <c r="I309" s="176" t="s">
        <v>1163</v>
      </c>
      <c r="J309" s="134"/>
      <c r="K309" s="206" t="s">
        <v>662</v>
      </c>
      <c r="L309" s="200" t="s">
        <v>499</v>
      </c>
      <c r="M309" s="55" t="s">
        <v>378</v>
      </c>
      <c r="N309" s="61" t="s">
        <v>370</v>
      </c>
      <c r="O309" s="282"/>
      <c r="P309" s="274"/>
      <c r="Q309" s="131"/>
      <c r="R309" s="131"/>
      <c r="S309" s="131"/>
      <c r="T309" s="131"/>
      <c r="U309" s="131"/>
      <c r="V309" s="131" t="s">
        <v>205</v>
      </c>
      <c r="W309" s="131"/>
      <c r="X309" s="131"/>
      <c r="Y309" s="131"/>
      <c r="Z309" s="131"/>
      <c r="AA309" s="131"/>
      <c r="AB309" s="130">
        <f t="shared" si="373"/>
        <v>1</v>
      </c>
      <c r="AC309" s="77"/>
      <c r="AD309" s="77"/>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251"/>
      <c r="BT309" s="251"/>
      <c r="BU309" s="77"/>
      <c r="BV309" s="77"/>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77"/>
      <c r="DM309" s="77"/>
      <c r="DN309" s="77"/>
      <c r="DO309" s="77"/>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77"/>
      <c r="FF309" s="77"/>
      <c r="FG309" s="77"/>
      <c r="FH309" s="77"/>
      <c r="FI309" s="77"/>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77"/>
      <c r="GZ309" s="77"/>
      <c r="HA309" s="77"/>
      <c r="HB309" s="77"/>
      <c r="HC309" s="77"/>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61"/>
      <c r="IF309" s="61"/>
      <c r="IG309" s="61"/>
      <c r="IH309" s="202"/>
      <c r="II309" s="203"/>
      <c r="IJ309" s="202"/>
      <c r="IK309" s="203"/>
      <c r="IL309" s="202"/>
      <c r="IM309" s="203"/>
      <c r="IN309" s="202"/>
      <c r="IO309" s="203"/>
      <c r="IP309" s="204"/>
      <c r="IQ309" s="208"/>
      <c r="IR309" s="208"/>
      <c r="IS309" s="77"/>
      <c r="IT309" s="77"/>
      <c r="IU309" s="77"/>
      <c r="IV309" s="77"/>
      <c r="IW309" s="61"/>
      <c r="IX309" s="61"/>
      <c r="IY309" s="61"/>
      <c r="IZ309" s="61"/>
      <c r="JA309" s="61"/>
      <c r="JB309" s="61"/>
      <c r="JC309" s="61"/>
      <c r="JD309" s="61"/>
      <c r="JE309" s="61"/>
      <c r="JF309" s="61"/>
      <c r="JG309" s="61"/>
      <c r="JH309" s="61"/>
      <c r="JI309" s="61"/>
      <c r="JJ309" s="61"/>
      <c r="JK309" s="61"/>
      <c r="JL309" s="61"/>
      <c r="JM309" s="61"/>
      <c r="JN309" s="61"/>
      <c r="JO309" s="61"/>
      <c r="JP309" s="61"/>
      <c r="JQ309" s="61"/>
      <c r="JR309" s="61"/>
      <c r="JS309" s="61"/>
      <c r="JT309" s="61"/>
      <c r="JU309" s="61"/>
      <c r="JV309" s="61"/>
      <c r="JW309" s="61"/>
      <c r="JX309" s="61"/>
      <c r="JY309" s="61"/>
      <c r="JZ309" s="61"/>
      <c r="KA309" s="61"/>
      <c r="KB309" s="61"/>
      <c r="KC309" s="61"/>
      <c r="KD309" s="61"/>
      <c r="KE309" s="61"/>
      <c r="KF309" s="61"/>
      <c r="KG309" s="61"/>
      <c r="KH309" s="61"/>
      <c r="KI309" s="61"/>
      <c r="KJ309" s="61"/>
      <c r="KK309" s="61"/>
      <c r="KL309" s="61"/>
      <c r="KM309" s="61"/>
      <c r="KN309" s="61"/>
      <c r="KO309" s="61"/>
      <c r="KP309" s="61"/>
      <c r="KQ309" s="61"/>
      <c r="KR309" s="61"/>
      <c r="KS309" s="61"/>
      <c r="KT309" s="61"/>
      <c r="KU309" s="61"/>
      <c r="KV309" s="61"/>
      <c r="KW309" s="61"/>
      <c r="KX309" s="61"/>
      <c r="KY309" s="61"/>
      <c r="KZ309" s="61"/>
      <c r="LA309" s="61"/>
      <c r="LB309" s="61"/>
      <c r="LC309" s="61"/>
      <c r="LD309" s="61"/>
      <c r="LE309" s="61"/>
      <c r="LF309" s="61"/>
      <c r="LG309" s="61"/>
      <c r="LH309" s="61"/>
      <c r="LI309" s="61"/>
      <c r="LJ309" s="61"/>
      <c r="LK309" s="61"/>
      <c r="LL309" s="61"/>
      <c r="LM309" s="61"/>
      <c r="LN309" s="61"/>
      <c r="LO309" s="61"/>
      <c r="LP309" s="61"/>
      <c r="LQ309" s="61"/>
      <c r="LR309" s="61"/>
      <c r="LS309" s="61"/>
      <c r="LT309" s="61"/>
      <c r="LU309" s="61"/>
      <c r="LV309" s="61"/>
      <c r="LW309" s="61"/>
      <c r="LX309" s="61"/>
      <c r="LY309" s="61"/>
      <c r="LZ309" s="61"/>
      <c r="MA309" s="61"/>
      <c r="MB309" s="61"/>
      <c r="MC309" s="61"/>
      <c r="MD309" s="61"/>
      <c r="ME309" s="61"/>
      <c r="MF309" s="61"/>
      <c r="MG309" s="61"/>
      <c r="MH309" s="61"/>
      <c r="MI309" s="61"/>
      <c r="MJ309" s="61"/>
      <c r="MK309" s="61"/>
      <c r="ML309" s="61"/>
      <c r="MM309" s="61"/>
      <c r="MN309" s="61"/>
      <c r="MO309" s="61"/>
      <c r="MP309" s="61"/>
      <c r="MQ309" s="61"/>
      <c r="MR309" s="61"/>
      <c r="MS309" s="61"/>
      <c r="MT309" s="61"/>
      <c r="MU309" s="61"/>
      <c r="MV309" s="61"/>
      <c r="MW309" s="61"/>
      <c r="MX309" s="61"/>
      <c r="MY309" s="61"/>
      <c r="MZ309" s="61"/>
      <c r="NA309" s="61"/>
      <c r="NB309" s="61"/>
      <c r="NC309" s="61"/>
      <c r="ND309" s="61"/>
      <c r="NE309" s="61"/>
      <c r="NF309" s="61"/>
      <c r="NG309" s="61"/>
      <c r="NH309" s="61"/>
      <c r="NI309" s="61"/>
      <c r="NJ309" s="61"/>
      <c r="NK309" s="61"/>
      <c r="NL309" s="61"/>
      <c r="NM309" s="61"/>
      <c r="NN309" s="61"/>
      <c r="NO309" s="61"/>
      <c r="NP309" s="61"/>
      <c r="NQ309" s="61"/>
      <c r="NR309" s="61"/>
      <c r="NS309" s="61"/>
      <c r="NT309" s="61"/>
      <c r="NU309" s="61"/>
      <c r="NV309" s="61"/>
      <c r="NW309" s="61"/>
      <c r="NX309" s="61"/>
      <c r="NY309" s="61"/>
      <c r="NZ309" s="61"/>
      <c r="OA309" s="61"/>
      <c r="OB309" s="61"/>
      <c r="OC309" s="61"/>
      <c r="OD309" s="61"/>
      <c r="OE309" s="61"/>
      <c r="OF309" s="61"/>
      <c r="OG309" s="61"/>
      <c r="OH309" s="61"/>
      <c r="OI309" s="61"/>
      <c r="OJ309" s="61"/>
      <c r="OK309" s="61"/>
      <c r="OL309" s="61"/>
      <c r="OM309" s="61"/>
      <c r="ON309" s="61"/>
      <c r="OO309" s="61"/>
      <c r="OP309" s="61"/>
      <c r="OQ309" s="61"/>
      <c r="OR309" s="61"/>
      <c r="OS309" s="61"/>
      <c r="OT309" s="61"/>
      <c r="OU309" s="61"/>
      <c r="OV309" s="61"/>
      <c r="OW309" s="61"/>
      <c r="OX309" s="61"/>
      <c r="OY309" s="61"/>
      <c r="OZ309" s="61"/>
    </row>
    <row r="310" spans="1:417" ht="32.25" hidden="1" customHeight="1">
      <c r="A310" s="61"/>
      <c r="B310" s="282"/>
      <c r="C310" s="278"/>
      <c r="D310" s="281"/>
      <c r="E310" s="278"/>
      <c r="F310" s="292"/>
      <c r="G310" s="281"/>
      <c r="H310" s="137" t="s">
        <v>753</v>
      </c>
      <c r="I310" s="176" t="s">
        <v>1162</v>
      </c>
      <c r="J310" s="134"/>
      <c r="K310" s="206" t="s">
        <v>662</v>
      </c>
      <c r="L310" s="200" t="s">
        <v>499</v>
      </c>
      <c r="M310" s="55" t="s">
        <v>378</v>
      </c>
      <c r="N310" s="61" t="s">
        <v>370</v>
      </c>
      <c r="O310" s="282"/>
      <c r="P310" s="274"/>
      <c r="Q310" s="131"/>
      <c r="R310" s="131"/>
      <c r="S310" s="131"/>
      <c r="T310" s="131"/>
      <c r="U310" s="131"/>
      <c r="V310" s="131"/>
      <c r="W310" s="131"/>
      <c r="X310" s="131" t="s">
        <v>205</v>
      </c>
      <c r="Y310" s="131"/>
      <c r="Z310" s="131"/>
      <c r="AA310" s="131"/>
      <c r="AB310" s="130">
        <f t="shared" si="373"/>
        <v>1</v>
      </c>
      <c r="AC310" s="77"/>
      <c r="AD310" s="77"/>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251"/>
      <c r="BT310" s="251"/>
      <c r="BU310" s="77"/>
      <c r="BV310" s="77"/>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178" t="s">
        <v>553</v>
      </c>
      <c r="DM310" s="178" t="s">
        <v>553</v>
      </c>
      <c r="DN310" s="178" t="s">
        <v>553</v>
      </c>
      <c r="DO310" s="178" t="s">
        <v>553</v>
      </c>
      <c r="DP310" s="201">
        <v>2</v>
      </c>
      <c r="DQ310" s="201">
        <v>2</v>
      </c>
      <c r="DR310" s="201">
        <v>2</v>
      </c>
      <c r="DS310" s="201">
        <v>1</v>
      </c>
      <c r="DT310" s="201">
        <v>2</v>
      </c>
      <c r="DU310" s="201">
        <v>2</v>
      </c>
      <c r="DV310" s="201">
        <v>2</v>
      </c>
      <c r="DW310" s="201">
        <v>2</v>
      </c>
      <c r="DX310" s="201">
        <v>2</v>
      </c>
      <c r="DY310" s="201">
        <v>2</v>
      </c>
      <c r="DZ310" s="201">
        <v>1</v>
      </c>
      <c r="EA310" s="201">
        <v>2</v>
      </c>
      <c r="EB310" s="201">
        <v>2</v>
      </c>
      <c r="EC310" s="201">
        <v>2</v>
      </c>
      <c r="ED310" s="201">
        <v>2</v>
      </c>
      <c r="EE310" s="201">
        <v>2</v>
      </c>
      <c r="EF310" s="201">
        <v>2</v>
      </c>
      <c r="EG310" s="201">
        <v>2</v>
      </c>
      <c r="EH310" s="201">
        <v>2</v>
      </c>
      <c r="EI310" s="201">
        <v>2</v>
      </c>
      <c r="EJ310" s="201">
        <v>2</v>
      </c>
      <c r="EK310" s="201">
        <v>2</v>
      </c>
      <c r="EL310" s="201">
        <v>2</v>
      </c>
      <c r="EM310" s="201">
        <v>1</v>
      </c>
      <c r="EN310" s="201">
        <v>2</v>
      </c>
      <c r="EO310" s="201">
        <v>1</v>
      </c>
      <c r="EP310" s="201">
        <v>2</v>
      </c>
      <c r="EQ310" s="201">
        <v>2</v>
      </c>
      <c r="ER310" s="201">
        <v>2</v>
      </c>
      <c r="ES310" s="201">
        <v>2</v>
      </c>
      <c r="ET310" s="201">
        <v>1</v>
      </c>
      <c r="EU310" s="202">
        <f>COUNTIF(DL310:ET310,"2")</f>
        <v>26</v>
      </c>
      <c r="EV310" s="203">
        <f>EU310/(EU310+EW310+EY310+FA310)</f>
        <v>0.83870967741935487</v>
      </c>
      <c r="EW310" s="202">
        <f>COUNTIF(DL310:ET310,"1")</f>
        <v>5</v>
      </c>
      <c r="EX310" s="203">
        <f>EW310/(EU310+EW310+EY310+FA310)</f>
        <v>0.16129032258064516</v>
      </c>
      <c r="EY310" s="202">
        <f>COUNTIF(DL310:ET310,"0")</f>
        <v>0</v>
      </c>
      <c r="EZ310" s="203">
        <f>EY310/(EU310+EW310+EY310+FA310)</f>
        <v>0</v>
      </c>
      <c r="FA310" s="202">
        <f>COUNTIF(DL310:ET310,"KĐG")</f>
        <v>0</v>
      </c>
      <c r="FB310" s="203">
        <f>FA310/(EU310+EW310+EY310+FA310)</f>
        <v>0</v>
      </c>
      <c r="FC310" s="204">
        <f>(((EU310*2)+(EW310*1)+(EY310*0)))/(EU310+EW310+EY310)</f>
        <v>1.8387096774193548</v>
      </c>
      <c r="FD310" s="207" t="str">
        <f>IF(FB310&gt;=50%,"KĐG",IF(FC310&gt;=1.6,"Đạt mục tiêu",IF(FC310&gt;=1,"Cần cố gắng","Chưa đạt")))</f>
        <v>Đạt mục tiêu</v>
      </c>
      <c r="FE310" s="77"/>
      <c r="FF310" s="77"/>
      <c r="FG310" s="77"/>
      <c r="FH310" s="77"/>
      <c r="FI310" s="77"/>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77"/>
      <c r="GZ310" s="77"/>
      <c r="HA310" s="77"/>
      <c r="HB310" s="77"/>
      <c r="HC310" s="77"/>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61"/>
      <c r="IF310" s="61"/>
      <c r="IG310" s="61"/>
      <c r="IH310" s="202"/>
      <c r="II310" s="203"/>
      <c r="IJ310" s="202"/>
      <c r="IK310" s="203"/>
      <c r="IL310" s="202"/>
      <c r="IM310" s="203"/>
      <c r="IN310" s="202"/>
      <c r="IO310" s="203"/>
      <c r="IP310" s="204"/>
      <c r="IQ310" s="208"/>
      <c r="IR310" s="208"/>
      <c r="IS310" s="77"/>
      <c r="IT310" s="77"/>
      <c r="IU310" s="77"/>
      <c r="IV310" s="77"/>
      <c r="IW310" s="61"/>
      <c r="IX310" s="61"/>
      <c r="IY310" s="61"/>
      <c r="IZ310" s="61"/>
      <c r="JA310" s="61"/>
      <c r="JB310" s="61"/>
      <c r="JC310" s="61"/>
      <c r="JD310" s="61"/>
      <c r="JE310" s="61"/>
      <c r="JF310" s="61"/>
      <c r="JG310" s="61"/>
      <c r="JH310" s="61"/>
      <c r="JI310" s="61"/>
      <c r="JJ310" s="61"/>
      <c r="JK310" s="61"/>
      <c r="JL310" s="61"/>
      <c r="JM310" s="61"/>
      <c r="JN310" s="61"/>
      <c r="JO310" s="61"/>
      <c r="JP310" s="61"/>
      <c r="JQ310" s="61"/>
      <c r="JR310" s="61"/>
      <c r="JS310" s="61"/>
      <c r="JT310" s="61"/>
      <c r="JU310" s="61"/>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61"/>
      <c r="LG310" s="61"/>
      <c r="LH310" s="61"/>
      <c r="LI310" s="61"/>
      <c r="LJ310" s="61"/>
      <c r="LK310" s="61"/>
      <c r="LL310" s="61"/>
      <c r="LM310" s="61"/>
      <c r="LN310" s="61"/>
      <c r="LO310" s="61"/>
      <c r="LP310" s="61"/>
      <c r="LQ310" s="61"/>
      <c r="LR310" s="61"/>
      <c r="LS310" s="61"/>
      <c r="LT310" s="61"/>
      <c r="LU310" s="61"/>
      <c r="LV310" s="61"/>
      <c r="LW310" s="61"/>
      <c r="LX310" s="61"/>
      <c r="LY310" s="61"/>
      <c r="LZ310" s="61"/>
      <c r="MA310" s="61"/>
      <c r="MB310" s="61"/>
      <c r="MC310" s="61"/>
      <c r="MD310" s="61"/>
      <c r="ME310" s="61"/>
      <c r="MF310" s="61"/>
      <c r="MG310" s="61"/>
      <c r="MH310" s="61"/>
      <c r="MI310" s="61"/>
      <c r="MJ310" s="61"/>
      <c r="MK310" s="61"/>
      <c r="ML310" s="61"/>
      <c r="MM310" s="61"/>
      <c r="MN310" s="61"/>
      <c r="MO310" s="61"/>
      <c r="MP310" s="61"/>
      <c r="MQ310" s="61"/>
      <c r="MR310" s="61"/>
      <c r="MS310" s="61"/>
      <c r="MT310" s="61"/>
      <c r="MU310" s="61"/>
      <c r="MV310" s="61"/>
      <c r="MW310" s="61"/>
      <c r="MX310" s="61"/>
      <c r="MY310" s="61"/>
      <c r="MZ310" s="61"/>
      <c r="NA310" s="61"/>
      <c r="NB310" s="61"/>
      <c r="NC310" s="61"/>
      <c r="ND310" s="61"/>
      <c r="NE310" s="61"/>
      <c r="NF310" s="61"/>
      <c r="NG310" s="61"/>
      <c r="NH310" s="61"/>
      <c r="NI310" s="61"/>
      <c r="NJ310" s="61"/>
      <c r="NK310" s="61"/>
      <c r="NL310" s="61"/>
      <c r="NM310" s="61"/>
      <c r="NN310" s="61"/>
      <c r="NO310" s="61"/>
      <c r="NP310" s="61"/>
      <c r="NQ310" s="61"/>
      <c r="NR310" s="61"/>
      <c r="NS310" s="61"/>
      <c r="NT310" s="61"/>
      <c r="NU310" s="61"/>
      <c r="NV310" s="61"/>
      <c r="NW310" s="61"/>
      <c r="NX310" s="61"/>
      <c r="NY310" s="61"/>
      <c r="NZ310" s="61"/>
      <c r="OA310" s="61"/>
      <c r="OB310" s="61"/>
      <c r="OC310" s="61"/>
      <c r="OD310" s="61"/>
      <c r="OE310" s="61"/>
      <c r="OF310" s="61"/>
      <c r="OG310" s="61"/>
      <c r="OH310" s="61"/>
      <c r="OI310" s="61"/>
      <c r="OJ310" s="61"/>
      <c r="OK310" s="61"/>
      <c r="OL310" s="61"/>
      <c r="OM310" s="61"/>
      <c r="ON310" s="61"/>
      <c r="OO310" s="61"/>
      <c r="OP310" s="61"/>
      <c r="OQ310" s="61"/>
      <c r="OR310" s="61"/>
      <c r="OS310" s="61"/>
      <c r="OT310" s="61"/>
      <c r="OU310" s="61"/>
      <c r="OV310" s="61"/>
      <c r="OW310" s="61"/>
      <c r="OX310" s="61"/>
      <c r="OY310" s="61"/>
      <c r="OZ310" s="61"/>
    </row>
    <row r="311" spans="1:417" ht="32.25" hidden="1" customHeight="1">
      <c r="A311" s="61"/>
      <c r="B311" s="282"/>
      <c r="C311" s="278"/>
      <c r="D311" s="281"/>
      <c r="E311" s="278"/>
      <c r="F311" s="292"/>
      <c r="G311" s="281"/>
      <c r="H311" s="137" t="s">
        <v>754</v>
      </c>
      <c r="I311" s="176" t="s">
        <v>1162</v>
      </c>
      <c r="J311" s="134"/>
      <c r="K311" s="206" t="s">
        <v>662</v>
      </c>
      <c r="L311" s="200" t="s">
        <v>499</v>
      </c>
      <c r="M311" s="55" t="s">
        <v>378</v>
      </c>
      <c r="N311" s="61" t="s">
        <v>370</v>
      </c>
      <c r="O311" s="282"/>
      <c r="P311" s="274"/>
      <c r="Q311" s="131"/>
      <c r="R311" s="131"/>
      <c r="S311" s="131"/>
      <c r="T311" s="131"/>
      <c r="U311" s="131" t="s">
        <v>205</v>
      </c>
      <c r="V311" s="131"/>
      <c r="W311" s="131"/>
      <c r="X311" s="131"/>
      <c r="Y311" s="131"/>
      <c r="Z311" s="131"/>
      <c r="AA311" s="131"/>
      <c r="AB311" s="130">
        <f t="shared" si="373"/>
        <v>1</v>
      </c>
      <c r="AC311" s="77"/>
      <c r="AD311" s="77"/>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251"/>
      <c r="BT311" s="251"/>
      <c r="BU311" s="77"/>
      <c r="BV311" s="77"/>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77"/>
      <c r="DM311" s="77"/>
      <c r="DN311" s="77"/>
      <c r="DO311" s="77"/>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77"/>
      <c r="FF311" s="77"/>
      <c r="FG311" s="77"/>
      <c r="FH311" s="77"/>
      <c r="FI311" s="77"/>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77"/>
      <c r="GZ311" s="77"/>
      <c r="HA311" s="77"/>
      <c r="HB311" s="77"/>
      <c r="HC311" s="77"/>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61"/>
      <c r="IF311" s="61"/>
      <c r="IG311" s="61"/>
      <c r="IH311" s="202"/>
      <c r="II311" s="203"/>
      <c r="IJ311" s="202"/>
      <c r="IK311" s="203"/>
      <c r="IL311" s="202"/>
      <c r="IM311" s="203"/>
      <c r="IN311" s="202"/>
      <c r="IO311" s="203"/>
      <c r="IP311" s="204"/>
      <c r="IQ311" s="208"/>
      <c r="IR311" s="208"/>
      <c r="IS311" s="77"/>
      <c r="IT311" s="77"/>
      <c r="IU311" s="77"/>
      <c r="IV311" s="77"/>
      <c r="IW311" s="61"/>
      <c r="IX311" s="61"/>
      <c r="IY311" s="61"/>
      <c r="IZ311" s="61"/>
      <c r="JA311" s="61"/>
      <c r="JB311" s="61"/>
      <c r="JC311" s="61"/>
      <c r="JD311" s="61"/>
      <c r="JE311" s="61"/>
      <c r="JF311" s="61"/>
      <c r="JG311" s="61"/>
      <c r="JH311" s="61"/>
      <c r="JI311" s="61"/>
      <c r="JJ311" s="61"/>
      <c r="JK311" s="61"/>
      <c r="JL311" s="61"/>
      <c r="JM311" s="61"/>
      <c r="JN311" s="61"/>
      <c r="JO311" s="61"/>
      <c r="JP311" s="61"/>
      <c r="JQ311" s="61"/>
      <c r="JR311" s="61"/>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61"/>
      <c r="LG311" s="61"/>
      <c r="LH311" s="61"/>
      <c r="LI311" s="61"/>
      <c r="LJ311" s="61"/>
      <c r="LK311" s="61"/>
      <c r="LL311" s="61"/>
      <c r="LM311" s="61"/>
      <c r="LN311" s="61"/>
      <c r="LO311" s="61"/>
      <c r="LP311" s="61"/>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61"/>
      <c r="MU311" s="61"/>
      <c r="MV311" s="61"/>
      <c r="MW311" s="61"/>
      <c r="MX311" s="61"/>
      <c r="MY311" s="61"/>
      <c r="MZ311" s="61"/>
      <c r="NA311" s="61"/>
      <c r="NB311" s="61"/>
      <c r="NC311" s="61"/>
      <c r="ND311" s="61"/>
      <c r="NE311" s="61"/>
      <c r="NF311" s="61"/>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61"/>
      <c r="OE311" s="61"/>
      <c r="OF311" s="61"/>
      <c r="OG311" s="61"/>
      <c r="OH311" s="61"/>
      <c r="OI311" s="61"/>
      <c r="OJ311" s="61"/>
      <c r="OK311" s="61"/>
      <c r="OL311" s="61"/>
      <c r="OM311" s="61"/>
      <c r="ON311" s="61"/>
      <c r="OO311" s="61"/>
      <c r="OP311" s="61"/>
      <c r="OQ311" s="61"/>
      <c r="OR311" s="61"/>
      <c r="OS311" s="61"/>
      <c r="OT311" s="61"/>
      <c r="OU311" s="61"/>
      <c r="OV311" s="61"/>
      <c r="OW311" s="61"/>
      <c r="OX311" s="61"/>
      <c r="OY311" s="61"/>
      <c r="OZ311" s="61"/>
    </row>
    <row r="312" spans="1:417" ht="32.25" hidden="1" customHeight="1">
      <c r="A312" s="61"/>
      <c r="B312" s="282"/>
      <c r="C312" s="278"/>
      <c r="D312" s="281"/>
      <c r="E312" s="278"/>
      <c r="F312" s="292"/>
      <c r="G312" s="281"/>
      <c r="H312" s="137" t="s">
        <v>755</v>
      </c>
      <c r="I312" s="176" t="s">
        <v>1163</v>
      </c>
      <c r="J312" s="134"/>
      <c r="K312" s="206" t="s">
        <v>662</v>
      </c>
      <c r="L312" s="200" t="s">
        <v>499</v>
      </c>
      <c r="M312" s="55" t="s">
        <v>378</v>
      </c>
      <c r="N312" s="61" t="s">
        <v>370</v>
      </c>
      <c r="O312" s="282"/>
      <c r="P312" s="273"/>
      <c r="Q312" s="131"/>
      <c r="R312" s="131"/>
      <c r="S312" s="131"/>
      <c r="T312" s="131" t="s">
        <v>205</v>
      </c>
      <c r="U312" s="131"/>
      <c r="V312" s="131"/>
      <c r="W312" s="131"/>
      <c r="X312" s="131"/>
      <c r="Y312" s="131"/>
      <c r="Z312" s="131"/>
      <c r="AA312" s="131"/>
      <c r="AB312" s="130">
        <f t="shared" si="373"/>
        <v>1</v>
      </c>
      <c r="AC312" s="77"/>
      <c r="AD312" s="77"/>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251"/>
      <c r="BT312" s="251"/>
      <c r="BU312" s="77"/>
      <c r="BV312" s="77"/>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77"/>
      <c r="DM312" s="77"/>
      <c r="DN312" s="77"/>
      <c r="DO312" s="77"/>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77"/>
      <c r="FF312" s="77"/>
      <c r="FG312" s="77"/>
      <c r="FH312" s="77"/>
      <c r="FI312" s="77"/>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79" t="s">
        <v>553</v>
      </c>
      <c r="GZ312" s="79" t="s">
        <v>553</v>
      </c>
      <c r="HA312" s="79" t="s">
        <v>553</v>
      </c>
      <c r="HB312" s="79" t="s">
        <v>553</v>
      </c>
      <c r="HC312" s="79" t="s">
        <v>553</v>
      </c>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61"/>
      <c r="IF312" s="61"/>
      <c r="IG312" s="61"/>
      <c r="IH312" s="202"/>
      <c r="II312" s="203"/>
      <c r="IJ312" s="202"/>
      <c r="IK312" s="203"/>
      <c r="IL312" s="202"/>
      <c r="IM312" s="203"/>
      <c r="IN312" s="202"/>
      <c r="IO312" s="203"/>
      <c r="IP312" s="204"/>
      <c r="IQ312" s="208"/>
      <c r="IR312" s="208"/>
      <c r="IS312" s="77"/>
      <c r="IT312" s="77"/>
      <c r="IU312" s="77"/>
      <c r="IV312" s="77"/>
      <c r="IW312" s="61"/>
      <c r="IX312" s="61"/>
      <c r="IY312" s="61"/>
      <c r="IZ312" s="61"/>
      <c r="JA312" s="61"/>
      <c r="JB312" s="61"/>
      <c r="JC312" s="61"/>
      <c r="JD312" s="61"/>
      <c r="JE312" s="61"/>
      <c r="JF312" s="61"/>
      <c r="JG312" s="61"/>
      <c r="JH312" s="61"/>
      <c r="JI312" s="61"/>
      <c r="JJ312" s="61"/>
      <c r="JK312" s="61"/>
      <c r="JL312" s="61"/>
      <c r="JM312" s="61"/>
      <c r="JN312" s="61"/>
      <c r="JO312" s="61"/>
      <c r="JP312" s="61"/>
      <c r="JQ312" s="61"/>
      <c r="JR312" s="61"/>
      <c r="JS312" s="61"/>
      <c r="JT312" s="61"/>
      <c r="JU312" s="61"/>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61"/>
      <c r="LG312" s="61"/>
      <c r="LH312" s="61"/>
      <c r="LI312" s="61"/>
      <c r="LJ312" s="61"/>
      <c r="LK312" s="61"/>
      <c r="LL312" s="61"/>
      <c r="LM312" s="61"/>
      <c r="LN312" s="61"/>
      <c r="LO312" s="61"/>
      <c r="LP312" s="61"/>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61"/>
      <c r="MU312" s="61"/>
      <c r="MV312" s="61"/>
      <c r="MW312" s="61"/>
      <c r="MX312" s="61"/>
      <c r="MY312" s="61"/>
      <c r="MZ312" s="61"/>
      <c r="NA312" s="61"/>
      <c r="NB312" s="61"/>
      <c r="NC312" s="61"/>
      <c r="ND312" s="61"/>
      <c r="NE312" s="61"/>
      <c r="NF312" s="61"/>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61"/>
      <c r="OE312" s="61"/>
      <c r="OF312" s="61"/>
      <c r="OG312" s="61"/>
      <c r="OH312" s="61"/>
      <c r="OI312" s="61"/>
      <c r="OJ312" s="61"/>
      <c r="OK312" s="61"/>
      <c r="OL312" s="61"/>
      <c r="OM312" s="61"/>
      <c r="ON312" s="61"/>
      <c r="OO312" s="61"/>
      <c r="OP312" s="61"/>
      <c r="OQ312" s="61"/>
      <c r="OR312" s="61"/>
      <c r="OS312" s="61"/>
      <c r="OT312" s="61"/>
      <c r="OU312" s="61"/>
      <c r="OV312" s="61"/>
      <c r="OW312" s="61"/>
      <c r="OX312" s="61"/>
      <c r="OY312" s="61"/>
      <c r="OZ312" s="61"/>
    </row>
    <row r="313" spans="1:417" s="25" customFormat="1" ht="24.75" customHeight="1">
      <c r="A313" s="61"/>
      <c r="B313" s="61"/>
      <c r="C313" s="280" t="s">
        <v>70</v>
      </c>
      <c r="D313" s="280"/>
      <c r="E313" s="280"/>
      <c r="F313" s="198"/>
      <c r="G313" s="122">
        <f>COUNTIF(G314:G314,"x")</f>
        <v>0</v>
      </c>
      <c r="H313" s="198"/>
      <c r="I313" s="198"/>
      <c r="J313" s="148"/>
      <c r="K313" s="47"/>
      <c r="L313" s="148"/>
      <c r="M313" s="198"/>
      <c r="N313" s="198"/>
      <c r="O313" s="125">
        <f>COUNTIF(O314:O324,"x")</f>
        <v>1</v>
      </c>
      <c r="P313" s="61">
        <f>SUM(P314:P324)</f>
        <v>1</v>
      </c>
      <c r="Q313" s="125">
        <f>COUNTIF(Q314:Q324,"x")</f>
        <v>1</v>
      </c>
      <c r="R313" s="125">
        <f t="shared" ref="R313:S313" si="389">COUNTIF(R314:R324,"x")</f>
        <v>1</v>
      </c>
      <c r="S313" s="125">
        <f t="shared" si="389"/>
        <v>1</v>
      </c>
      <c r="T313" s="125">
        <f t="shared" ref="T313:AA313" si="390">COUNTIF(T314:T324,"x")</f>
        <v>1</v>
      </c>
      <c r="U313" s="125">
        <f t="shared" si="390"/>
        <v>1</v>
      </c>
      <c r="V313" s="125">
        <f t="shared" si="390"/>
        <v>1</v>
      </c>
      <c r="W313" s="125">
        <f t="shared" si="390"/>
        <v>1</v>
      </c>
      <c r="X313" s="125">
        <f t="shared" si="390"/>
        <v>1</v>
      </c>
      <c r="Y313" s="125">
        <f t="shared" si="390"/>
        <v>1</v>
      </c>
      <c r="Z313" s="125">
        <f t="shared" si="390"/>
        <v>1</v>
      </c>
      <c r="AA313" s="125">
        <f t="shared" si="390"/>
        <v>1</v>
      </c>
      <c r="AB313" s="244">
        <f>SUM(AB314:AB324)</f>
        <v>11</v>
      </c>
      <c r="AC313" s="7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77"/>
      <c r="BT313" s="77"/>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f t="shared" ref="DI313:EJ313" si="391">COUNTIF(DI314:DI324,"x")</f>
        <v>0</v>
      </c>
      <c r="DJ313" s="125">
        <f t="shared" si="391"/>
        <v>0</v>
      </c>
      <c r="DK313" s="125">
        <f t="shared" si="391"/>
        <v>0</v>
      </c>
      <c r="DL313" s="125">
        <f t="shared" si="391"/>
        <v>0</v>
      </c>
      <c r="DM313" s="125">
        <f t="shared" si="391"/>
        <v>0</v>
      </c>
      <c r="DN313" s="125">
        <f t="shared" si="391"/>
        <v>0</v>
      </c>
      <c r="DO313" s="125">
        <f t="shared" si="391"/>
        <v>0</v>
      </c>
      <c r="DP313" s="125">
        <f t="shared" si="391"/>
        <v>0</v>
      </c>
      <c r="DQ313" s="125">
        <f t="shared" si="391"/>
        <v>0</v>
      </c>
      <c r="DR313" s="125">
        <f t="shared" si="391"/>
        <v>0</v>
      </c>
      <c r="DS313" s="125">
        <f t="shared" si="391"/>
        <v>0</v>
      </c>
      <c r="DT313" s="125">
        <f t="shared" si="391"/>
        <v>0</v>
      </c>
      <c r="DU313" s="125">
        <f t="shared" si="391"/>
        <v>0</v>
      </c>
      <c r="DV313" s="125">
        <f t="shared" si="391"/>
        <v>0</v>
      </c>
      <c r="DW313" s="125">
        <f t="shared" si="391"/>
        <v>0</v>
      </c>
      <c r="DX313" s="125">
        <f t="shared" si="391"/>
        <v>0</v>
      </c>
      <c r="DY313" s="125">
        <f t="shared" si="391"/>
        <v>0</v>
      </c>
      <c r="DZ313" s="125">
        <f t="shared" si="391"/>
        <v>0</v>
      </c>
      <c r="EA313" s="125">
        <f t="shared" si="391"/>
        <v>0</v>
      </c>
      <c r="EB313" s="125">
        <f t="shared" si="391"/>
        <v>0</v>
      </c>
      <c r="EC313" s="125">
        <f t="shared" si="391"/>
        <v>0</v>
      </c>
      <c r="ED313" s="125">
        <f t="shared" si="391"/>
        <v>0</v>
      </c>
      <c r="EE313" s="125">
        <f t="shared" si="391"/>
        <v>0</v>
      </c>
      <c r="EF313" s="125">
        <f t="shared" si="391"/>
        <v>0</v>
      </c>
      <c r="EG313" s="125">
        <f t="shared" si="391"/>
        <v>0</v>
      </c>
      <c r="EH313" s="125">
        <f t="shared" si="391"/>
        <v>0</v>
      </c>
      <c r="EI313" s="125">
        <f t="shared" si="391"/>
        <v>0</v>
      </c>
      <c r="EJ313" s="125">
        <f t="shared" si="391"/>
        <v>0</v>
      </c>
      <c r="EK313" s="125"/>
      <c r="EL313" s="125"/>
      <c r="EM313" s="125"/>
      <c r="EN313" s="125"/>
      <c r="EO313" s="125"/>
      <c r="EP313" s="125">
        <f>COUNTIF(EP314:EP324,"x")</f>
        <v>0</v>
      </c>
      <c r="EQ313" s="125">
        <f>COUNTIF(EQ314:EQ324,"x")</f>
        <v>0</v>
      </c>
      <c r="ER313" s="125">
        <f>COUNTIF(ER314:ER324,"x")</f>
        <v>0</v>
      </c>
      <c r="ES313" s="125"/>
      <c r="ET313" s="125">
        <f t="shared" ref="ET313:FG313" si="392">COUNTIF(ET314:ET324,"x")</f>
        <v>0</v>
      </c>
      <c r="EU313" s="125">
        <f t="shared" si="392"/>
        <v>0</v>
      </c>
      <c r="EV313" s="125">
        <f t="shared" si="392"/>
        <v>0</v>
      </c>
      <c r="EW313" s="125">
        <f t="shared" si="392"/>
        <v>0</v>
      </c>
      <c r="EX313" s="125">
        <f t="shared" si="392"/>
        <v>0</v>
      </c>
      <c r="EY313" s="125">
        <f t="shared" si="392"/>
        <v>0</v>
      </c>
      <c r="EZ313" s="125">
        <f t="shared" si="392"/>
        <v>0</v>
      </c>
      <c r="FA313" s="125">
        <f t="shared" si="392"/>
        <v>0</v>
      </c>
      <c r="FB313" s="125">
        <f t="shared" si="392"/>
        <v>0</v>
      </c>
      <c r="FC313" s="125">
        <f t="shared" si="392"/>
        <v>0</v>
      </c>
      <c r="FD313" s="125">
        <f t="shared" si="392"/>
        <v>0</v>
      </c>
      <c r="FE313" s="125">
        <f t="shared" si="392"/>
        <v>0</v>
      </c>
      <c r="FF313" s="125">
        <f t="shared" si="392"/>
        <v>0</v>
      </c>
      <c r="FG313" s="125">
        <f t="shared" si="392"/>
        <v>0</v>
      </c>
      <c r="FH313" s="125"/>
      <c r="FI313" s="125">
        <f>COUNTIF(FI314:FI324,"x")</f>
        <v>0</v>
      </c>
      <c r="FJ313" s="125"/>
      <c r="FK313" s="125">
        <f t="shared" ref="FK313:GC313" si="393">COUNTIF(FK314:FK324,"x")</f>
        <v>0</v>
      </c>
      <c r="FL313" s="125">
        <f t="shared" si="393"/>
        <v>0</v>
      </c>
      <c r="FM313" s="125">
        <f t="shared" si="393"/>
        <v>0</v>
      </c>
      <c r="FN313" s="125">
        <f t="shared" si="393"/>
        <v>0</v>
      </c>
      <c r="FO313" s="125">
        <f t="shared" si="393"/>
        <v>0</v>
      </c>
      <c r="FP313" s="125">
        <f t="shared" si="393"/>
        <v>0</v>
      </c>
      <c r="FQ313" s="125">
        <f t="shared" si="393"/>
        <v>0</v>
      </c>
      <c r="FR313" s="125">
        <f t="shared" si="393"/>
        <v>0</v>
      </c>
      <c r="FS313" s="125">
        <f t="shared" si="393"/>
        <v>0</v>
      </c>
      <c r="FT313" s="125">
        <f t="shared" si="393"/>
        <v>0</v>
      </c>
      <c r="FU313" s="125">
        <f t="shared" si="393"/>
        <v>0</v>
      </c>
      <c r="FV313" s="125">
        <f t="shared" si="393"/>
        <v>0</v>
      </c>
      <c r="FW313" s="125">
        <f t="shared" si="393"/>
        <v>0</v>
      </c>
      <c r="FX313" s="125">
        <f t="shared" si="393"/>
        <v>0</v>
      </c>
      <c r="FY313" s="125">
        <f t="shared" si="393"/>
        <v>0</v>
      </c>
      <c r="FZ313" s="125">
        <f t="shared" si="393"/>
        <v>0</v>
      </c>
      <c r="GA313" s="125">
        <f t="shared" si="393"/>
        <v>0</v>
      </c>
      <c r="GB313" s="125">
        <f t="shared" si="393"/>
        <v>0</v>
      </c>
      <c r="GC313" s="125">
        <f t="shared" si="393"/>
        <v>0</v>
      </c>
      <c r="GD313" s="125"/>
      <c r="GE313" s="125"/>
      <c r="GF313" s="125"/>
      <c r="GG313" s="125"/>
      <c r="GH313" s="125"/>
      <c r="GI313" s="125">
        <f>COUNTIF(GI314:GI324,"x")</f>
        <v>0</v>
      </c>
      <c r="GJ313" s="125">
        <f>COUNTIF(GJ314:GJ324,"x")</f>
        <v>0</v>
      </c>
      <c r="GK313" s="125">
        <f>COUNTIF(GK314:GK324,"x")</f>
        <v>0</v>
      </c>
      <c r="GL313" s="125">
        <f>COUNTIF(GL314:GL324,"x")</f>
        <v>0</v>
      </c>
      <c r="GM313" s="125"/>
      <c r="GN313" s="125">
        <f t="shared" ref="GN313:GX313" si="394">COUNTIF(GN314:GN324,"x")</f>
        <v>0</v>
      </c>
      <c r="GO313" s="125">
        <f t="shared" si="394"/>
        <v>0</v>
      </c>
      <c r="GP313" s="125">
        <f t="shared" si="394"/>
        <v>0</v>
      </c>
      <c r="GQ313" s="125">
        <f t="shared" si="394"/>
        <v>0</v>
      </c>
      <c r="GR313" s="125">
        <f t="shared" si="394"/>
        <v>0</v>
      </c>
      <c r="GS313" s="125">
        <f t="shared" si="394"/>
        <v>0</v>
      </c>
      <c r="GT313" s="125">
        <f t="shared" si="394"/>
        <v>0</v>
      </c>
      <c r="GU313" s="125">
        <f t="shared" si="394"/>
        <v>0</v>
      </c>
      <c r="GV313" s="125">
        <f t="shared" si="394"/>
        <v>0</v>
      </c>
      <c r="GW313" s="125">
        <f t="shared" si="394"/>
        <v>0</v>
      </c>
      <c r="GX313" s="125">
        <f t="shared" si="394"/>
        <v>0</v>
      </c>
      <c r="GY313" s="77"/>
      <c r="GZ313" s="77"/>
      <c r="HA313" s="77"/>
      <c r="HB313" s="77"/>
      <c r="HC313" s="77"/>
      <c r="HD313" s="125">
        <f t="shared" ref="HD313:HV313" si="395">COUNTIF(HD314:HD324,"x")</f>
        <v>0</v>
      </c>
      <c r="HE313" s="125">
        <f t="shared" si="395"/>
        <v>0</v>
      </c>
      <c r="HF313" s="125">
        <f t="shared" si="395"/>
        <v>0</v>
      </c>
      <c r="HG313" s="125">
        <f t="shared" si="395"/>
        <v>0</v>
      </c>
      <c r="HH313" s="125">
        <f t="shared" si="395"/>
        <v>0</v>
      </c>
      <c r="HI313" s="125">
        <f t="shared" si="395"/>
        <v>0</v>
      </c>
      <c r="HJ313" s="125">
        <f t="shared" si="395"/>
        <v>0</v>
      </c>
      <c r="HK313" s="125">
        <f t="shared" si="395"/>
        <v>0</v>
      </c>
      <c r="HL313" s="125">
        <f t="shared" si="395"/>
        <v>0</v>
      </c>
      <c r="HM313" s="125">
        <f t="shared" si="395"/>
        <v>0</v>
      </c>
      <c r="HN313" s="125">
        <f t="shared" si="395"/>
        <v>0</v>
      </c>
      <c r="HO313" s="125">
        <f t="shared" si="395"/>
        <v>0</v>
      </c>
      <c r="HP313" s="125">
        <f t="shared" si="395"/>
        <v>0</v>
      </c>
      <c r="HQ313" s="125">
        <f t="shared" si="395"/>
        <v>0</v>
      </c>
      <c r="HR313" s="125">
        <f t="shared" si="395"/>
        <v>0</v>
      </c>
      <c r="HS313" s="125">
        <f t="shared" si="395"/>
        <v>0</v>
      </c>
      <c r="HT313" s="125">
        <f t="shared" si="395"/>
        <v>0</v>
      </c>
      <c r="HU313" s="125">
        <f t="shared" si="395"/>
        <v>0</v>
      </c>
      <c r="HV313" s="125">
        <f t="shared" si="395"/>
        <v>0</v>
      </c>
      <c r="HW313" s="125"/>
      <c r="HX313" s="125"/>
      <c r="HY313" s="125"/>
      <c r="HZ313" s="125"/>
      <c r="IA313" s="125"/>
      <c r="IB313" s="125"/>
      <c r="IC313" s="125">
        <f t="shared" ref="IC313:JP313" si="396">COUNTIF(IC314:IC324,"x")</f>
        <v>0</v>
      </c>
      <c r="ID313" s="125">
        <f t="shared" si="396"/>
        <v>0</v>
      </c>
      <c r="IE313" s="125">
        <f t="shared" si="396"/>
        <v>0</v>
      </c>
      <c r="IF313" s="125">
        <f t="shared" si="396"/>
        <v>0</v>
      </c>
      <c r="IG313" s="125">
        <f t="shared" si="396"/>
        <v>0</v>
      </c>
      <c r="IH313" s="125">
        <f t="shared" si="396"/>
        <v>0</v>
      </c>
      <c r="II313" s="125">
        <f t="shared" si="396"/>
        <v>0</v>
      </c>
      <c r="IJ313" s="125">
        <f t="shared" si="396"/>
        <v>0</v>
      </c>
      <c r="IK313" s="125">
        <f t="shared" si="396"/>
        <v>0</v>
      </c>
      <c r="IL313" s="125">
        <f t="shared" si="396"/>
        <v>0</v>
      </c>
      <c r="IM313" s="125">
        <f t="shared" si="396"/>
        <v>0</v>
      </c>
      <c r="IN313" s="125">
        <f t="shared" si="396"/>
        <v>0</v>
      </c>
      <c r="IO313" s="125">
        <f t="shared" si="396"/>
        <v>0</v>
      </c>
      <c r="IP313" s="125">
        <f t="shared" si="396"/>
        <v>0</v>
      </c>
      <c r="IQ313" s="125">
        <f t="shared" si="396"/>
        <v>0</v>
      </c>
      <c r="IR313" s="125">
        <f t="shared" si="396"/>
        <v>0</v>
      </c>
      <c r="IS313" s="125">
        <f t="shared" si="396"/>
        <v>0</v>
      </c>
      <c r="IT313" s="125">
        <f t="shared" si="396"/>
        <v>0</v>
      </c>
      <c r="IU313" s="125">
        <f t="shared" si="396"/>
        <v>0</v>
      </c>
      <c r="IV313" s="125">
        <f t="shared" si="396"/>
        <v>0</v>
      </c>
      <c r="IW313" s="125">
        <f t="shared" si="396"/>
        <v>0</v>
      </c>
      <c r="IX313" s="125">
        <f t="shared" si="396"/>
        <v>0</v>
      </c>
      <c r="IY313" s="125">
        <f t="shared" si="396"/>
        <v>0</v>
      </c>
      <c r="IZ313" s="125">
        <f t="shared" si="396"/>
        <v>0</v>
      </c>
      <c r="JA313" s="125">
        <f t="shared" si="396"/>
        <v>0</v>
      </c>
      <c r="JB313" s="125">
        <f t="shared" si="396"/>
        <v>0</v>
      </c>
      <c r="JC313" s="125">
        <f t="shared" si="396"/>
        <v>0</v>
      </c>
      <c r="JD313" s="125">
        <f t="shared" si="396"/>
        <v>0</v>
      </c>
      <c r="JE313" s="125">
        <f t="shared" si="396"/>
        <v>0</v>
      </c>
      <c r="JF313" s="125">
        <f t="shared" si="396"/>
        <v>0</v>
      </c>
      <c r="JG313" s="125">
        <f t="shared" si="396"/>
        <v>0</v>
      </c>
      <c r="JH313" s="125">
        <f t="shared" si="396"/>
        <v>0</v>
      </c>
      <c r="JI313" s="125">
        <f t="shared" si="396"/>
        <v>0</v>
      </c>
      <c r="JJ313" s="125">
        <f t="shared" si="396"/>
        <v>0</v>
      </c>
      <c r="JK313" s="125">
        <f t="shared" si="396"/>
        <v>0</v>
      </c>
      <c r="JL313" s="125">
        <f t="shared" si="396"/>
        <v>0</v>
      </c>
      <c r="JM313" s="125">
        <f t="shared" si="396"/>
        <v>0</v>
      </c>
      <c r="JN313" s="125">
        <f t="shared" si="396"/>
        <v>0</v>
      </c>
      <c r="JO313" s="125">
        <f t="shared" si="396"/>
        <v>0</v>
      </c>
      <c r="JP313" s="125">
        <f t="shared" si="396"/>
        <v>0</v>
      </c>
      <c r="JQ313" s="125"/>
      <c r="JR313" s="125"/>
      <c r="JS313" s="125"/>
      <c r="JT313" s="125"/>
      <c r="JU313" s="125"/>
      <c r="JV313" s="125">
        <f t="shared" ref="JV313:KJ313" si="397">COUNTIF(JV314:JV324,"x")</f>
        <v>0</v>
      </c>
      <c r="JW313" s="125">
        <f t="shared" si="397"/>
        <v>0</v>
      </c>
      <c r="JX313" s="125">
        <f t="shared" si="397"/>
        <v>0</v>
      </c>
      <c r="JY313" s="125">
        <f t="shared" si="397"/>
        <v>0</v>
      </c>
      <c r="JZ313" s="125">
        <f t="shared" si="397"/>
        <v>0</v>
      </c>
      <c r="KA313" s="125">
        <f t="shared" si="397"/>
        <v>0</v>
      </c>
      <c r="KB313" s="125">
        <f t="shared" si="397"/>
        <v>0</v>
      </c>
      <c r="KC313" s="125">
        <f t="shared" si="397"/>
        <v>0</v>
      </c>
      <c r="KD313" s="125">
        <f t="shared" si="397"/>
        <v>0</v>
      </c>
      <c r="KE313" s="125">
        <f t="shared" si="397"/>
        <v>0</v>
      </c>
      <c r="KF313" s="125">
        <f t="shared" si="397"/>
        <v>0</v>
      </c>
      <c r="KG313" s="125">
        <f t="shared" si="397"/>
        <v>0</v>
      </c>
      <c r="KH313" s="125">
        <f t="shared" si="397"/>
        <v>0</v>
      </c>
      <c r="KI313" s="125">
        <f t="shared" si="397"/>
        <v>0</v>
      </c>
      <c r="KJ313" s="125">
        <f t="shared" si="397"/>
        <v>0</v>
      </c>
      <c r="KK313" s="125"/>
      <c r="KL313" s="125"/>
      <c r="KM313" s="125"/>
      <c r="KN313" s="125">
        <f t="shared" ref="KN313:LJ313" si="398">COUNTIF(KN314:KN324,"x")</f>
        <v>0</v>
      </c>
      <c r="KO313" s="125">
        <f t="shared" si="398"/>
        <v>0</v>
      </c>
      <c r="KP313" s="125">
        <f t="shared" si="398"/>
        <v>0</v>
      </c>
      <c r="KQ313" s="125">
        <f t="shared" si="398"/>
        <v>0</v>
      </c>
      <c r="KR313" s="125">
        <f t="shared" si="398"/>
        <v>0</v>
      </c>
      <c r="KS313" s="125">
        <f t="shared" si="398"/>
        <v>0</v>
      </c>
      <c r="KT313" s="125">
        <f t="shared" si="398"/>
        <v>0</v>
      </c>
      <c r="KU313" s="125">
        <f t="shared" si="398"/>
        <v>0</v>
      </c>
      <c r="KV313" s="125">
        <f t="shared" si="398"/>
        <v>0</v>
      </c>
      <c r="KW313" s="125">
        <f t="shared" si="398"/>
        <v>0</v>
      </c>
      <c r="KX313" s="125">
        <f t="shared" si="398"/>
        <v>0</v>
      </c>
      <c r="KY313" s="125">
        <f t="shared" si="398"/>
        <v>0</v>
      </c>
      <c r="KZ313" s="125">
        <f t="shared" si="398"/>
        <v>0</v>
      </c>
      <c r="LA313" s="125">
        <f t="shared" si="398"/>
        <v>0</v>
      </c>
      <c r="LB313" s="125">
        <f t="shared" si="398"/>
        <v>0</v>
      </c>
      <c r="LC313" s="125">
        <f t="shared" si="398"/>
        <v>0</v>
      </c>
      <c r="LD313" s="125">
        <f t="shared" si="398"/>
        <v>0</v>
      </c>
      <c r="LE313" s="125">
        <f t="shared" si="398"/>
        <v>0</v>
      </c>
      <c r="LF313" s="125">
        <f t="shared" si="398"/>
        <v>0</v>
      </c>
      <c r="LG313" s="125">
        <f t="shared" si="398"/>
        <v>0</v>
      </c>
      <c r="LH313" s="125">
        <f t="shared" si="398"/>
        <v>0</v>
      </c>
      <c r="LI313" s="125">
        <f t="shared" si="398"/>
        <v>0</v>
      </c>
      <c r="LJ313" s="125">
        <f t="shared" si="398"/>
        <v>0</v>
      </c>
      <c r="LK313" s="125"/>
      <c r="LL313" s="125"/>
      <c r="LM313" s="125"/>
      <c r="LN313" s="125"/>
      <c r="LO313" s="125">
        <f t="shared" ref="LO313:MT313" si="399">COUNTIF(LO314:LO324,"x")</f>
        <v>0</v>
      </c>
      <c r="LP313" s="125">
        <f t="shared" si="399"/>
        <v>0</v>
      </c>
      <c r="LQ313" s="125">
        <f t="shared" si="399"/>
        <v>0</v>
      </c>
      <c r="LR313" s="125">
        <f t="shared" si="399"/>
        <v>0</v>
      </c>
      <c r="LS313" s="125">
        <f t="shared" si="399"/>
        <v>0</v>
      </c>
      <c r="LT313" s="125">
        <f t="shared" si="399"/>
        <v>0</v>
      </c>
      <c r="LU313" s="125">
        <f t="shared" si="399"/>
        <v>0</v>
      </c>
      <c r="LV313" s="125">
        <f t="shared" si="399"/>
        <v>0</v>
      </c>
      <c r="LW313" s="125">
        <f t="shared" si="399"/>
        <v>0</v>
      </c>
      <c r="LX313" s="125">
        <f t="shared" si="399"/>
        <v>0</v>
      </c>
      <c r="LY313" s="125">
        <f t="shared" si="399"/>
        <v>0</v>
      </c>
      <c r="LZ313" s="125">
        <f t="shared" si="399"/>
        <v>0</v>
      </c>
      <c r="MA313" s="125">
        <f t="shared" si="399"/>
        <v>0</v>
      </c>
      <c r="MB313" s="125">
        <f t="shared" si="399"/>
        <v>0</v>
      </c>
      <c r="MC313" s="125">
        <f t="shared" si="399"/>
        <v>0</v>
      </c>
      <c r="MD313" s="125">
        <f t="shared" si="399"/>
        <v>0</v>
      </c>
      <c r="ME313" s="125">
        <f t="shared" si="399"/>
        <v>0</v>
      </c>
      <c r="MF313" s="125">
        <f t="shared" si="399"/>
        <v>0</v>
      </c>
      <c r="MG313" s="125">
        <f t="shared" si="399"/>
        <v>0</v>
      </c>
      <c r="MH313" s="125">
        <f t="shared" si="399"/>
        <v>0</v>
      </c>
      <c r="MI313" s="125">
        <f t="shared" si="399"/>
        <v>0</v>
      </c>
      <c r="MJ313" s="125">
        <f t="shared" si="399"/>
        <v>0</v>
      </c>
      <c r="MK313" s="125">
        <f t="shared" si="399"/>
        <v>0</v>
      </c>
      <c r="ML313" s="125">
        <f t="shared" si="399"/>
        <v>0</v>
      </c>
      <c r="MM313" s="125">
        <f t="shared" si="399"/>
        <v>0</v>
      </c>
      <c r="MN313" s="125">
        <f t="shared" si="399"/>
        <v>0</v>
      </c>
      <c r="MO313" s="125">
        <f t="shared" si="399"/>
        <v>0</v>
      </c>
      <c r="MP313" s="125">
        <f t="shared" si="399"/>
        <v>0</v>
      </c>
      <c r="MQ313" s="125">
        <f t="shared" si="399"/>
        <v>0</v>
      </c>
      <c r="MR313" s="125">
        <f t="shared" si="399"/>
        <v>0</v>
      </c>
      <c r="MS313" s="125">
        <f t="shared" si="399"/>
        <v>0</v>
      </c>
      <c r="MT313" s="125">
        <f t="shared" si="399"/>
        <v>0</v>
      </c>
      <c r="MU313" s="125">
        <f t="shared" ref="MU313:NZ313" si="400">COUNTIF(MU314:MU324,"x")</f>
        <v>0</v>
      </c>
      <c r="MV313" s="125">
        <f t="shared" si="400"/>
        <v>0</v>
      </c>
      <c r="MW313" s="125">
        <f t="shared" si="400"/>
        <v>0</v>
      </c>
      <c r="MX313" s="125">
        <f t="shared" si="400"/>
        <v>0</v>
      </c>
      <c r="MY313" s="125">
        <f t="shared" si="400"/>
        <v>0</v>
      </c>
      <c r="MZ313" s="125">
        <f t="shared" si="400"/>
        <v>0</v>
      </c>
      <c r="NA313" s="125">
        <f t="shared" si="400"/>
        <v>0</v>
      </c>
      <c r="NB313" s="125">
        <f t="shared" si="400"/>
        <v>0</v>
      </c>
      <c r="NC313" s="125">
        <f t="shared" si="400"/>
        <v>0</v>
      </c>
      <c r="ND313" s="125">
        <f t="shared" si="400"/>
        <v>0</v>
      </c>
      <c r="NE313" s="125">
        <f t="shared" si="400"/>
        <v>0</v>
      </c>
      <c r="NF313" s="125">
        <f t="shared" si="400"/>
        <v>0</v>
      </c>
      <c r="NG313" s="125">
        <f t="shared" si="400"/>
        <v>0</v>
      </c>
      <c r="NH313" s="125">
        <f t="shared" si="400"/>
        <v>0</v>
      </c>
      <c r="NI313" s="125">
        <f t="shared" si="400"/>
        <v>0</v>
      </c>
      <c r="NJ313" s="125">
        <f t="shared" si="400"/>
        <v>0</v>
      </c>
      <c r="NK313" s="125">
        <f t="shared" si="400"/>
        <v>0</v>
      </c>
      <c r="NL313" s="125">
        <f t="shared" si="400"/>
        <v>0</v>
      </c>
      <c r="NM313" s="125">
        <f t="shared" si="400"/>
        <v>0</v>
      </c>
      <c r="NN313" s="125">
        <f t="shared" si="400"/>
        <v>0</v>
      </c>
      <c r="NO313" s="125">
        <f t="shared" si="400"/>
        <v>0</v>
      </c>
      <c r="NP313" s="125">
        <f t="shared" si="400"/>
        <v>0</v>
      </c>
      <c r="NQ313" s="125">
        <f t="shared" si="400"/>
        <v>0</v>
      </c>
      <c r="NR313" s="125">
        <f t="shared" si="400"/>
        <v>0</v>
      </c>
      <c r="NS313" s="125">
        <f t="shared" si="400"/>
        <v>0</v>
      </c>
      <c r="NT313" s="125">
        <f t="shared" si="400"/>
        <v>0</v>
      </c>
      <c r="NU313" s="125">
        <f t="shared" si="400"/>
        <v>0</v>
      </c>
      <c r="NV313" s="125">
        <f t="shared" si="400"/>
        <v>0</v>
      </c>
      <c r="NW313" s="125">
        <f t="shared" si="400"/>
        <v>0</v>
      </c>
      <c r="NX313" s="125">
        <f t="shared" si="400"/>
        <v>0</v>
      </c>
      <c r="NY313" s="125">
        <f t="shared" si="400"/>
        <v>0</v>
      </c>
      <c r="NZ313" s="125">
        <f t="shared" si="400"/>
        <v>0</v>
      </c>
      <c r="OA313" s="125">
        <f t="shared" ref="OA313:OY313" si="401">COUNTIF(OA314:OA324,"x")</f>
        <v>0</v>
      </c>
      <c r="OB313" s="125">
        <f t="shared" si="401"/>
        <v>0</v>
      </c>
      <c r="OC313" s="125">
        <f t="shared" si="401"/>
        <v>0</v>
      </c>
      <c r="OD313" s="125">
        <f t="shared" si="401"/>
        <v>0</v>
      </c>
      <c r="OE313" s="125">
        <f t="shared" si="401"/>
        <v>0</v>
      </c>
      <c r="OF313" s="125">
        <f t="shared" si="401"/>
        <v>0</v>
      </c>
      <c r="OG313" s="125">
        <f t="shared" si="401"/>
        <v>0</v>
      </c>
      <c r="OH313" s="125">
        <f t="shared" si="401"/>
        <v>0</v>
      </c>
      <c r="OI313" s="125">
        <f t="shared" si="401"/>
        <v>0</v>
      </c>
      <c r="OJ313" s="125">
        <f t="shared" si="401"/>
        <v>0</v>
      </c>
      <c r="OK313" s="125">
        <f t="shared" si="401"/>
        <v>0</v>
      </c>
      <c r="OL313" s="125">
        <f t="shared" si="401"/>
        <v>0</v>
      </c>
      <c r="OM313" s="125">
        <f t="shared" si="401"/>
        <v>0</v>
      </c>
      <c r="ON313" s="125">
        <f t="shared" si="401"/>
        <v>0</v>
      </c>
      <c r="OO313" s="125">
        <f t="shared" si="401"/>
        <v>0</v>
      </c>
      <c r="OP313" s="125">
        <f t="shared" si="401"/>
        <v>0</v>
      </c>
      <c r="OQ313" s="125">
        <f t="shared" si="401"/>
        <v>0</v>
      </c>
      <c r="OR313" s="125">
        <f t="shared" si="401"/>
        <v>0</v>
      </c>
      <c r="OS313" s="125">
        <f t="shared" si="401"/>
        <v>0</v>
      </c>
      <c r="OT313" s="125">
        <f t="shared" si="401"/>
        <v>0</v>
      </c>
      <c r="OU313" s="125">
        <f t="shared" si="401"/>
        <v>0</v>
      </c>
      <c r="OV313" s="125">
        <f t="shared" si="401"/>
        <v>0</v>
      </c>
      <c r="OW313" s="125">
        <f t="shared" si="401"/>
        <v>0</v>
      </c>
      <c r="OX313" s="125">
        <f t="shared" si="401"/>
        <v>0</v>
      </c>
      <c r="OY313" s="125">
        <f t="shared" si="401"/>
        <v>0</v>
      </c>
      <c r="OZ313" s="125"/>
      <c r="PA313" s="81"/>
    </row>
    <row r="314" spans="1:417" ht="55.5" hidden="1">
      <c r="A314" s="61"/>
      <c r="B314" s="282">
        <v>113</v>
      </c>
      <c r="C314" s="278" t="s">
        <v>71</v>
      </c>
      <c r="D314" s="281" t="s">
        <v>6</v>
      </c>
      <c r="E314" s="275" t="s">
        <v>431</v>
      </c>
      <c r="F314" s="292" t="s">
        <v>6</v>
      </c>
      <c r="G314" s="281"/>
      <c r="H314" s="137" t="s">
        <v>756</v>
      </c>
      <c r="I314" s="176" t="s">
        <v>844</v>
      </c>
      <c r="J314" s="134"/>
      <c r="K314" s="206" t="s">
        <v>662</v>
      </c>
      <c r="L314" s="200" t="s">
        <v>499</v>
      </c>
      <c r="M314" s="55" t="s">
        <v>378</v>
      </c>
      <c r="N314" s="61" t="s">
        <v>349</v>
      </c>
      <c r="O314" s="282" t="s">
        <v>205</v>
      </c>
      <c r="P314" s="272">
        <v>1</v>
      </c>
      <c r="Q314" s="131" t="s">
        <v>205</v>
      </c>
      <c r="R314" s="131"/>
      <c r="S314" s="131"/>
      <c r="T314" s="131"/>
      <c r="U314" s="131"/>
      <c r="V314" s="131"/>
      <c r="W314" s="131"/>
      <c r="X314" s="131"/>
      <c r="Y314" s="131"/>
      <c r="Z314" s="131"/>
      <c r="AA314" s="131"/>
      <c r="AB314" s="130">
        <f t="shared" ref="AB314:AB324" si="402">COUNTIF($Q314:$AA314,"x")</f>
        <v>1</v>
      </c>
      <c r="AC314" s="75" t="s">
        <v>553</v>
      </c>
      <c r="AD314" s="75"/>
      <c r="AE314" s="201">
        <v>2</v>
      </c>
      <c r="AF314" s="201">
        <v>1</v>
      </c>
      <c r="AG314" s="201">
        <v>1</v>
      </c>
      <c r="AH314" s="201">
        <v>2</v>
      </c>
      <c r="AI314" s="201">
        <v>2</v>
      </c>
      <c r="AJ314" s="201">
        <v>2</v>
      </c>
      <c r="AK314" s="201">
        <v>2</v>
      </c>
      <c r="AL314" s="201">
        <v>2</v>
      </c>
      <c r="AM314" s="201">
        <v>2</v>
      </c>
      <c r="AN314" s="201">
        <v>2</v>
      </c>
      <c r="AO314" s="201">
        <v>2</v>
      </c>
      <c r="AP314" s="201">
        <v>2</v>
      </c>
      <c r="AQ314" s="201">
        <v>1</v>
      </c>
      <c r="AR314" s="201">
        <v>2</v>
      </c>
      <c r="AS314" s="201">
        <v>2</v>
      </c>
      <c r="AT314" s="201">
        <v>2</v>
      </c>
      <c r="AU314" s="201">
        <v>2</v>
      </c>
      <c r="AV314" s="201">
        <v>2</v>
      </c>
      <c r="AW314" s="201">
        <v>2</v>
      </c>
      <c r="AX314" s="201">
        <v>2</v>
      </c>
      <c r="AY314" s="201">
        <v>2</v>
      </c>
      <c r="AZ314" s="201">
        <v>2</v>
      </c>
      <c r="BA314" s="201">
        <v>2</v>
      </c>
      <c r="BB314" s="201">
        <v>2</v>
      </c>
      <c r="BC314" s="201">
        <v>2</v>
      </c>
      <c r="BD314" s="201">
        <v>2</v>
      </c>
      <c r="BE314" s="201">
        <v>2</v>
      </c>
      <c r="BF314" s="201">
        <v>1</v>
      </c>
      <c r="BG314" s="201">
        <v>1</v>
      </c>
      <c r="BH314" s="201">
        <v>2</v>
      </c>
      <c r="BI314" s="202">
        <f>COUNTIF(AE314:BH314,"2")</f>
        <v>25</v>
      </c>
      <c r="BJ314" s="203">
        <f>BI314/(BI314+BK314+BM314+BO314)</f>
        <v>0.83333333333333337</v>
      </c>
      <c r="BK314" s="202">
        <f>COUNTIF(AE314:BH314,"1")</f>
        <v>5</v>
      </c>
      <c r="BL314" s="203">
        <f>BK314/(BI314+BK314+BM314+BO314)</f>
        <v>0.16666666666666666</v>
      </c>
      <c r="BM314" s="202">
        <f>COUNTIF(AE314:BH314,"0")</f>
        <v>0</v>
      </c>
      <c r="BN314" s="203">
        <f>BM314/(BI314+BK314+BM314+BO314)</f>
        <v>0</v>
      </c>
      <c r="BO314" s="202">
        <f>COUNTIF(P314:BH314,"KĐG")</f>
        <v>0</v>
      </c>
      <c r="BP314" s="203">
        <f>BO314/(BI314+BK314+BM314+BO314)</f>
        <v>0</v>
      </c>
      <c r="BQ314" s="204">
        <f>(((BI314*2)+(BK314*1)+(BM314*0)))/(BI314+BK314+BM314)</f>
        <v>1.8333333333333333</v>
      </c>
      <c r="BR314" s="205" t="str">
        <f>IF(BP314&gt;=50%,"KĐG",IF(BQ314&gt;=1.6,"Đạt mục tiêu",IF(BQ314&gt;=1,"Cần cố gắng","Chưa đạt")))</f>
        <v>Đạt mục tiêu</v>
      </c>
      <c r="BS314" s="251"/>
      <c r="BT314" s="251"/>
      <c r="BU314" s="77">
        <v>2</v>
      </c>
      <c r="BV314" s="77">
        <v>1</v>
      </c>
      <c r="BW314" s="61">
        <v>1</v>
      </c>
      <c r="BX314" s="61">
        <v>2</v>
      </c>
      <c r="BY314" s="61">
        <v>2</v>
      </c>
      <c r="BZ314" s="61">
        <v>2</v>
      </c>
      <c r="CA314" s="61">
        <v>2</v>
      </c>
      <c r="CB314" s="61">
        <v>2</v>
      </c>
      <c r="CC314" s="61">
        <v>2</v>
      </c>
      <c r="CD314" s="61">
        <v>2</v>
      </c>
      <c r="CE314" s="61">
        <v>2</v>
      </c>
      <c r="CF314" s="61">
        <v>2</v>
      </c>
      <c r="CG314" s="61">
        <v>1</v>
      </c>
      <c r="CH314" s="61">
        <v>2</v>
      </c>
      <c r="CI314" s="61">
        <v>2</v>
      </c>
      <c r="CJ314" s="61">
        <v>2</v>
      </c>
      <c r="CK314" s="61">
        <v>2</v>
      </c>
      <c r="CL314" s="61">
        <v>2</v>
      </c>
      <c r="CM314" s="61">
        <v>2</v>
      </c>
      <c r="CN314" s="61">
        <v>2</v>
      </c>
      <c r="CO314" s="61">
        <v>2</v>
      </c>
      <c r="CP314" s="61">
        <v>2</v>
      </c>
      <c r="CQ314" s="61">
        <v>2</v>
      </c>
      <c r="CR314" s="61">
        <v>2</v>
      </c>
      <c r="CS314" s="61">
        <v>2</v>
      </c>
      <c r="CT314" s="61">
        <v>2</v>
      </c>
      <c r="CU314" s="61">
        <v>2</v>
      </c>
      <c r="CV314" s="61">
        <v>1</v>
      </c>
      <c r="CW314" s="61">
        <v>1</v>
      </c>
      <c r="CX314" s="61">
        <v>2</v>
      </c>
      <c r="CY314" s="61">
        <f>COUNTIF(BU314:CX314,"2")</f>
        <v>25</v>
      </c>
      <c r="CZ314" s="61">
        <f>CY314/(CY314+DA314+DC314+DE314)</f>
        <v>0.83333333333333337</v>
      </c>
      <c r="DA314" s="61">
        <f>COUNTIF(BU314:CX314,"1")</f>
        <v>5</v>
      </c>
      <c r="DB314" s="61">
        <f>DA314/(CY314+DA314+DC314+DE314)</f>
        <v>0.16666666666666666</v>
      </c>
      <c r="DC314" s="61">
        <f>COUNTIF(BU314:CX314,"0")</f>
        <v>0</v>
      </c>
      <c r="DD314" s="61">
        <f>DC314/(CY314+DA314+DC314+DE314)</f>
        <v>0</v>
      </c>
      <c r="DE314" s="61">
        <f>COUNTIF(BG314:CX314,"KĐG")</f>
        <v>0</v>
      </c>
      <c r="DF314" s="61">
        <f>DE314/(CY314+DA314+DC314+DE314)</f>
        <v>0</v>
      </c>
      <c r="DG314" s="61">
        <f>(((CY314*2)+(DA314*1)+(DC314*0)))/(CY314+DA314+DC314)</f>
        <v>1.8333333333333333</v>
      </c>
      <c r="DH314" s="61" t="str">
        <f>IF(DF314&gt;=50%,"KĐG",IF(DG314&gt;=1.6,"Đạt mục tiêu",IF(DG314&gt;=1,"Cần cố gắng","Chưa đạt")))</f>
        <v>Đạt mục tiêu</v>
      </c>
      <c r="DI314" s="61"/>
      <c r="DJ314" s="61"/>
      <c r="DK314" s="61"/>
      <c r="DL314" s="77"/>
      <c r="DM314" s="77"/>
      <c r="DN314" s="77"/>
      <c r="DO314" s="77"/>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77"/>
      <c r="FF314" s="77"/>
      <c r="FG314" s="77"/>
      <c r="FH314" s="77"/>
      <c r="FI314" s="77"/>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77"/>
      <c r="GZ314" s="77"/>
      <c r="HA314" s="77"/>
      <c r="HB314" s="77"/>
      <c r="HC314" s="77"/>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61"/>
      <c r="IF314" s="61"/>
      <c r="IG314" s="61"/>
      <c r="IH314" s="61"/>
      <c r="II314" s="61"/>
      <c r="IJ314" s="61"/>
      <c r="IK314" s="61"/>
      <c r="IL314" s="61"/>
      <c r="IM314" s="61"/>
      <c r="IN314" s="61"/>
      <c r="IO314" s="61"/>
      <c r="IP314" s="61"/>
      <c r="IQ314" s="61"/>
      <c r="IR314" s="61"/>
      <c r="IS314" s="77"/>
      <c r="IT314" s="77"/>
      <c r="IU314" s="77"/>
      <c r="IV314" s="77"/>
      <c r="IW314" s="61"/>
      <c r="IX314" s="61"/>
      <c r="IY314" s="61"/>
      <c r="IZ314" s="61"/>
      <c r="JA314" s="61"/>
      <c r="JB314" s="61"/>
      <c r="JC314" s="61"/>
      <c r="JD314" s="61"/>
      <c r="JE314" s="61"/>
      <c r="JF314" s="61"/>
      <c r="JG314" s="61"/>
      <c r="JH314" s="61"/>
      <c r="JI314" s="61"/>
      <c r="JJ314" s="61"/>
      <c r="JK314" s="61"/>
      <c r="JL314" s="61"/>
      <c r="JM314" s="61"/>
      <c r="JN314" s="61"/>
      <c r="JO314" s="61"/>
      <c r="JP314" s="61"/>
      <c r="JQ314" s="61"/>
      <c r="JR314" s="61"/>
      <c r="JS314" s="61"/>
      <c r="JT314" s="61"/>
      <c r="JU314" s="61"/>
      <c r="JV314" s="61"/>
      <c r="JW314" s="61"/>
      <c r="JX314" s="61"/>
      <c r="JY314" s="61"/>
      <c r="JZ314" s="61"/>
      <c r="KA314" s="61"/>
      <c r="KB314" s="61"/>
      <c r="KC314" s="61"/>
      <c r="KD314" s="61"/>
      <c r="KE314" s="61"/>
      <c r="KF314" s="61"/>
      <c r="KG314" s="61"/>
      <c r="KH314" s="61"/>
      <c r="KI314" s="61"/>
      <c r="KJ314" s="61"/>
      <c r="KK314" s="78"/>
      <c r="KL314" s="78"/>
      <c r="KM314" s="78"/>
      <c r="KN314" s="61">
        <v>2</v>
      </c>
      <c r="KO314" s="61">
        <v>2</v>
      </c>
      <c r="KP314" s="61">
        <v>2</v>
      </c>
      <c r="KQ314" s="61">
        <v>2</v>
      </c>
      <c r="KR314" s="61">
        <v>2</v>
      </c>
      <c r="KS314" s="61">
        <v>2</v>
      </c>
      <c r="KT314" s="61">
        <v>2</v>
      </c>
      <c r="KU314" s="61">
        <v>2</v>
      </c>
      <c r="KV314" s="61">
        <v>2</v>
      </c>
      <c r="KW314" s="61">
        <v>2</v>
      </c>
      <c r="KX314" s="61">
        <v>2</v>
      </c>
      <c r="KY314" s="61">
        <v>2</v>
      </c>
      <c r="KZ314" s="61">
        <v>2</v>
      </c>
      <c r="LA314" s="61">
        <v>2</v>
      </c>
      <c r="LB314" s="61">
        <v>2</v>
      </c>
      <c r="LC314" s="61">
        <v>2</v>
      </c>
      <c r="LD314" s="61">
        <v>2</v>
      </c>
      <c r="LE314" s="61">
        <v>2</v>
      </c>
      <c r="LF314" s="61">
        <v>2</v>
      </c>
      <c r="LG314" s="61">
        <v>2</v>
      </c>
      <c r="LH314" s="61">
        <v>2</v>
      </c>
      <c r="LI314" s="61">
        <v>2</v>
      </c>
      <c r="LJ314" s="61">
        <v>2</v>
      </c>
      <c r="LK314" s="61"/>
      <c r="LL314" s="61"/>
      <c r="LM314" s="61"/>
      <c r="LN314" s="61"/>
      <c r="LO314" s="61">
        <v>2</v>
      </c>
      <c r="LP314" s="61">
        <v>2</v>
      </c>
      <c r="LQ314" s="61">
        <v>2</v>
      </c>
      <c r="LR314" s="202">
        <f>COUNTIF(KN314:LQ314,"2")</f>
        <v>26</v>
      </c>
      <c r="LS314" s="203">
        <f>LR314/(LR314+LT314+LV314+LX314)</f>
        <v>1</v>
      </c>
      <c r="LT314" s="202">
        <f>COUNTIF(KN314:LQ314,"1")</f>
        <v>0</v>
      </c>
      <c r="LU314" s="203">
        <f>LT314/(LR314+LT314+LV314+LX314)</f>
        <v>0</v>
      </c>
      <c r="LV314" s="202">
        <f>COUNTIF(KN314:LQ314,"0")</f>
        <v>0</v>
      </c>
      <c r="LW314" s="203">
        <f>LV314/(LR314+LT314+LV314+LX314)</f>
        <v>0</v>
      </c>
      <c r="LX314" s="202">
        <f>COUNTIF(KA314:LQ314,"KĐG")</f>
        <v>0</v>
      </c>
      <c r="LY314" s="203">
        <f>LX314/(LR314+LT314+LV314+LX314)</f>
        <v>0</v>
      </c>
      <c r="LZ314" s="204">
        <f>(((LR314*2)+(LT314*1)+(LV314*0)))/(LR314+LT314+LV314)</f>
        <v>2</v>
      </c>
      <c r="MA314" s="208" t="str">
        <f>IF(LY314&gt;=50%,"KĐG",IF(LZ314&gt;=1.6,"Đạt mục tiêu",IF(LZ314&gt;=1,"Cần cố gắng","Chưa đạt")))</f>
        <v>Đạt mục tiêu</v>
      </c>
      <c r="MB314" s="78"/>
      <c r="MC314" s="78"/>
      <c r="MD314" s="61">
        <v>2</v>
      </c>
      <c r="ME314" s="61">
        <v>2</v>
      </c>
      <c r="MF314" s="61">
        <v>2</v>
      </c>
      <c r="MG314" s="61">
        <v>2</v>
      </c>
      <c r="MH314" s="61">
        <v>2</v>
      </c>
      <c r="MI314" s="61">
        <v>2</v>
      </c>
      <c r="MJ314" s="61">
        <v>2</v>
      </c>
      <c r="MK314" s="61">
        <v>2</v>
      </c>
      <c r="ML314" s="61">
        <v>2</v>
      </c>
      <c r="MM314" s="61">
        <v>2</v>
      </c>
      <c r="MN314" s="61">
        <v>2</v>
      </c>
      <c r="MO314" s="61">
        <v>2</v>
      </c>
      <c r="MP314" s="61">
        <v>2</v>
      </c>
      <c r="MQ314" s="61">
        <v>2</v>
      </c>
      <c r="MR314" s="61">
        <v>2</v>
      </c>
      <c r="MS314" s="61">
        <v>2</v>
      </c>
      <c r="MT314" s="61">
        <v>2</v>
      </c>
      <c r="MU314" s="61">
        <v>2</v>
      </c>
      <c r="MV314" s="61">
        <v>2</v>
      </c>
      <c r="MW314" s="61">
        <v>2</v>
      </c>
      <c r="MX314" s="61">
        <v>2</v>
      </c>
      <c r="MY314" s="61">
        <v>2</v>
      </c>
      <c r="MZ314" s="61">
        <v>2</v>
      </c>
      <c r="NA314" s="61">
        <v>2</v>
      </c>
      <c r="NB314" s="61">
        <v>2</v>
      </c>
      <c r="NC314" s="61">
        <v>2</v>
      </c>
      <c r="ND314" s="202">
        <f>COUNTIF(MD314:NC314,"2")</f>
        <v>26</v>
      </c>
      <c r="NE314" s="203">
        <f>ND314/(ND314+NF314+NH314+NJ314)</f>
        <v>1</v>
      </c>
      <c r="NF314" s="202">
        <f>COUNTIF(MD314:NC314,"1")</f>
        <v>0</v>
      </c>
      <c r="NG314" s="203">
        <f>NF314/(ND314+NF314+NH314+NJ314)</f>
        <v>0</v>
      </c>
      <c r="NH314" s="202">
        <f>COUNTIF(MD314:NC314,"0")</f>
        <v>0</v>
      </c>
      <c r="NI314" s="203">
        <f>NH314/(ND314+NF314+NH314+NJ314)</f>
        <v>0</v>
      </c>
      <c r="NJ314" s="202">
        <f>COUNTIF(LQ314:NC314,"KĐG")</f>
        <v>0</v>
      </c>
      <c r="NK314" s="203">
        <f>NJ314/(ND314+NF314+NH314+NJ314)</f>
        <v>0</v>
      </c>
      <c r="NL314" s="204">
        <f>(((ND314*2)+(NF314*1)+(NH314*0)))/(ND314+NF314+NH314)</f>
        <v>2</v>
      </c>
      <c r="NM314" s="207" t="str">
        <f>IF(NK314&gt;=50%,"KĐG",IF(NL314&gt;=1.6,"Đạt mục tiêu",IF(NL314&gt;=1,"Cần cố gắng","Chưa đạt")))</f>
        <v>Đạt mục tiêu</v>
      </c>
      <c r="NN314" s="77" t="s">
        <v>553</v>
      </c>
      <c r="NO314" s="77" t="s">
        <v>553</v>
      </c>
      <c r="NP314" s="61">
        <v>2</v>
      </c>
      <c r="NQ314" s="61">
        <v>2</v>
      </c>
      <c r="NR314" s="61">
        <v>2</v>
      </c>
      <c r="NS314" s="61">
        <v>2</v>
      </c>
      <c r="NT314" s="61">
        <v>2</v>
      </c>
      <c r="NU314" s="61">
        <v>2</v>
      </c>
      <c r="NV314" s="61">
        <v>2</v>
      </c>
      <c r="NW314" s="61">
        <v>2</v>
      </c>
      <c r="NX314" s="61">
        <v>2</v>
      </c>
      <c r="NY314" s="61">
        <v>2</v>
      </c>
      <c r="NZ314" s="61">
        <v>2</v>
      </c>
      <c r="OA314" s="61">
        <v>2</v>
      </c>
      <c r="OB314" s="61">
        <v>2</v>
      </c>
      <c r="OC314" s="61">
        <v>2</v>
      </c>
      <c r="OD314" s="61">
        <v>2</v>
      </c>
      <c r="OE314" s="61">
        <v>2</v>
      </c>
      <c r="OF314" s="61">
        <v>2</v>
      </c>
      <c r="OG314" s="61">
        <v>2</v>
      </c>
      <c r="OH314" s="61">
        <v>2</v>
      </c>
      <c r="OI314" s="61">
        <v>2</v>
      </c>
      <c r="OJ314" s="61">
        <v>2</v>
      </c>
      <c r="OK314" s="61">
        <v>2</v>
      </c>
      <c r="OL314" s="61">
        <v>2</v>
      </c>
      <c r="OM314" s="61">
        <v>2</v>
      </c>
      <c r="ON314" s="61">
        <v>2</v>
      </c>
      <c r="OO314" s="61">
        <v>2</v>
      </c>
      <c r="OP314" s="202">
        <f>COUNTIF(NP314:OO314,"2")</f>
        <v>26</v>
      </c>
      <c r="OQ314" s="203">
        <f>OP314/(OP314+OR314+OT314+OV314)</f>
        <v>1</v>
      </c>
      <c r="OR314" s="202">
        <f>COUNTIF(NP314:OO314,"1")</f>
        <v>0</v>
      </c>
      <c r="OS314" s="203">
        <f>OR314/(OP314+OR314+OT314+OV314)</f>
        <v>0</v>
      </c>
      <c r="OT314" s="202">
        <f>COUNTIF(NP314:OO314,"0")</f>
        <v>0</v>
      </c>
      <c r="OU314" s="203">
        <f>OT314/(OP314+OR314+OT314+OV314)</f>
        <v>0</v>
      </c>
      <c r="OV314" s="202">
        <f>COUNTIF(NC314:OO314,"KĐG")</f>
        <v>0</v>
      </c>
      <c r="OW314" s="203">
        <f>OV314/(OP314+OR314+OT314+OV314)</f>
        <v>0</v>
      </c>
      <c r="OX314" s="204">
        <f>(((OP314*2)+(OR314*1)+(OT314*0)))/(OP314+OR314+OT314)</f>
        <v>2</v>
      </c>
      <c r="OY314" s="207" t="str">
        <f>IF(OW314&gt;=50%,"KĐG",IF(OX314&gt;=1.6,"Đạt mục tiêu",IF(OX314&gt;=1,"Cần cố gắng","Chưa đạt")))</f>
        <v>Đạt mục tiêu</v>
      </c>
      <c r="OZ314" s="61"/>
    </row>
    <row r="315" spans="1:417" ht="47.25" customHeight="1">
      <c r="A315" s="61"/>
      <c r="B315" s="282"/>
      <c r="C315" s="278"/>
      <c r="D315" s="281"/>
      <c r="E315" s="279"/>
      <c r="F315" s="292"/>
      <c r="G315" s="281"/>
      <c r="H315" s="137" t="s">
        <v>1283</v>
      </c>
      <c r="I315" s="176" t="s">
        <v>844</v>
      </c>
      <c r="J315" s="134"/>
      <c r="K315" s="206" t="s">
        <v>662</v>
      </c>
      <c r="L315" s="200" t="s">
        <v>499</v>
      </c>
      <c r="M315" s="55" t="s">
        <v>378</v>
      </c>
      <c r="N315" s="61" t="s">
        <v>349</v>
      </c>
      <c r="O315" s="282"/>
      <c r="P315" s="274"/>
      <c r="Q315" s="131"/>
      <c r="R315" s="131" t="s">
        <v>205</v>
      </c>
      <c r="S315" s="131"/>
      <c r="T315" s="131"/>
      <c r="U315" s="131"/>
      <c r="V315" s="131"/>
      <c r="W315" s="131"/>
      <c r="X315" s="131"/>
      <c r="Y315" s="131"/>
      <c r="Z315" s="131"/>
      <c r="AA315" s="131"/>
      <c r="AB315" s="130">
        <f t="shared" si="402"/>
        <v>1</v>
      </c>
      <c r="AC315" s="77"/>
      <c r="AD315" s="77"/>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79" t="s">
        <v>553</v>
      </c>
      <c r="BT315" s="79" t="s">
        <v>553</v>
      </c>
      <c r="BU315" s="79"/>
      <c r="BV315" s="79"/>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202"/>
      <c r="DC315" s="203"/>
      <c r="DD315" s="202"/>
      <c r="DE315" s="203"/>
      <c r="DF315" s="202"/>
      <c r="DG315" s="203"/>
      <c r="DH315" s="202"/>
      <c r="DI315" s="203" t="e">
        <f>DH315/(DB315+DD315+DF315+DH315)</f>
        <v>#DIV/0!</v>
      </c>
      <c r="DJ315" s="204" t="e">
        <f>(((DB315*2)+(DD315*1)+(DF315*0)))/(DB315+DD315+DF315)</f>
        <v>#DIV/0!</v>
      </c>
      <c r="DK315" s="207" t="e">
        <f>IF(DI315&gt;=50%,"KĐG",IF(DJ315&gt;=1.6,"Đạt mục tiêu",IF(DJ315&gt;=1,"Cần cố gắng","Chưa đạt")))</f>
        <v>#DIV/0!</v>
      </c>
      <c r="DL315" s="77"/>
      <c r="DM315" s="77"/>
      <c r="DN315" s="77"/>
      <c r="DO315" s="77"/>
      <c r="DP315" s="201">
        <v>2</v>
      </c>
      <c r="DQ315" s="201">
        <v>2</v>
      </c>
      <c r="DR315" s="201">
        <v>2</v>
      </c>
      <c r="DS315" s="201">
        <v>2</v>
      </c>
      <c r="DT315" s="201">
        <v>2</v>
      </c>
      <c r="DU315" s="201">
        <v>2</v>
      </c>
      <c r="DV315" s="201">
        <v>2</v>
      </c>
      <c r="DW315" s="201">
        <v>2</v>
      </c>
      <c r="DX315" s="201">
        <v>2</v>
      </c>
      <c r="DY315" s="201">
        <v>2</v>
      </c>
      <c r="DZ315" s="201">
        <v>2</v>
      </c>
      <c r="EA315" s="201">
        <v>2</v>
      </c>
      <c r="EB315" s="201">
        <v>2</v>
      </c>
      <c r="EC315" s="201">
        <v>2</v>
      </c>
      <c r="ED315" s="201">
        <v>2</v>
      </c>
      <c r="EE315" s="201">
        <v>2</v>
      </c>
      <c r="EF315" s="201">
        <v>2</v>
      </c>
      <c r="EG315" s="201">
        <v>2</v>
      </c>
      <c r="EH315" s="201">
        <v>2</v>
      </c>
      <c r="EI315" s="201">
        <v>2</v>
      </c>
      <c r="EJ315" s="201">
        <v>2</v>
      </c>
      <c r="EK315" s="201">
        <v>2</v>
      </c>
      <c r="EL315" s="201">
        <v>2</v>
      </c>
      <c r="EM315" s="201">
        <v>2</v>
      </c>
      <c r="EN315" s="201">
        <v>2</v>
      </c>
      <c r="EO315" s="201">
        <v>2</v>
      </c>
      <c r="EP315" s="201">
        <v>2</v>
      </c>
      <c r="EQ315" s="201">
        <v>2</v>
      </c>
      <c r="ER315" s="201">
        <v>2</v>
      </c>
      <c r="ES315" s="201">
        <v>2</v>
      </c>
      <c r="ET315" s="201">
        <v>2</v>
      </c>
      <c r="EU315" s="61"/>
      <c r="EV315" s="61"/>
      <c r="EW315" s="61"/>
      <c r="EX315" s="61"/>
      <c r="EY315" s="61"/>
      <c r="EZ315" s="61"/>
      <c r="FA315" s="61"/>
      <c r="FB315" s="61"/>
      <c r="FC315" s="61"/>
      <c r="FD315" s="61"/>
      <c r="FE315" s="77"/>
      <c r="FF315" s="77"/>
      <c r="FG315" s="77"/>
      <c r="FH315" s="77"/>
      <c r="FI315" s="77"/>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77"/>
      <c r="GZ315" s="77"/>
      <c r="HA315" s="77"/>
      <c r="HB315" s="77"/>
      <c r="HC315" s="77"/>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61"/>
      <c r="IF315" s="61"/>
      <c r="IG315" s="61"/>
      <c r="IH315" s="61"/>
      <c r="II315" s="61"/>
      <c r="IJ315" s="61"/>
      <c r="IK315" s="61"/>
      <c r="IL315" s="61"/>
      <c r="IM315" s="61"/>
      <c r="IN315" s="61"/>
      <c r="IO315" s="61"/>
      <c r="IP315" s="61"/>
      <c r="IQ315" s="61"/>
      <c r="IR315" s="61"/>
      <c r="IS315" s="77"/>
      <c r="IT315" s="77"/>
      <c r="IU315" s="77"/>
      <c r="IV315" s="77"/>
      <c r="IW315" s="61"/>
      <c r="IX315" s="61"/>
      <c r="IY315" s="61"/>
      <c r="IZ315" s="61"/>
      <c r="JA315" s="61"/>
      <c r="JB315" s="61"/>
      <c r="JC315" s="61"/>
      <c r="JD315" s="61"/>
      <c r="JE315" s="61"/>
      <c r="JF315" s="61"/>
      <c r="JG315" s="61"/>
      <c r="JH315" s="61"/>
      <c r="JI315" s="61"/>
      <c r="JJ315" s="61"/>
      <c r="JK315" s="61"/>
      <c r="JL315" s="61"/>
      <c r="JM315" s="61"/>
      <c r="JN315" s="61"/>
      <c r="JO315" s="61"/>
      <c r="JP315" s="61"/>
      <c r="JQ315" s="61"/>
      <c r="JR315" s="61"/>
      <c r="JS315" s="61"/>
      <c r="JT315" s="61"/>
      <c r="JU315" s="61"/>
      <c r="JV315" s="61"/>
      <c r="JW315" s="61"/>
      <c r="JX315" s="61"/>
      <c r="JY315" s="61"/>
      <c r="JZ315" s="61"/>
      <c r="KA315" s="61"/>
      <c r="KB315" s="61"/>
      <c r="KC315" s="61"/>
      <c r="KD315" s="61"/>
      <c r="KE315" s="61"/>
      <c r="KF315" s="61"/>
      <c r="KG315" s="61"/>
      <c r="KH315" s="61"/>
      <c r="KI315" s="61"/>
      <c r="KJ315" s="61"/>
      <c r="KK315" s="78"/>
      <c r="KL315" s="78"/>
      <c r="KM315" s="78"/>
      <c r="KN315" s="61"/>
      <c r="KO315" s="61"/>
      <c r="KP315" s="61"/>
      <c r="KQ315" s="61"/>
      <c r="KR315" s="61"/>
      <c r="KS315" s="61"/>
      <c r="KT315" s="61"/>
      <c r="KU315" s="61"/>
      <c r="KV315" s="61"/>
      <c r="KW315" s="61"/>
      <c r="KX315" s="61"/>
      <c r="KY315" s="61"/>
      <c r="KZ315" s="61"/>
      <c r="LA315" s="61"/>
      <c r="LB315" s="61"/>
      <c r="LC315" s="61"/>
      <c r="LD315" s="61"/>
      <c r="LE315" s="61"/>
      <c r="LF315" s="61"/>
      <c r="LG315" s="61"/>
      <c r="LH315" s="61"/>
      <c r="LI315" s="61"/>
      <c r="LJ315" s="61"/>
      <c r="LK315" s="61"/>
      <c r="LL315" s="61"/>
      <c r="LM315" s="61"/>
      <c r="LN315" s="61"/>
      <c r="LO315" s="61"/>
      <c r="LP315" s="61"/>
      <c r="LQ315" s="61"/>
      <c r="LR315" s="202"/>
      <c r="LS315" s="203"/>
      <c r="LT315" s="202"/>
      <c r="LU315" s="203"/>
      <c r="LV315" s="202"/>
      <c r="LW315" s="203"/>
      <c r="LX315" s="202"/>
      <c r="LY315" s="203"/>
      <c r="LZ315" s="204"/>
      <c r="MA315" s="208"/>
      <c r="MB315" s="78"/>
      <c r="MC315" s="78"/>
      <c r="MD315" s="61"/>
      <c r="ME315" s="61"/>
      <c r="MF315" s="61"/>
      <c r="MG315" s="61"/>
      <c r="MH315" s="61"/>
      <c r="MI315" s="61"/>
      <c r="MJ315" s="61"/>
      <c r="MK315" s="61"/>
      <c r="ML315" s="61"/>
      <c r="MM315" s="61"/>
      <c r="MN315" s="61"/>
      <c r="MO315" s="61"/>
      <c r="MP315" s="61"/>
      <c r="MQ315" s="61"/>
      <c r="MR315" s="61"/>
      <c r="MS315" s="61"/>
      <c r="MT315" s="61"/>
      <c r="MU315" s="61"/>
      <c r="MV315" s="61"/>
      <c r="MW315" s="61"/>
      <c r="MX315" s="61"/>
      <c r="MY315" s="61"/>
      <c r="MZ315" s="61"/>
      <c r="NA315" s="61"/>
      <c r="NB315" s="61"/>
      <c r="NC315" s="61"/>
      <c r="ND315" s="202"/>
      <c r="NE315" s="203"/>
      <c r="NF315" s="202"/>
      <c r="NG315" s="203"/>
      <c r="NH315" s="202"/>
      <c r="NI315" s="203"/>
      <c r="NJ315" s="202"/>
      <c r="NK315" s="203"/>
      <c r="NL315" s="204"/>
      <c r="NM315" s="207"/>
      <c r="NN315" s="77"/>
      <c r="NO315" s="77"/>
      <c r="NP315" s="61"/>
      <c r="NQ315" s="61"/>
      <c r="NR315" s="61"/>
      <c r="NS315" s="61"/>
      <c r="NT315" s="61"/>
      <c r="NU315" s="61"/>
      <c r="NV315" s="61"/>
      <c r="NW315" s="61"/>
      <c r="NX315" s="61"/>
      <c r="NY315" s="61"/>
      <c r="NZ315" s="61"/>
      <c r="OA315" s="61"/>
      <c r="OB315" s="61"/>
      <c r="OC315" s="61"/>
      <c r="OD315" s="61"/>
      <c r="OE315" s="61"/>
      <c r="OF315" s="61"/>
      <c r="OG315" s="61"/>
      <c r="OH315" s="61"/>
      <c r="OI315" s="61"/>
      <c r="OJ315" s="61"/>
      <c r="OK315" s="61"/>
      <c r="OL315" s="61"/>
      <c r="OM315" s="61"/>
      <c r="ON315" s="61"/>
      <c r="OO315" s="61"/>
      <c r="OP315" s="202"/>
      <c r="OQ315" s="203"/>
      <c r="OR315" s="202"/>
      <c r="OS315" s="203"/>
      <c r="OT315" s="202"/>
      <c r="OU315" s="203"/>
      <c r="OV315" s="202"/>
      <c r="OW315" s="203"/>
      <c r="OX315" s="204"/>
      <c r="OY315" s="207"/>
      <c r="OZ315" s="61"/>
    </row>
    <row r="316" spans="1:417" ht="55.5" hidden="1">
      <c r="A316" s="61"/>
      <c r="B316" s="282"/>
      <c r="C316" s="278"/>
      <c r="D316" s="281"/>
      <c r="E316" s="279"/>
      <c r="F316" s="292"/>
      <c r="G316" s="281"/>
      <c r="H316" s="137" t="s">
        <v>1284</v>
      </c>
      <c r="I316" s="176" t="s">
        <v>844</v>
      </c>
      <c r="J316" s="134"/>
      <c r="K316" s="206" t="s">
        <v>662</v>
      </c>
      <c r="L316" s="200" t="s">
        <v>499</v>
      </c>
      <c r="M316" s="55" t="s">
        <v>378</v>
      </c>
      <c r="N316" s="61" t="s">
        <v>349</v>
      </c>
      <c r="O316" s="282"/>
      <c r="P316" s="274"/>
      <c r="Q316" s="131"/>
      <c r="R316" s="131"/>
      <c r="S316" s="131" t="s">
        <v>205</v>
      </c>
      <c r="T316" s="131"/>
      <c r="U316" s="131"/>
      <c r="V316" s="131"/>
      <c r="W316" s="131"/>
      <c r="X316" s="131"/>
      <c r="Y316" s="131"/>
      <c r="Z316" s="131"/>
      <c r="AA316" s="131"/>
      <c r="AB316" s="130">
        <f t="shared" si="402"/>
        <v>1</v>
      </c>
      <c r="AC316" s="77"/>
      <c r="AD316" s="77"/>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251"/>
      <c r="BT316" s="251"/>
      <c r="BU316" s="77"/>
      <c r="BV316" s="77"/>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178" t="s">
        <v>553</v>
      </c>
      <c r="DM316" s="178" t="s">
        <v>553</v>
      </c>
      <c r="DN316" s="178" t="s">
        <v>553</v>
      </c>
      <c r="DO316" s="178" t="s">
        <v>553</v>
      </c>
      <c r="DP316" s="201">
        <v>2</v>
      </c>
      <c r="DQ316" s="201">
        <v>1</v>
      </c>
      <c r="DR316" s="201">
        <v>1</v>
      </c>
      <c r="DS316" s="201">
        <v>1</v>
      </c>
      <c r="DT316" s="201">
        <v>2</v>
      </c>
      <c r="DU316" s="201">
        <v>2</v>
      </c>
      <c r="DV316" s="201">
        <v>2</v>
      </c>
      <c r="DW316" s="201">
        <v>2</v>
      </c>
      <c r="DX316" s="201">
        <v>2</v>
      </c>
      <c r="DY316" s="201">
        <v>2</v>
      </c>
      <c r="DZ316" s="201">
        <v>2</v>
      </c>
      <c r="EA316" s="201">
        <v>2</v>
      </c>
      <c r="EB316" s="201">
        <v>2</v>
      </c>
      <c r="EC316" s="201">
        <v>2</v>
      </c>
      <c r="ED316" s="201">
        <v>2</v>
      </c>
      <c r="EE316" s="201">
        <v>2</v>
      </c>
      <c r="EF316" s="201">
        <v>2</v>
      </c>
      <c r="EG316" s="201">
        <v>2</v>
      </c>
      <c r="EH316" s="201">
        <v>2</v>
      </c>
      <c r="EI316" s="201">
        <v>2</v>
      </c>
      <c r="EJ316" s="201">
        <v>2</v>
      </c>
      <c r="EK316" s="201">
        <v>2</v>
      </c>
      <c r="EL316" s="201">
        <v>2</v>
      </c>
      <c r="EM316" s="201">
        <v>1</v>
      </c>
      <c r="EN316" s="201">
        <v>2</v>
      </c>
      <c r="EO316" s="201">
        <v>2</v>
      </c>
      <c r="EP316" s="201">
        <v>2</v>
      </c>
      <c r="EQ316" s="201">
        <v>2</v>
      </c>
      <c r="ER316" s="201">
        <v>2</v>
      </c>
      <c r="ES316" s="201">
        <v>1</v>
      </c>
      <c r="ET316" s="201">
        <v>2</v>
      </c>
      <c r="EU316" s="202">
        <f>COUNTIF(DL316:ET316,"2")</f>
        <v>26</v>
      </c>
      <c r="EV316" s="203">
        <f>EU316/(EU316+EW316+EY316+FA316)</f>
        <v>0.83870967741935487</v>
      </c>
      <c r="EW316" s="202">
        <f>COUNTIF(DL316:ET316,"1")</f>
        <v>5</v>
      </c>
      <c r="EX316" s="203">
        <f>EW316/(EU316+EW316+EY316+FA316)</f>
        <v>0.16129032258064516</v>
      </c>
      <c r="EY316" s="202">
        <f>COUNTIF(DL316:ET316,"0")</f>
        <v>0</v>
      </c>
      <c r="EZ316" s="203">
        <f>EY316/(EU316+EW316+EY316+FA316)</f>
        <v>0</v>
      </c>
      <c r="FA316" s="202">
        <f>COUNTIF(DL316:ET316,"KĐG")</f>
        <v>0</v>
      </c>
      <c r="FB316" s="203">
        <f>FA316/(EU316+EW316+EY316+FA316)</f>
        <v>0</v>
      </c>
      <c r="FC316" s="204">
        <f>(((EU316*2)+(EW316*1)+(EY316*0)))/(EU316+EW316+EY316)</f>
        <v>1.8387096774193548</v>
      </c>
      <c r="FD316" s="207" t="str">
        <f>IF(FB316&gt;=50%,"KĐG",IF(FC316&gt;=1.6,"Đạt mục tiêu",IF(FC316&gt;=1,"Cần cố gắng","Chưa đạt")))</f>
        <v>Đạt mục tiêu</v>
      </c>
      <c r="FE316" s="77"/>
      <c r="FF316" s="77"/>
      <c r="FG316" s="77"/>
      <c r="FH316" s="77"/>
      <c r="FI316" s="77"/>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77"/>
      <c r="GZ316" s="77"/>
      <c r="HA316" s="77"/>
      <c r="HB316" s="77"/>
      <c r="HC316" s="77"/>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61"/>
      <c r="IF316" s="61"/>
      <c r="IG316" s="61"/>
      <c r="IH316" s="61"/>
      <c r="II316" s="61"/>
      <c r="IJ316" s="61"/>
      <c r="IK316" s="61"/>
      <c r="IL316" s="61"/>
      <c r="IM316" s="61"/>
      <c r="IN316" s="61"/>
      <c r="IO316" s="61"/>
      <c r="IP316" s="61"/>
      <c r="IQ316" s="61"/>
      <c r="IR316" s="61"/>
      <c r="IS316" s="77"/>
      <c r="IT316" s="77"/>
      <c r="IU316" s="77"/>
      <c r="IV316" s="77"/>
      <c r="IW316" s="61"/>
      <c r="IX316" s="61"/>
      <c r="IY316" s="61"/>
      <c r="IZ316" s="61"/>
      <c r="JA316" s="61"/>
      <c r="JB316" s="61"/>
      <c r="JC316" s="61"/>
      <c r="JD316" s="61"/>
      <c r="JE316" s="61"/>
      <c r="JF316" s="61"/>
      <c r="JG316" s="61"/>
      <c r="JH316" s="61"/>
      <c r="JI316" s="61"/>
      <c r="JJ316" s="61"/>
      <c r="JK316" s="61"/>
      <c r="JL316" s="61"/>
      <c r="JM316" s="61"/>
      <c r="JN316" s="61"/>
      <c r="JO316" s="61"/>
      <c r="JP316" s="61"/>
      <c r="JQ316" s="61"/>
      <c r="JR316" s="61"/>
      <c r="JS316" s="61"/>
      <c r="JT316" s="61"/>
      <c r="JU316" s="61"/>
      <c r="JV316" s="61"/>
      <c r="JW316" s="61"/>
      <c r="JX316" s="61"/>
      <c r="JY316" s="61"/>
      <c r="JZ316" s="61"/>
      <c r="KA316" s="61"/>
      <c r="KB316" s="61"/>
      <c r="KC316" s="61"/>
      <c r="KD316" s="61"/>
      <c r="KE316" s="61"/>
      <c r="KF316" s="61"/>
      <c r="KG316" s="61"/>
      <c r="KH316" s="61"/>
      <c r="KI316" s="61"/>
      <c r="KJ316" s="61"/>
      <c r="KK316" s="78"/>
      <c r="KL316" s="78"/>
      <c r="KM316" s="78"/>
      <c r="KN316" s="61"/>
      <c r="KO316" s="61"/>
      <c r="KP316" s="61"/>
      <c r="KQ316" s="61"/>
      <c r="KR316" s="61"/>
      <c r="KS316" s="61"/>
      <c r="KT316" s="61"/>
      <c r="KU316" s="61"/>
      <c r="KV316" s="61"/>
      <c r="KW316" s="61"/>
      <c r="KX316" s="61"/>
      <c r="KY316" s="61"/>
      <c r="KZ316" s="61"/>
      <c r="LA316" s="61"/>
      <c r="LB316" s="61"/>
      <c r="LC316" s="61"/>
      <c r="LD316" s="61"/>
      <c r="LE316" s="61"/>
      <c r="LF316" s="61"/>
      <c r="LG316" s="61"/>
      <c r="LH316" s="61"/>
      <c r="LI316" s="61"/>
      <c r="LJ316" s="61"/>
      <c r="LK316" s="61"/>
      <c r="LL316" s="61"/>
      <c r="LM316" s="61"/>
      <c r="LN316" s="61"/>
      <c r="LO316" s="61"/>
      <c r="LP316" s="61"/>
      <c r="LQ316" s="61"/>
      <c r="LR316" s="202"/>
      <c r="LS316" s="203"/>
      <c r="LT316" s="202"/>
      <c r="LU316" s="203"/>
      <c r="LV316" s="202"/>
      <c r="LW316" s="203"/>
      <c r="LX316" s="202"/>
      <c r="LY316" s="203"/>
      <c r="LZ316" s="204"/>
      <c r="MA316" s="208"/>
      <c r="MB316" s="78"/>
      <c r="MC316" s="78"/>
      <c r="MD316" s="61"/>
      <c r="ME316" s="61"/>
      <c r="MF316" s="61"/>
      <c r="MG316" s="61"/>
      <c r="MH316" s="61"/>
      <c r="MI316" s="61"/>
      <c r="MJ316" s="61"/>
      <c r="MK316" s="61"/>
      <c r="ML316" s="61"/>
      <c r="MM316" s="61"/>
      <c r="MN316" s="61"/>
      <c r="MO316" s="61"/>
      <c r="MP316" s="61"/>
      <c r="MQ316" s="61"/>
      <c r="MR316" s="61"/>
      <c r="MS316" s="61"/>
      <c r="MT316" s="61"/>
      <c r="MU316" s="61"/>
      <c r="MV316" s="61"/>
      <c r="MW316" s="61"/>
      <c r="MX316" s="61"/>
      <c r="MY316" s="61"/>
      <c r="MZ316" s="61"/>
      <c r="NA316" s="61"/>
      <c r="NB316" s="61"/>
      <c r="NC316" s="61"/>
      <c r="ND316" s="202"/>
      <c r="NE316" s="203"/>
      <c r="NF316" s="202"/>
      <c r="NG316" s="203"/>
      <c r="NH316" s="202"/>
      <c r="NI316" s="203"/>
      <c r="NJ316" s="202"/>
      <c r="NK316" s="203"/>
      <c r="NL316" s="204"/>
      <c r="NM316" s="207"/>
      <c r="NN316" s="77"/>
      <c r="NO316" s="77"/>
      <c r="NP316" s="61"/>
      <c r="NQ316" s="61"/>
      <c r="NR316" s="61"/>
      <c r="NS316" s="61"/>
      <c r="NT316" s="61"/>
      <c r="NU316" s="61"/>
      <c r="NV316" s="61"/>
      <c r="NW316" s="61"/>
      <c r="NX316" s="61"/>
      <c r="NY316" s="61"/>
      <c r="NZ316" s="61"/>
      <c r="OA316" s="61"/>
      <c r="OB316" s="61"/>
      <c r="OC316" s="61"/>
      <c r="OD316" s="61"/>
      <c r="OE316" s="61"/>
      <c r="OF316" s="61"/>
      <c r="OG316" s="61"/>
      <c r="OH316" s="61"/>
      <c r="OI316" s="61"/>
      <c r="OJ316" s="61"/>
      <c r="OK316" s="61"/>
      <c r="OL316" s="61"/>
      <c r="OM316" s="61"/>
      <c r="ON316" s="61"/>
      <c r="OO316" s="61"/>
      <c r="OP316" s="202"/>
      <c r="OQ316" s="203"/>
      <c r="OR316" s="202"/>
      <c r="OS316" s="203"/>
      <c r="OT316" s="202"/>
      <c r="OU316" s="203"/>
      <c r="OV316" s="202"/>
      <c r="OW316" s="203"/>
      <c r="OX316" s="204"/>
      <c r="OY316" s="207"/>
      <c r="OZ316" s="61"/>
    </row>
    <row r="317" spans="1:417" ht="31.5" hidden="1">
      <c r="A317" s="61"/>
      <c r="B317" s="282"/>
      <c r="C317" s="278"/>
      <c r="D317" s="281"/>
      <c r="E317" s="279"/>
      <c r="F317" s="292"/>
      <c r="G317" s="281"/>
      <c r="H317" s="137" t="s">
        <v>760</v>
      </c>
      <c r="I317" s="176" t="s">
        <v>844</v>
      </c>
      <c r="J317" s="134"/>
      <c r="K317" s="206" t="s">
        <v>662</v>
      </c>
      <c r="L317" s="200" t="s">
        <v>499</v>
      </c>
      <c r="M317" s="55" t="s">
        <v>378</v>
      </c>
      <c r="N317" s="61" t="s">
        <v>349</v>
      </c>
      <c r="O317" s="282"/>
      <c r="P317" s="274"/>
      <c r="Q317" s="131"/>
      <c r="R317" s="131"/>
      <c r="S317" s="131"/>
      <c r="T317" s="131" t="s">
        <v>205</v>
      </c>
      <c r="U317" s="131"/>
      <c r="V317" s="131"/>
      <c r="W317" s="131"/>
      <c r="X317" s="131"/>
      <c r="Y317" s="131"/>
      <c r="Z317" s="131"/>
      <c r="AA317" s="131"/>
      <c r="AB317" s="130">
        <f t="shared" si="402"/>
        <v>1</v>
      </c>
      <c r="AC317" s="77"/>
      <c r="AD317" s="77"/>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251"/>
      <c r="BT317" s="251"/>
      <c r="BU317" s="77"/>
      <c r="BV317" s="77"/>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77"/>
      <c r="DM317" s="77"/>
      <c r="DN317" s="77"/>
      <c r="DO317" s="77"/>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79" t="s">
        <v>553</v>
      </c>
      <c r="FF317" s="79" t="s">
        <v>553</v>
      </c>
      <c r="FG317" s="79" t="s">
        <v>553</v>
      </c>
      <c r="FH317" s="79" t="s">
        <v>553</v>
      </c>
      <c r="FI317" s="79" t="s">
        <v>553</v>
      </c>
      <c r="FJ317" s="77" t="s">
        <v>463</v>
      </c>
      <c r="FK317" s="77" t="s">
        <v>463</v>
      </c>
      <c r="FL317" s="77" t="s">
        <v>463</v>
      </c>
      <c r="FM317" s="77" t="s">
        <v>463</v>
      </c>
      <c r="FN317" s="77" t="s">
        <v>463</v>
      </c>
      <c r="FO317" s="77" t="s">
        <v>463</v>
      </c>
      <c r="FP317" s="77" t="s">
        <v>463</v>
      </c>
      <c r="FQ317" s="77" t="s">
        <v>463</v>
      </c>
      <c r="FR317" s="77" t="s">
        <v>463</v>
      </c>
      <c r="FS317" s="77" t="s">
        <v>463</v>
      </c>
      <c r="FT317" s="77" t="s">
        <v>463</v>
      </c>
      <c r="FU317" s="77" t="s">
        <v>463</v>
      </c>
      <c r="FV317" s="77" t="s">
        <v>463</v>
      </c>
      <c r="FW317" s="77" t="s">
        <v>463</v>
      </c>
      <c r="FX317" s="77" t="s">
        <v>463</v>
      </c>
      <c r="FY317" s="77" t="s">
        <v>463</v>
      </c>
      <c r="FZ317" s="77" t="s">
        <v>463</v>
      </c>
      <c r="GA317" s="77" t="s">
        <v>463</v>
      </c>
      <c r="GB317" s="77" t="s">
        <v>463</v>
      </c>
      <c r="GC317" s="77" t="s">
        <v>463</v>
      </c>
      <c r="GD317" s="77" t="s">
        <v>463</v>
      </c>
      <c r="GE317" s="77" t="s">
        <v>463</v>
      </c>
      <c r="GF317" s="77" t="s">
        <v>463</v>
      </c>
      <c r="GG317" s="77" t="s">
        <v>463</v>
      </c>
      <c r="GH317" s="77" t="s">
        <v>463</v>
      </c>
      <c r="GI317" s="77" t="s">
        <v>463</v>
      </c>
      <c r="GJ317" s="77" t="s">
        <v>463</v>
      </c>
      <c r="GK317" s="77" t="s">
        <v>463</v>
      </c>
      <c r="GL317" s="77" t="s">
        <v>463</v>
      </c>
      <c r="GM317" s="77" t="s">
        <v>463</v>
      </c>
      <c r="GN317" s="77" t="s">
        <v>463</v>
      </c>
      <c r="GO317" s="202">
        <f>COUNTIF(EZ317:GN317,"2")</f>
        <v>31</v>
      </c>
      <c r="GP317" s="203">
        <f t="shared" ref="GP317" si="403">GO317/(GO317+GQ317+GS317+GU317)</f>
        <v>1</v>
      </c>
      <c r="GQ317" s="202">
        <f>COUNTIF(EZ317:GN317,"1")</f>
        <v>0</v>
      </c>
      <c r="GR317" s="203">
        <f t="shared" ref="GR317" si="404">GQ317/(GO317+GQ317+GS317+GU317)</f>
        <v>0</v>
      </c>
      <c r="GS317" s="202">
        <f>COUNTIF(EZ317:GN317,"0")</f>
        <v>0</v>
      </c>
      <c r="GT317" s="203">
        <f t="shared" ref="GT317" si="405">GS317/(GO317+GQ317+GS317+GU317)</f>
        <v>0</v>
      </c>
      <c r="GU317" s="202">
        <f>COUNTIF(EZ317:GN317,"KĐG")</f>
        <v>0</v>
      </c>
      <c r="GV317" s="203">
        <f t="shared" ref="GV317" si="406">GU317/(GO317+GQ317+GS317+GU317)</f>
        <v>0</v>
      </c>
      <c r="GW317" s="204">
        <f t="shared" ref="GW317" si="407">(((GO317*2)+(GQ317*1)+(GS317*0)))/(GO317+GQ317+GS317)</f>
        <v>2</v>
      </c>
      <c r="GX317" s="205" t="str">
        <f t="shared" ref="GX317" si="408">IF(GV317&gt;=50%,"KĐG",IF(GW317&gt;=1.6,"Đạt mục tiêu",IF(GW317&gt;=1,"Cần cố gắng","Chưa đạt")))</f>
        <v>Đạt mục tiêu</v>
      </c>
      <c r="GY317" s="77"/>
      <c r="GZ317" s="77"/>
      <c r="HA317" s="77"/>
      <c r="HB317" s="77"/>
      <c r="HC317" s="77"/>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61"/>
      <c r="IF317" s="61"/>
      <c r="IG317" s="61"/>
      <c r="IH317" s="61"/>
      <c r="II317" s="61"/>
      <c r="IJ317" s="61"/>
      <c r="IK317" s="61"/>
      <c r="IL317" s="61"/>
      <c r="IM317" s="61"/>
      <c r="IN317" s="61"/>
      <c r="IO317" s="61"/>
      <c r="IP317" s="61"/>
      <c r="IQ317" s="61"/>
      <c r="IR317" s="61"/>
      <c r="IS317" s="77"/>
      <c r="IT317" s="77"/>
      <c r="IU317" s="77"/>
      <c r="IV317" s="77"/>
      <c r="IW317" s="61"/>
      <c r="IX317" s="61"/>
      <c r="IY317" s="61"/>
      <c r="IZ317" s="61"/>
      <c r="JA317" s="61"/>
      <c r="JB317" s="61"/>
      <c r="JC317" s="61"/>
      <c r="JD317" s="61"/>
      <c r="JE317" s="61"/>
      <c r="JF317" s="61"/>
      <c r="JG317" s="61"/>
      <c r="JH317" s="61"/>
      <c r="JI317" s="61"/>
      <c r="JJ317" s="61"/>
      <c r="JK317" s="61"/>
      <c r="JL317" s="61"/>
      <c r="JM317" s="61"/>
      <c r="JN317" s="61"/>
      <c r="JO317" s="61"/>
      <c r="JP317" s="61"/>
      <c r="JQ317" s="61"/>
      <c r="JR317" s="61"/>
      <c r="JS317" s="61"/>
      <c r="JT317" s="61"/>
      <c r="JU317" s="61"/>
      <c r="JV317" s="61"/>
      <c r="JW317" s="61"/>
      <c r="JX317" s="61"/>
      <c r="JY317" s="61"/>
      <c r="JZ317" s="61"/>
      <c r="KA317" s="61"/>
      <c r="KB317" s="61"/>
      <c r="KC317" s="61"/>
      <c r="KD317" s="61"/>
      <c r="KE317" s="61"/>
      <c r="KF317" s="61"/>
      <c r="KG317" s="61"/>
      <c r="KH317" s="61"/>
      <c r="KI317" s="61"/>
      <c r="KJ317" s="61"/>
      <c r="KK317" s="78"/>
      <c r="KL317" s="78"/>
      <c r="KM317" s="78"/>
      <c r="KN317" s="61"/>
      <c r="KO317" s="61"/>
      <c r="KP317" s="61"/>
      <c r="KQ317" s="61"/>
      <c r="KR317" s="61"/>
      <c r="KS317" s="61"/>
      <c r="KT317" s="61"/>
      <c r="KU317" s="61"/>
      <c r="KV317" s="61"/>
      <c r="KW317" s="61"/>
      <c r="KX317" s="61"/>
      <c r="KY317" s="61"/>
      <c r="KZ317" s="61"/>
      <c r="LA317" s="61"/>
      <c r="LB317" s="61"/>
      <c r="LC317" s="61"/>
      <c r="LD317" s="61"/>
      <c r="LE317" s="61"/>
      <c r="LF317" s="61"/>
      <c r="LG317" s="61"/>
      <c r="LH317" s="61"/>
      <c r="LI317" s="61"/>
      <c r="LJ317" s="61"/>
      <c r="LK317" s="61"/>
      <c r="LL317" s="61"/>
      <c r="LM317" s="61"/>
      <c r="LN317" s="61"/>
      <c r="LO317" s="61"/>
      <c r="LP317" s="61"/>
      <c r="LQ317" s="61"/>
      <c r="LR317" s="202"/>
      <c r="LS317" s="203"/>
      <c r="LT317" s="202"/>
      <c r="LU317" s="203"/>
      <c r="LV317" s="202"/>
      <c r="LW317" s="203"/>
      <c r="LX317" s="202"/>
      <c r="LY317" s="203"/>
      <c r="LZ317" s="204"/>
      <c r="MA317" s="208"/>
      <c r="MB317" s="78"/>
      <c r="MC317" s="78"/>
      <c r="MD317" s="61"/>
      <c r="ME317" s="61"/>
      <c r="MF317" s="61"/>
      <c r="MG317" s="61"/>
      <c r="MH317" s="61"/>
      <c r="MI317" s="61"/>
      <c r="MJ317" s="61"/>
      <c r="MK317" s="61"/>
      <c r="ML317" s="61"/>
      <c r="MM317" s="61"/>
      <c r="MN317" s="61"/>
      <c r="MO317" s="61"/>
      <c r="MP317" s="61"/>
      <c r="MQ317" s="61"/>
      <c r="MR317" s="61"/>
      <c r="MS317" s="61"/>
      <c r="MT317" s="61"/>
      <c r="MU317" s="61"/>
      <c r="MV317" s="61"/>
      <c r="MW317" s="61"/>
      <c r="MX317" s="61"/>
      <c r="MY317" s="61"/>
      <c r="MZ317" s="61"/>
      <c r="NA317" s="61"/>
      <c r="NB317" s="61"/>
      <c r="NC317" s="61"/>
      <c r="ND317" s="202"/>
      <c r="NE317" s="203"/>
      <c r="NF317" s="202"/>
      <c r="NG317" s="203"/>
      <c r="NH317" s="202"/>
      <c r="NI317" s="203"/>
      <c r="NJ317" s="202"/>
      <c r="NK317" s="203"/>
      <c r="NL317" s="204"/>
      <c r="NM317" s="207"/>
      <c r="NN317" s="77"/>
      <c r="NO317" s="77"/>
      <c r="NP317" s="61"/>
      <c r="NQ317" s="61"/>
      <c r="NR317" s="61"/>
      <c r="NS317" s="61"/>
      <c r="NT317" s="61"/>
      <c r="NU317" s="61"/>
      <c r="NV317" s="61"/>
      <c r="NW317" s="61"/>
      <c r="NX317" s="61"/>
      <c r="NY317" s="61"/>
      <c r="NZ317" s="61"/>
      <c r="OA317" s="61"/>
      <c r="OB317" s="61"/>
      <c r="OC317" s="61"/>
      <c r="OD317" s="61"/>
      <c r="OE317" s="61"/>
      <c r="OF317" s="61"/>
      <c r="OG317" s="61"/>
      <c r="OH317" s="61"/>
      <c r="OI317" s="61"/>
      <c r="OJ317" s="61"/>
      <c r="OK317" s="61"/>
      <c r="OL317" s="61"/>
      <c r="OM317" s="61"/>
      <c r="ON317" s="61"/>
      <c r="OO317" s="61"/>
      <c r="OP317" s="202"/>
      <c r="OQ317" s="203"/>
      <c r="OR317" s="202"/>
      <c r="OS317" s="203"/>
      <c r="OT317" s="202"/>
      <c r="OU317" s="203"/>
      <c r="OV317" s="202"/>
      <c r="OW317" s="203"/>
      <c r="OX317" s="204"/>
      <c r="OY317" s="207"/>
      <c r="OZ317" s="61"/>
    </row>
    <row r="318" spans="1:417" ht="31.5" hidden="1">
      <c r="A318" s="61"/>
      <c r="B318" s="282"/>
      <c r="C318" s="278"/>
      <c r="D318" s="281"/>
      <c r="E318" s="279"/>
      <c r="F318" s="292"/>
      <c r="G318" s="281"/>
      <c r="H318" s="137" t="s">
        <v>759</v>
      </c>
      <c r="I318" s="176" t="s">
        <v>844</v>
      </c>
      <c r="J318" s="134"/>
      <c r="K318" s="206" t="s">
        <v>662</v>
      </c>
      <c r="L318" s="200" t="s">
        <v>499</v>
      </c>
      <c r="M318" s="55" t="s">
        <v>378</v>
      </c>
      <c r="N318" s="61" t="s">
        <v>349</v>
      </c>
      <c r="O318" s="282"/>
      <c r="P318" s="274"/>
      <c r="Q318" s="131"/>
      <c r="R318" s="131"/>
      <c r="S318" s="131"/>
      <c r="T318" s="131"/>
      <c r="U318" s="131" t="s">
        <v>205</v>
      </c>
      <c r="V318" s="131"/>
      <c r="W318" s="131"/>
      <c r="X318" s="131"/>
      <c r="Y318" s="131"/>
      <c r="Z318" s="131"/>
      <c r="AA318" s="131"/>
      <c r="AB318" s="130">
        <f t="shared" si="402"/>
        <v>1</v>
      </c>
      <c r="AC318" s="77"/>
      <c r="AD318" s="77"/>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251"/>
      <c r="BT318" s="251"/>
      <c r="BU318" s="77"/>
      <c r="BV318" s="77"/>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77"/>
      <c r="DM318" s="77"/>
      <c r="DN318" s="77"/>
      <c r="DO318" s="77"/>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77"/>
      <c r="FF318" s="77"/>
      <c r="FG318" s="77"/>
      <c r="FH318" s="77"/>
      <c r="FI318" s="77"/>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77"/>
      <c r="GZ318" s="77"/>
      <c r="HA318" s="77"/>
      <c r="HB318" s="77"/>
      <c r="HC318" s="77"/>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61"/>
      <c r="IH318" s="61"/>
      <c r="II318" s="61"/>
      <c r="IJ318" s="61"/>
      <c r="IK318" s="61"/>
      <c r="IL318" s="61"/>
      <c r="IM318" s="61"/>
      <c r="IN318" s="61"/>
      <c r="IO318" s="61"/>
      <c r="IP318" s="61"/>
      <c r="IQ318" s="61"/>
      <c r="IR318" s="61"/>
      <c r="IS318" s="77"/>
      <c r="IT318" s="77"/>
      <c r="IU318" s="77"/>
      <c r="IV318" s="77"/>
      <c r="IW318" s="61"/>
      <c r="IX318" s="61"/>
      <c r="IY318" s="61"/>
      <c r="IZ318" s="61"/>
      <c r="JA318" s="61"/>
      <c r="JB318" s="61"/>
      <c r="JC318" s="61"/>
      <c r="JD318" s="61"/>
      <c r="JE318" s="61"/>
      <c r="JF318" s="61"/>
      <c r="JG318" s="61"/>
      <c r="JH318" s="61"/>
      <c r="JI318" s="61"/>
      <c r="JJ318" s="61"/>
      <c r="JK318" s="61"/>
      <c r="JL318" s="61"/>
      <c r="JM318" s="61"/>
      <c r="JN318" s="61"/>
      <c r="JO318" s="61"/>
      <c r="JP318" s="61"/>
      <c r="JQ318" s="61"/>
      <c r="JR318" s="61"/>
      <c r="JS318" s="61"/>
      <c r="JT318" s="61"/>
      <c r="JU318" s="61"/>
      <c r="JV318" s="61"/>
      <c r="JW318" s="61"/>
      <c r="JX318" s="61"/>
      <c r="JY318" s="61"/>
      <c r="JZ318" s="61"/>
      <c r="KA318" s="61"/>
      <c r="KB318" s="61"/>
      <c r="KC318" s="61"/>
      <c r="KD318" s="61"/>
      <c r="KE318" s="61"/>
      <c r="KF318" s="61"/>
      <c r="KG318" s="61"/>
      <c r="KH318" s="61"/>
      <c r="KI318" s="61"/>
      <c r="KJ318" s="61"/>
      <c r="KK318" s="78"/>
      <c r="KL318" s="78"/>
      <c r="KM318" s="78"/>
      <c r="KN318" s="61"/>
      <c r="KO318" s="61"/>
      <c r="KP318" s="61"/>
      <c r="KQ318" s="61"/>
      <c r="KR318" s="61"/>
      <c r="KS318" s="61"/>
      <c r="KT318" s="61"/>
      <c r="KU318" s="61"/>
      <c r="KV318" s="61"/>
      <c r="KW318" s="61"/>
      <c r="KX318" s="61"/>
      <c r="KY318" s="61"/>
      <c r="KZ318" s="61"/>
      <c r="LA318" s="61"/>
      <c r="LB318" s="61"/>
      <c r="LC318" s="61"/>
      <c r="LD318" s="61"/>
      <c r="LE318" s="61"/>
      <c r="LF318" s="61"/>
      <c r="LG318" s="61"/>
      <c r="LH318" s="61"/>
      <c r="LI318" s="61"/>
      <c r="LJ318" s="61"/>
      <c r="LK318" s="61"/>
      <c r="LL318" s="61"/>
      <c r="LM318" s="61"/>
      <c r="LN318" s="61"/>
      <c r="LO318" s="61"/>
      <c r="LP318" s="61"/>
      <c r="LQ318" s="61"/>
      <c r="LR318" s="202"/>
      <c r="LS318" s="203"/>
      <c r="LT318" s="202"/>
      <c r="LU318" s="203"/>
      <c r="LV318" s="202"/>
      <c r="LW318" s="203"/>
      <c r="LX318" s="202"/>
      <c r="LY318" s="203"/>
      <c r="LZ318" s="204"/>
      <c r="MA318" s="208"/>
      <c r="MB318" s="78"/>
      <c r="MC318" s="78"/>
      <c r="MD318" s="61"/>
      <c r="ME318" s="61"/>
      <c r="MF318" s="61"/>
      <c r="MG318" s="61"/>
      <c r="MH318" s="61"/>
      <c r="MI318" s="61"/>
      <c r="MJ318" s="61"/>
      <c r="MK318" s="61"/>
      <c r="ML318" s="61"/>
      <c r="MM318" s="61"/>
      <c r="MN318" s="61"/>
      <c r="MO318" s="61"/>
      <c r="MP318" s="61"/>
      <c r="MQ318" s="61"/>
      <c r="MR318" s="61"/>
      <c r="MS318" s="61"/>
      <c r="MT318" s="61"/>
      <c r="MU318" s="61"/>
      <c r="MV318" s="61"/>
      <c r="MW318" s="61"/>
      <c r="MX318" s="61"/>
      <c r="MY318" s="61"/>
      <c r="MZ318" s="61"/>
      <c r="NA318" s="61"/>
      <c r="NB318" s="61"/>
      <c r="NC318" s="61"/>
      <c r="ND318" s="202"/>
      <c r="NE318" s="203"/>
      <c r="NF318" s="202"/>
      <c r="NG318" s="203"/>
      <c r="NH318" s="202"/>
      <c r="NI318" s="203"/>
      <c r="NJ318" s="202"/>
      <c r="NK318" s="203"/>
      <c r="NL318" s="204"/>
      <c r="NM318" s="207"/>
      <c r="NN318" s="77"/>
      <c r="NO318" s="77"/>
      <c r="NP318" s="61"/>
      <c r="NQ318" s="61"/>
      <c r="NR318" s="61"/>
      <c r="NS318" s="61"/>
      <c r="NT318" s="61"/>
      <c r="NU318" s="61"/>
      <c r="NV318" s="61"/>
      <c r="NW318" s="61"/>
      <c r="NX318" s="61"/>
      <c r="NY318" s="61"/>
      <c r="NZ318" s="61"/>
      <c r="OA318" s="61"/>
      <c r="OB318" s="61"/>
      <c r="OC318" s="61"/>
      <c r="OD318" s="61"/>
      <c r="OE318" s="61"/>
      <c r="OF318" s="61"/>
      <c r="OG318" s="61"/>
      <c r="OH318" s="61"/>
      <c r="OI318" s="61"/>
      <c r="OJ318" s="61"/>
      <c r="OK318" s="61"/>
      <c r="OL318" s="61"/>
      <c r="OM318" s="61"/>
      <c r="ON318" s="61"/>
      <c r="OO318" s="61"/>
      <c r="OP318" s="202"/>
      <c r="OQ318" s="203"/>
      <c r="OR318" s="202"/>
      <c r="OS318" s="203"/>
      <c r="OT318" s="202"/>
      <c r="OU318" s="203"/>
      <c r="OV318" s="202"/>
      <c r="OW318" s="203"/>
      <c r="OX318" s="204"/>
      <c r="OY318" s="207"/>
      <c r="OZ318" s="61"/>
    </row>
    <row r="319" spans="1:417" ht="31.5" hidden="1">
      <c r="A319" s="61"/>
      <c r="B319" s="282"/>
      <c r="C319" s="278"/>
      <c r="D319" s="281"/>
      <c r="E319" s="279"/>
      <c r="F319" s="292"/>
      <c r="G319" s="281"/>
      <c r="H319" s="137" t="s">
        <v>757</v>
      </c>
      <c r="I319" s="176" t="s">
        <v>844</v>
      </c>
      <c r="J319" s="134"/>
      <c r="K319" s="206" t="s">
        <v>662</v>
      </c>
      <c r="L319" s="200" t="s">
        <v>499</v>
      </c>
      <c r="M319" s="55" t="s">
        <v>378</v>
      </c>
      <c r="N319" s="61" t="s">
        <v>349</v>
      </c>
      <c r="O319" s="282"/>
      <c r="P319" s="274"/>
      <c r="Q319" s="131"/>
      <c r="R319" s="131"/>
      <c r="S319" s="131"/>
      <c r="T319" s="131"/>
      <c r="U319" s="131"/>
      <c r="V319" s="131" t="s">
        <v>205</v>
      </c>
      <c r="W319" s="131"/>
      <c r="X319" s="131"/>
      <c r="Y319" s="131"/>
      <c r="Z319" s="131"/>
      <c r="AA319" s="131"/>
      <c r="AB319" s="130">
        <f t="shared" si="402"/>
        <v>1</v>
      </c>
      <c r="AC319" s="77"/>
      <c r="AD319" s="77"/>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251"/>
      <c r="BT319" s="251"/>
      <c r="BU319" s="77"/>
      <c r="BV319" s="77"/>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77"/>
      <c r="DM319" s="77"/>
      <c r="DN319" s="77"/>
      <c r="DO319" s="77"/>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77"/>
      <c r="FF319" s="77"/>
      <c r="FG319" s="77"/>
      <c r="FH319" s="77"/>
      <c r="FI319" s="77"/>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79" t="s">
        <v>553</v>
      </c>
      <c r="GZ319" s="79" t="s">
        <v>553</v>
      </c>
      <c r="HA319" s="79" t="s">
        <v>553</v>
      </c>
      <c r="HB319" s="79" t="s">
        <v>553</v>
      </c>
      <c r="HC319" s="79" t="s">
        <v>553</v>
      </c>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61"/>
      <c r="IF319" s="61"/>
      <c r="IG319" s="61"/>
      <c r="IH319" s="61"/>
      <c r="II319" s="61"/>
      <c r="IJ319" s="61"/>
      <c r="IK319" s="61"/>
      <c r="IL319" s="61"/>
      <c r="IM319" s="61"/>
      <c r="IN319" s="61"/>
      <c r="IO319" s="61"/>
      <c r="IP319" s="61"/>
      <c r="IQ319" s="61"/>
      <c r="IR319" s="61"/>
      <c r="IS319" s="77"/>
      <c r="IT319" s="77"/>
      <c r="IU319" s="77"/>
      <c r="IV319" s="77"/>
      <c r="IW319" s="61"/>
      <c r="IX319" s="61"/>
      <c r="IY319" s="61"/>
      <c r="IZ319" s="61"/>
      <c r="JA319" s="61"/>
      <c r="JB319" s="61"/>
      <c r="JC319" s="61"/>
      <c r="JD319" s="61"/>
      <c r="JE319" s="61"/>
      <c r="JF319" s="61"/>
      <c r="JG319" s="61"/>
      <c r="JH319" s="61"/>
      <c r="JI319" s="61"/>
      <c r="JJ319" s="61"/>
      <c r="JK319" s="61"/>
      <c r="JL319" s="61"/>
      <c r="JM319" s="61"/>
      <c r="JN319" s="61"/>
      <c r="JO319" s="61"/>
      <c r="JP319" s="61"/>
      <c r="JQ319" s="61"/>
      <c r="JR319" s="61"/>
      <c r="JS319" s="61"/>
      <c r="JT319" s="61"/>
      <c r="JU319" s="61"/>
      <c r="JV319" s="61"/>
      <c r="JW319" s="61"/>
      <c r="JX319" s="61"/>
      <c r="JY319" s="61"/>
      <c r="JZ319" s="61"/>
      <c r="KA319" s="61"/>
      <c r="KB319" s="61"/>
      <c r="KC319" s="61"/>
      <c r="KD319" s="61"/>
      <c r="KE319" s="61"/>
      <c r="KF319" s="61"/>
      <c r="KG319" s="61"/>
      <c r="KH319" s="61"/>
      <c r="KI319" s="61"/>
      <c r="KJ319" s="61"/>
      <c r="KK319" s="78"/>
      <c r="KL319" s="78"/>
      <c r="KM319" s="78"/>
      <c r="KN319" s="61"/>
      <c r="KO319" s="61"/>
      <c r="KP319" s="61"/>
      <c r="KQ319" s="61"/>
      <c r="KR319" s="61"/>
      <c r="KS319" s="61"/>
      <c r="KT319" s="61"/>
      <c r="KU319" s="61"/>
      <c r="KV319" s="61"/>
      <c r="KW319" s="61"/>
      <c r="KX319" s="61"/>
      <c r="KY319" s="61"/>
      <c r="KZ319" s="61"/>
      <c r="LA319" s="61"/>
      <c r="LB319" s="61"/>
      <c r="LC319" s="61"/>
      <c r="LD319" s="61"/>
      <c r="LE319" s="61"/>
      <c r="LF319" s="61"/>
      <c r="LG319" s="61"/>
      <c r="LH319" s="61"/>
      <c r="LI319" s="61"/>
      <c r="LJ319" s="61"/>
      <c r="LK319" s="61"/>
      <c r="LL319" s="61"/>
      <c r="LM319" s="61"/>
      <c r="LN319" s="61"/>
      <c r="LO319" s="61"/>
      <c r="LP319" s="61"/>
      <c r="LQ319" s="61"/>
      <c r="LR319" s="202"/>
      <c r="LS319" s="203"/>
      <c r="LT319" s="202"/>
      <c r="LU319" s="203"/>
      <c r="LV319" s="202"/>
      <c r="LW319" s="203"/>
      <c r="LX319" s="202"/>
      <c r="LY319" s="203"/>
      <c r="LZ319" s="204"/>
      <c r="MA319" s="208"/>
      <c r="MB319" s="78"/>
      <c r="MC319" s="78"/>
      <c r="MD319" s="61"/>
      <c r="ME319" s="61"/>
      <c r="MF319" s="61"/>
      <c r="MG319" s="61"/>
      <c r="MH319" s="61"/>
      <c r="MI319" s="61"/>
      <c r="MJ319" s="61"/>
      <c r="MK319" s="61"/>
      <c r="ML319" s="61"/>
      <c r="MM319" s="61"/>
      <c r="MN319" s="61"/>
      <c r="MO319" s="61"/>
      <c r="MP319" s="61"/>
      <c r="MQ319" s="61"/>
      <c r="MR319" s="61"/>
      <c r="MS319" s="61"/>
      <c r="MT319" s="61"/>
      <c r="MU319" s="61"/>
      <c r="MV319" s="61"/>
      <c r="MW319" s="61"/>
      <c r="MX319" s="61"/>
      <c r="MY319" s="61"/>
      <c r="MZ319" s="61"/>
      <c r="NA319" s="61"/>
      <c r="NB319" s="61"/>
      <c r="NC319" s="61"/>
      <c r="ND319" s="202"/>
      <c r="NE319" s="203"/>
      <c r="NF319" s="202"/>
      <c r="NG319" s="203"/>
      <c r="NH319" s="202"/>
      <c r="NI319" s="203"/>
      <c r="NJ319" s="202"/>
      <c r="NK319" s="203"/>
      <c r="NL319" s="204"/>
      <c r="NM319" s="207"/>
      <c r="NN319" s="77"/>
      <c r="NO319" s="77"/>
      <c r="NP319" s="61"/>
      <c r="NQ319" s="61"/>
      <c r="NR319" s="61"/>
      <c r="NS319" s="61"/>
      <c r="NT319" s="61"/>
      <c r="NU319" s="61"/>
      <c r="NV319" s="61"/>
      <c r="NW319" s="61"/>
      <c r="NX319" s="61"/>
      <c r="NY319" s="61"/>
      <c r="NZ319" s="61"/>
      <c r="OA319" s="61"/>
      <c r="OB319" s="61"/>
      <c r="OC319" s="61"/>
      <c r="OD319" s="61"/>
      <c r="OE319" s="61"/>
      <c r="OF319" s="61"/>
      <c r="OG319" s="61"/>
      <c r="OH319" s="61"/>
      <c r="OI319" s="61"/>
      <c r="OJ319" s="61"/>
      <c r="OK319" s="61"/>
      <c r="OL319" s="61"/>
      <c r="OM319" s="61"/>
      <c r="ON319" s="61"/>
      <c r="OO319" s="61"/>
      <c r="OP319" s="202"/>
      <c r="OQ319" s="203"/>
      <c r="OR319" s="202"/>
      <c r="OS319" s="203"/>
      <c r="OT319" s="202"/>
      <c r="OU319" s="203"/>
      <c r="OV319" s="202"/>
      <c r="OW319" s="203"/>
      <c r="OX319" s="204"/>
      <c r="OY319" s="207"/>
      <c r="OZ319" s="61"/>
    </row>
    <row r="320" spans="1:417" ht="31.5" hidden="1">
      <c r="A320" s="61"/>
      <c r="B320" s="282"/>
      <c r="C320" s="278"/>
      <c r="D320" s="281"/>
      <c r="E320" s="279"/>
      <c r="F320" s="292"/>
      <c r="G320" s="281"/>
      <c r="H320" s="137" t="s">
        <v>761</v>
      </c>
      <c r="I320" s="176" t="s">
        <v>844</v>
      </c>
      <c r="J320" s="134"/>
      <c r="K320" s="206" t="s">
        <v>662</v>
      </c>
      <c r="L320" s="200" t="s">
        <v>499</v>
      </c>
      <c r="M320" s="55" t="s">
        <v>378</v>
      </c>
      <c r="N320" s="61" t="s">
        <v>349</v>
      </c>
      <c r="O320" s="282"/>
      <c r="P320" s="274"/>
      <c r="Q320" s="131"/>
      <c r="R320" s="131"/>
      <c r="S320" s="131"/>
      <c r="T320" s="131"/>
      <c r="U320" s="131"/>
      <c r="V320" s="131"/>
      <c r="W320" s="131" t="s">
        <v>205</v>
      </c>
      <c r="X320" s="131"/>
      <c r="Y320" s="131"/>
      <c r="Z320" s="131"/>
      <c r="AA320" s="131"/>
      <c r="AB320" s="130">
        <f t="shared" si="402"/>
        <v>1</v>
      </c>
      <c r="AC320" s="77"/>
      <c r="AD320" s="77"/>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251"/>
      <c r="BT320" s="251"/>
      <c r="BU320" s="77"/>
      <c r="BV320" s="77"/>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77"/>
      <c r="DM320" s="77"/>
      <c r="DN320" s="77"/>
      <c r="DO320" s="77"/>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77"/>
      <c r="FF320" s="77"/>
      <c r="FG320" s="77"/>
      <c r="FH320" s="77"/>
      <c r="FI320" s="77"/>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77"/>
      <c r="GZ320" s="77"/>
      <c r="HA320" s="77"/>
      <c r="HB320" s="77"/>
      <c r="HC320" s="77"/>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61"/>
      <c r="IH320" s="61"/>
      <c r="II320" s="61"/>
      <c r="IJ320" s="61"/>
      <c r="IK320" s="61"/>
      <c r="IL320" s="61"/>
      <c r="IM320" s="61"/>
      <c r="IN320" s="61"/>
      <c r="IO320" s="61"/>
      <c r="IP320" s="61"/>
      <c r="IQ320" s="61"/>
      <c r="IR320" s="78" t="s">
        <v>553</v>
      </c>
      <c r="IS320" s="78" t="s">
        <v>553</v>
      </c>
      <c r="IT320" s="78" t="s">
        <v>553</v>
      </c>
      <c r="IU320" s="78" t="s">
        <v>553</v>
      </c>
      <c r="IV320" s="78" t="s">
        <v>553</v>
      </c>
      <c r="IW320" s="61">
        <v>2</v>
      </c>
      <c r="IX320" s="61">
        <v>2</v>
      </c>
      <c r="IY320" s="61">
        <v>2</v>
      </c>
      <c r="IZ320" s="61">
        <v>1</v>
      </c>
      <c r="JA320" s="61">
        <v>2</v>
      </c>
      <c r="JB320" s="61">
        <v>2</v>
      </c>
      <c r="JC320" s="61">
        <v>2</v>
      </c>
      <c r="JD320" s="61">
        <v>2</v>
      </c>
      <c r="JE320" s="61">
        <v>2</v>
      </c>
      <c r="JF320" s="61">
        <v>2</v>
      </c>
      <c r="JG320" s="61">
        <v>2</v>
      </c>
      <c r="JH320" s="61">
        <v>2</v>
      </c>
      <c r="JI320" s="61">
        <v>2</v>
      </c>
      <c r="JJ320" s="61">
        <v>2</v>
      </c>
      <c r="JK320" s="61">
        <v>2</v>
      </c>
      <c r="JL320" s="61">
        <v>2</v>
      </c>
      <c r="JM320" s="61">
        <v>2</v>
      </c>
      <c r="JN320" s="61">
        <v>2</v>
      </c>
      <c r="JO320" s="61">
        <v>2</v>
      </c>
      <c r="JP320" s="61">
        <v>2</v>
      </c>
      <c r="JQ320" s="61">
        <v>2</v>
      </c>
      <c r="JR320" s="61">
        <v>2</v>
      </c>
      <c r="JS320" s="61">
        <v>2</v>
      </c>
      <c r="JT320" s="61">
        <v>2</v>
      </c>
      <c r="JU320" s="61">
        <v>2</v>
      </c>
      <c r="JV320" s="61">
        <v>2</v>
      </c>
      <c r="JW320" s="61">
        <v>2</v>
      </c>
      <c r="JX320" s="61">
        <v>2</v>
      </c>
      <c r="JY320" s="61">
        <v>2</v>
      </c>
      <c r="JZ320" s="61">
        <v>2</v>
      </c>
      <c r="KA320" s="202">
        <f t="shared" ref="KA320" si="409">COUNTIF(IW320:JZ320,"2")</f>
        <v>29</v>
      </c>
      <c r="KB320" s="203">
        <f t="shared" ref="KB320" si="410">KA320/(KA320+KC320+KE320+KG320)</f>
        <v>0.96666666666666667</v>
      </c>
      <c r="KC320" s="202">
        <f t="shared" ref="KC320" si="411">COUNTIF(IW320:JZ320,"1")</f>
        <v>1</v>
      </c>
      <c r="KD320" s="203">
        <f t="shared" ref="KD320" si="412">KC320/(KA320+KC320+KE320+KG320)</f>
        <v>3.3333333333333333E-2</v>
      </c>
      <c r="KE320" s="202">
        <f t="shared" ref="KE320" si="413">COUNTIF(IW320:JZ320,"0")</f>
        <v>0</v>
      </c>
      <c r="KF320" s="203">
        <f t="shared" ref="KF320" si="414">KE320/(KA320+KC320+KE320+KG320)</f>
        <v>0</v>
      </c>
      <c r="KG320" s="202">
        <f>COUNTIF(II320:JZ320,"KĐG")</f>
        <v>0</v>
      </c>
      <c r="KH320" s="203">
        <f t="shared" ref="KH320" si="415">KG320/(KA320+KC320+KE320+KG320)</f>
        <v>0</v>
      </c>
      <c r="KI320" s="204">
        <f t="shared" ref="KI320" si="416">(((KA320*2)+(KC320*1)+(KE320*0)))/(KA320+KC320+KE320)</f>
        <v>1.9666666666666666</v>
      </c>
      <c r="KJ320" s="205" t="str">
        <f t="shared" ref="KJ320" si="417">IF(KH320&gt;=50%,"KĐG",IF(KI320&gt;=1.6,"Đạt mục tiêu",IF(KI320&gt;=1,"Cần cố gắng","Chưa đạt")))</f>
        <v>Đạt mục tiêu</v>
      </c>
      <c r="KK320" s="78"/>
      <c r="KL320" s="78"/>
      <c r="KM320" s="78"/>
      <c r="KN320" s="61"/>
      <c r="KO320" s="61"/>
      <c r="KP320" s="61"/>
      <c r="KQ320" s="61"/>
      <c r="KR320" s="61"/>
      <c r="KS320" s="61"/>
      <c r="KT320" s="61"/>
      <c r="KU320" s="61"/>
      <c r="KV320" s="61"/>
      <c r="KW320" s="61"/>
      <c r="KX320" s="61"/>
      <c r="KY320" s="61"/>
      <c r="KZ320" s="61"/>
      <c r="LA320" s="61"/>
      <c r="LB320" s="61"/>
      <c r="LC320" s="61"/>
      <c r="LD320" s="61"/>
      <c r="LE320" s="61"/>
      <c r="LF320" s="61"/>
      <c r="LG320" s="61"/>
      <c r="LH320" s="61"/>
      <c r="LI320" s="61"/>
      <c r="LJ320" s="61"/>
      <c r="LK320" s="61"/>
      <c r="LL320" s="61"/>
      <c r="LM320" s="61"/>
      <c r="LN320" s="61"/>
      <c r="LO320" s="61"/>
      <c r="LP320" s="61"/>
      <c r="LQ320" s="61"/>
      <c r="LR320" s="202"/>
      <c r="LS320" s="203"/>
      <c r="LT320" s="202"/>
      <c r="LU320" s="203"/>
      <c r="LV320" s="202"/>
      <c r="LW320" s="203"/>
      <c r="LX320" s="202"/>
      <c r="LY320" s="203"/>
      <c r="LZ320" s="204"/>
      <c r="MA320" s="208"/>
      <c r="MB320" s="78"/>
      <c r="MC320" s="78"/>
      <c r="MD320" s="61"/>
      <c r="ME320" s="61"/>
      <c r="MF320" s="61"/>
      <c r="MG320" s="61"/>
      <c r="MH320" s="61"/>
      <c r="MI320" s="61"/>
      <c r="MJ320" s="61"/>
      <c r="MK320" s="61"/>
      <c r="ML320" s="61"/>
      <c r="MM320" s="61"/>
      <c r="MN320" s="61"/>
      <c r="MO320" s="61"/>
      <c r="MP320" s="61"/>
      <c r="MQ320" s="61"/>
      <c r="MR320" s="61"/>
      <c r="MS320" s="61"/>
      <c r="MT320" s="61"/>
      <c r="MU320" s="61"/>
      <c r="MV320" s="61"/>
      <c r="MW320" s="61"/>
      <c r="MX320" s="61"/>
      <c r="MY320" s="61"/>
      <c r="MZ320" s="61"/>
      <c r="NA320" s="61"/>
      <c r="NB320" s="61"/>
      <c r="NC320" s="61"/>
      <c r="ND320" s="202"/>
      <c r="NE320" s="203"/>
      <c r="NF320" s="202"/>
      <c r="NG320" s="203"/>
      <c r="NH320" s="202"/>
      <c r="NI320" s="203"/>
      <c r="NJ320" s="202"/>
      <c r="NK320" s="203"/>
      <c r="NL320" s="204"/>
      <c r="NM320" s="207"/>
      <c r="NN320" s="77"/>
      <c r="NO320" s="77"/>
      <c r="NP320" s="61"/>
      <c r="NQ320" s="61"/>
      <c r="NR320" s="61"/>
      <c r="NS320" s="61"/>
      <c r="NT320" s="61"/>
      <c r="NU320" s="61"/>
      <c r="NV320" s="61"/>
      <c r="NW320" s="61"/>
      <c r="NX320" s="61"/>
      <c r="NY320" s="61"/>
      <c r="NZ320" s="61"/>
      <c r="OA320" s="61"/>
      <c r="OB320" s="61"/>
      <c r="OC320" s="61"/>
      <c r="OD320" s="61"/>
      <c r="OE320" s="61"/>
      <c r="OF320" s="61"/>
      <c r="OG320" s="61"/>
      <c r="OH320" s="61"/>
      <c r="OI320" s="61"/>
      <c r="OJ320" s="61"/>
      <c r="OK320" s="61"/>
      <c r="OL320" s="61"/>
      <c r="OM320" s="61"/>
      <c r="ON320" s="61"/>
      <c r="OO320" s="61"/>
      <c r="OP320" s="202"/>
      <c r="OQ320" s="203"/>
      <c r="OR320" s="202"/>
      <c r="OS320" s="203"/>
      <c r="OT320" s="202"/>
      <c r="OU320" s="203"/>
      <c r="OV320" s="202"/>
      <c r="OW320" s="203"/>
      <c r="OX320" s="204"/>
      <c r="OY320" s="207"/>
      <c r="OZ320" s="61"/>
    </row>
    <row r="321" spans="1:416" ht="55.5" hidden="1">
      <c r="A321" s="61"/>
      <c r="B321" s="282"/>
      <c r="C321" s="278"/>
      <c r="D321" s="281"/>
      <c r="E321" s="279"/>
      <c r="F321" s="292"/>
      <c r="G321" s="281"/>
      <c r="H321" s="137" t="s">
        <v>758</v>
      </c>
      <c r="I321" s="176" t="s">
        <v>844</v>
      </c>
      <c r="J321" s="134"/>
      <c r="K321" s="206" t="s">
        <v>662</v>
      </c>
      <c r="L321" s="200" t="s">
        <v>499</v>
      </c>
      <c r="M321" s="55" t="s">
        <v>378</v>
      </c>
      <c r="N321" s="61" t="s">
        <v>349</v>
      </c>
      <c r="O321" s="282"/>
      <c r="P321" s="274"/>
      <c r="Q321" s="131"/>
      <c r="R321" s="131"/>
      <c r="S321" s="131"/>
      <c r="T321" s="131"/>
      <c r="U321" s="131"/>
      <c r="V321" s="131"/>
      <c r="W321" s="131"/>
      <c r="X321" s="131" t="s">
        <v>205</v>
      </c>
      <c r="Y321" s="131"/>
      <c r="Z321" s="131"/>
      <c r="AA321" s="131"/>
      <c r="AB321" s="130">
        <f t="shared" si="402"/>
        <v>1</v>
      </c>
      <c r="AC321" s="77"/>
      <c r="AD321" s="7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251"/>
      <c r="BT321" s="251"/>
      <c r="BU321" s="77"/>
      <c r="BV321" s="77"/>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77"/>
      <c r="DM321" s="77"/>
      <c r="DN321" s="77"/>
      <c r="DO321" s="77"/>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77"/>
      <c r="FF321" s="77"/>
      <c r="FG321" s="77"/>
      <c r="FH321" s="77"/>
      <c r="FI321" s="77"/>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77"/>
      <c r="GZ321" s="77"/>
      <c r="HA321" s="77"/>
      <c r="HB321" s="77"/>
      <c r="HC321" s="77"/>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61"/>
      <c r="IK321" s="61"/>
      <c r="IL321" s="61"/>
      <c r="IM321" s="61"/>
      <c r="IN321" s="61"/>
      <c r="IO321" s="61"/>
      <c r="IP321" s="61"/>
      <c r="IQ321" s="61"/>
      <c r="IR321" s="61"/>
      <c r="IS321" s="77"/>
      <c r="IT321" s="77"/>
      <c r="IU321" s="77"/>
      <c r="IV321" s="77"/>
      <c r="IW321" s="61"/>
      <c r="IX321" s="61"/>
      <c r="IY321" s="61"/>
      <c r="IZ321" s="61"/>
      <c r="JA321" s="61"/>
      <c r="JB321" s="61"/>
      <c r="JC321" s="61"/>
      <c r="JD321" s="61"/>
      <c r="JE321" s="61"/>
      <c r="JF321" s="61"/>
      <c r="JG321" s="61"/>
      <c r="JH321" s="61"/>
      <c r="JI321" s="61"/>
      <c r="JJ321" s="61"/>
      <c r="JK321" s="61"/>
      <c r="JL321" s="61"/>
      <c r="JM321" s="61"/>
      <c r="JN321" s="61"/>
      <c r="JO321" s="61"/>
      <c r="JP321" s="61"/>
      <c r="JQ321" s="61"/>
      <c r="JR321" s="61"/>
      <c r="JS321" s="61"/>
      <c r="JT321" s="61"/>
      <c r="JU321" s="61"/>
      <c r="JV321" s="61"/>
      <c r="JW321" s="61"/>
      <c r="JX321" s="61"/>
      <c r="JY321" s="61"/>
      <c r="JZ321" s="61"/>
      <c r="KA321" s="61"/>
      <c r="KB321" s="61"/>
      <c r="KC321" s="61"/>
      <c r="KD321" s="61"/>
      <c r="KE321" s="61"/>
      <c r="KF321" s="61"/>
      <c r="KG321" s="61"/>
      <c r="KH321" s="61"/>
      <c r="KI321" s="61"/>
      <c r="KJ321" s="61"/>
      <c r="KK321" s="78" t="s">
        <v>553</v>
      </c>
      <c r="KL321" s="78"/>
      <c r="KM321" s="78" t="s">
        <v>553</v>
      </c>
      <c r="KN321" s="61">
        <v>2</v>
      </c>
      <c r="KO321" s="61">
        <v>2</v>
      </c>
      <c r="KP321" s="61">
        <v>2</v>
      </c>
      <c r="KQ321" s="61">
        <v>2</v>
      </c>
      <c r="KR321" s="61">
        <v>2</v>
      </c>
      <c r="KS321" s="61">
        <v>2</v>
      </c>
      <c r="KT321" s="61">
        <v>2</v>
      </c>
      <c r="KU321" s="61">
        <v>2</v>
      </c>
      <c r="KV321" s="61">
        <v>2</v>
      </c>
      <c r="KW321" s="61">
        <v>2</v>
      </c>
      <c r="KX321" s="61">
        <v>2</v>
      </c>
      <c r="KY321" s="61">
        <v>1</v>
      </c>
      <c r="KZ321" s="61">
        <v>2</v>
      </c>
      <c r="LA321" s="61">
        <v>2</v>
      </c>
      <c r="LB321" s="61">
        <v>2</v>
      </c>
      <c r="LC321" s="61">
        <v>2</v>
      </c>
      <c r="LD321" s="61">
        <v>2</v>
      </c>
      <c r="LE321" s="61">
        <v>2</v>
      </c>
      <c r="LF321" s="61">
        <v>2</v>
      </c>
      <c r="LG321" s="61">
        <v>2</v>
      </c>
      <c r="LH321" s="61">
        <v>2</v>
      </c>
      <c r="LI321" s="61">
        <v>2</v>
      </c>
      <c r="LJ321" s="61">
        <v>2</v>
      </c>
      <c r="LK321" s="61">
        <v>2</v>
      </c>
      <c r="LL321" s="61">
        <v>2</v>
      </c>
      <c r="LM321" s="61">
        <v>2</v>
      </c>
      <c r="LN321" s="61">
        <v>2</v>
      </c>
      <c r="LO321" s="61">
        <v>2</v>
      </c>
      <c r="LP321" s="61">
        <v>2</v>
      </c>
      <c r="LQ321" s="61">
        <v>2</v>
      </c>
      <c r="LR321" s="202">
        <f>COUNTIF(KN321:LQ321,"2")</f>
        <v>29</v>
      </c>
      <c r="LS321" s="203">
        <f>LR321/(LR321+LT321+LV321+LX321)</f>
        <v>0.96666666666666667</v>
      </c>
      <c r="LT321" s="202">
        <f>COUNTIF(KN321:LQ321,"1")</f>
        <v>1</v>
      </c>
      <c r="LU321" s="203">
        <f>LT321/(LR321+LT321+LV321+LX321)</f>
        <v>3.3333333333333333E-2</v>
      </c>
      <c r="LV321" s="202">
        <f>COUNTIF(KN321:LQ321,"0")</f>
        <v>0</v>
      </c>
      <c r="LW321" s="203">
        <f>LV321/(LR321+LT321+LV321+LX321)</f>
        <v>0</v>
      </c>
      <c r="LX321" s="202">
        <f>COUNTIF(KA321:LQ321,"KĐG")</f>
        <v>0</v>
      </c>
      <c r="LY321" s="203">
        <f>LX321/(LR321+LT321+LV321+LX321)</f>
        <v>0</v>
      </c>
      <c r="LZ321" s="204">
        <f>(((LR321*2)+(LT321*1)+(LV321*0)))/(LR321+LT321+LV321)</f>
        <v>1.9666666666666666</v>
      </c>
      <c r="MA321" s="208" t="str">
        <f>IF(LY321&gt;=50%,"KĐG",IF(LZ321&gt;=1.6,"Đạt mục tiêu",IF(LZ321&gt;=1,"Cần cố gắng","Chưa đạt")))</f>
        <v>Đạt mục tiêu</v>
      </c>
      <c r="MB321" s="78"/>
      <c r="MC321" s="78"/>
      <c r="MD321" s="61"/>
      <c r="ME321" s="61"/>
      <c r="MF321" s="61"/>
      <c r="MG321" s="61"/>
      <c r="MH321" s="61"/>
      <c r="MI321" s="61"/>
      <c r="MJ321" s="61"/>
      <c r="MK321" s="61"/>
      <c r="ML321" s="61"/>
      <c r="MM321" s="61"/>
      <c r="MN321" s="61"/>
      <c r="MO321" s="61"/>
      <c r="MP321" s="61"/>
      <c r="MQ321" s="61"/>
      <c r="MR321" s="61"/>
      <c r="MS321" s="61"/>
      <c r="MT321" s="61"/>
      <c r="MU321" s="61"/>
      <c r="MV321" s="61"/>
      <c r="MW321" s="61"/>
      <c r="MX321" s="61"/>
      <c r="MY321" s="61"/>
      <c r="MZ321" s="61"/>
      <c r="NA321" s="61"/>
      <c r="NB321" s="61"/>
      <c r="NC321" s="61"/>
      <c r="ND321" s="202"/>
      <c r="NE321" s="203"/>
      <c r="NF321" s="202"/>
      <c r="NG321" s="203"/>
      <c r="NH321" s="202"/>
      <c r="NI321" s="203"/>
      <c r="NJ321" s="202"/>
      <c r="NK321" s="203"/>
      <c r="NL321" s="204"/>
      <c r="NM321" s="207"/>
      <c r="NN321" s="77"/>
      <c r="NO321" s="77"/>
      <c r="NP321" s="61"/>
      <c r="NQ321" s="61"/>
      <c r="NR321" s="61"/>
      <c r="NS321" s="61"/>
      <c r="NT321" s="61"/>
      <c r="NU321" s="61"/>
      <c r="NV321" s="61"/>
      <c r="NW321" s="61"/>
      <c r="NX321" s="61"/>
      <c r="NY321" s="61"/>
      <c r="NZ321" s="61"/>
      <c r="OA321" s="61"/>
      <c r="OB321" s="61"/>
      <c r="OC321" s="61"/>
      <c r="OD321" s="61"/>
      <c r="OE321" s="61"/>
      <c r="OF321" s="61"/>
      <c r="OG321" s="61"/>
      <c r="OH321" s="61"/>
      <c r="OI321" s="61"/>
      <c r="OJ321" s="61"/>
      <c r="OK321" s="61"/>
      <c r="OL321" s="61"/>
      <c r="OM321" s="61"/>
      <c r="ON321" s="61"/>
      <c r="OO321" s="61"/>
      <c r="OP321" s="202"/>
      <c r="OQ321" s="203"/>
      <c r="OR321" s="202"/>
      <c r="OS321" s="203"/>
      <c r="OT321" s="202"/>
      <c r="OU321" s="203"/>
      <c r="OV321" s="202"/>
      <c r="OW321" s="203"/>
      <c r="OX321" s="204"/>
      <c r="OY321" s="207"/>
      <c r="OZ321" s="61"/>
    </row>
    <row r="322" spans="1:416" ht="31.5" hidden="1">
      <c r="A322" s="61"/>
      <c r="B322" s="282"/>
      <c r="C322" s="278"/>
      <c r="D322" s="281"/>
      <c r="E322" s="279"/>
      <c r="F322" s="292"/>
      <c r="G322" s="281"/>
      <c r="H322" s="137" t="s">
        <v>762</v>
      </c>
      <c r="I322" s="176" t="s">
        <v>844</v>
      </c>
      <c r="J322" s="134"/>
      <c r="K322" s="206" t="s">
        <v>662</v>
      </c>
      <c r="L322" s="200" t="s">
        <v>499</v>
      </c>
      <c r="M322" s="55" t="s">
        <v>378</v>
      </c>
      <c r="N322" s="61" t="s">
        <v>349</v>
      </c>
      <c r="O322" s="282"/>
      <c r="P322" s="274"/>
      <c r="Q322" s="131"/>
      <c r="R322" s="131"/>
      <c r="S322" s="131"/>
      <c r="T322" s="131"/>
      <c r="U322" s="131"/>
      <c r="V322" s="131"/>
      <c r="W322" s="131"/>
      <c r="X322" s="131"/>
      <c r="Y322" s="131" t="s">
        <v>205</v>
      </c>
      <c r="Z322" s="131"/>
      <c r="AA322" s="131"/>
      <c r="AB322" s="130">
        <f t="shared" si="402"/>
        <v>1</v>
      </c>
      <c r="AC322" s="77"/>
      <c r="AD322" s="77"/>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251"/>
      <c r="BT322" s="251"/>
      <c r="BU322" s="77"/>
      <c r="BV322" s="77"/>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77"/>
      <c r="DM322" s="77"/>
      <c r="DN322" s="77"/>
      <c r="DO322" s="77"/>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77"/>
      <c r="FF322" s="77"/>
      <c r="FG322" s="77"/>
      <c r="FH322" s="77"/>
      <c r="FI322" s="77"/>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77"/>
      <c r="GZ322" s="77"/>
      <c r="HA322" s="77"/>
      <c r="HB322" s="77"/>
      <c r="HC322" s="77"/>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61"/>
      <c r="IH322" s="61"/>
      <c r="II322" s="61"/>
      <c r="IJ322" s="61"/>
      <c r="IK322" s="61"/>
      <c r="IL322" s="61"/>
      <c r="IM322" s="61"/>
      <c r="IN322" s="61"/>
      <c r="IO322" s="61"/>
      <c r="IP322" s="61"/>
      <c r="IQ322" s="61"/>
      <c r="IR322" s="61"/>
      <c r="IS322" s="77"/>
      <c r="IT322" s="77"/>
      <c r="IU322" s="77"/>
      <c r="IV322" s="77"/>
      <c r="IW322" s="61"/>
      <c r="IX322" s="61"/>
      <c r="IY322" s="61"/>
      <c r="IZ322" s="61"/>
      <c r="JA322" s="61"/>
      <c r="JB322" s="61"/>
      <c r="JC322" s="61"/>
      <c r="JD322" s="61"/>
      <c r="JE322" s="61"/>
      <c r="JF322" s="61"/>
      <c r="JG322" s="61"/>
      <c r="JH322" s="61"/>
      <c r="JI322" s="61"/>
      <c r="JJ322" s="61"/>
      <c r="JK322" s="61"/>
      <c r="JL322" s="61"/>
      <c r="JM322" s="61"/>
      <c r="JN322" s="61"/>
      <c r="JO322" s="61"/>
      <c r="JP322" s="61"/>
      <c r="JQ322" s="61"/>
      <c r="JR322" s="61"/>
      <c r="JS322" s="61"/>
      <c r="JT322" s="61"/>
      <c r="JU322" s="61"/>
      <c r="JV322" s="61"/>
      <c r="JW322" s="61"/>
      <c r="JX322" s="61"/>
      <c r="JY322" s="61"/>
      <c r="JZ322" s="61"/>
      <c r="KA322" s="61"/>
      <c r="KB322" s="61"/>
      <c r="KC322" s="61"/>
      <c r="KD322" s="61"/>
      <c r="KE322" s="61"/>
      <c r="KF322" s="61"/>
      <c r="KG322" s="61"/>
      <c r="KH322" s="61"/>
      <c r="KI322" s="61"/>
      <c r="KJ322" s="61"/>
      <c r="KK322" s="78"/>
      <c r="KL322" s="78"/>
      <c r="KM322" s="78"/>
      <c r="KN322" s="61"/>
      <c r="KO322" s="61"/>
      <c r="KP322" s="61"/>
      <c r="KQ322" s="61"/>
      <c r="KR322" s="61"/>
      <c r="KS322" s="61"/>
      <c r="KT322" s="61"/>
      <c r="KU322" s="61"/>
      <c r="KV322" s="61"/>
      <c r="KW322" s="61"/>
      <c r="KX322" s="61"/>
      <c r="KY322" s="61"/>
      <c r="KZ322" s="61"/>
      <c r="LA322" s="61"/>
      <c r="LB322" s="61"/>
      <c r="LC322" s="61"/>
      <c r="LD322" s="61"/>
      <c r="LE322" s="61"/>
      <c r="LF322" s="61"/>
      <c r="LG322" s="61"/>
      <c r="LH322" s="61"/>
      <c r="LI322" s="61"/>
      <c r="LJ322" s="61"/>
      <c r="LK322" s="61"/>
      <c r="LL322" s="61"/>
      <c r="LM322" s="61"/>
      <c r="LN322" s="61"/>
      <c r="LO322" s="61"/>
      <c r="LP322" s="61"/>
      <c r="LQ322" s="61"/>
      <c r="LR322" s="202"/>
      <c r="LS322" s="203"/>
      <c r="LT322" s="202"/>
      <c r="LU322" s="203"/>
      <c r="LV322" s="202"/>
      <c r="LW322" s="203"/>
      <c r="LX322" s="202"/>
      <c r="LY322" s="203"/>
      <c r="LZ322" s="204"/>
      <c r="MA322" s="208"/>
      <c r="MB322" s="78"/>
      <c r="MC322" s="78"/>
      <c r="MD322" s="61"/>
      <c r="ME322" s="61"/>
      <c r="MF322" s="61"/>
      <c r="MG322" s="61"/>
      <c r="MH322" s="61"/>
      <c r="MI322" s="61"/>
      <c r="MJ322" s="61"/>
      <c r="MK322" s="61"/>
      <c r="ML322" s="61"/>
      <c r="MM322" s="61"/>
      <c r="MN322" s="61"/>
      <c r="MO322" s="61"/>
      <c r="MP322" s="61"/>
      <c r="MQ322" s="61"/>
      <c r="MR322" s="61"/>
      <c r="MS322" s="61"/>
      <c r="MT322" s="61"/>
      <c r="MU322" s="61"/>
      <c r="MV322" s="61"/>
      <c r="MW322" s="61"/>
      <c r="MX322" s="61"/>
      <c r="MY322" s="61"/>
      <c r="MZ322" s="61"/>
      <c r="NA322" s="61"/>
      <c r="NB322" s="61"/>
      <c r="NC322" s="61"/>
      <c r="ND322" s="202"/>
      <c r="NE322" s="203"/>
      <c r="NF322" s="202"/>
      <c r="NG322" s="203"/>
      <c r="NH322" s="202"/>
      <c r="NI322" s="203"/>
      <c r="NJ322" s="202"/>
      <c r="NK322" s="203"/>
      <c r="NL322" s="204"/>
      <c r="NM322" s="207"/>
      <c r="NN322" s="77"/>
      <c r="NO322" s="77"/>
      <c r="NP322" s="61"/>
      <c r="NQ322" s="61"/>
      <c r="NR322" s="61"/>
      <c r="NS322" s="61"/>
      <c r="NT322" s="61"/>
      <c r="NU322" s="61"/>
      <c r="NV322" s="61"/>
      <c r="NW322" s="61"/>
      <c r="NX322" s="61"/>
      <c r="NY322" s="61"/>
      <c r="NZ322" s="61"/>
      <c r="OA322" s="61"/>
      <c r="OB322" s="61"/>
      <c r="OC322" s="61"/>
      <c r="OD322" s="61"/>
      <c r="OE322" s="61"/>
      <c r="OF322" s="61"/>
      <c r="OG322" s="61"/>
      <c r="OH322" s="61"/>
      <c r="OI322" s="61"/>
      <c r="OJ322" s="61"/>
      <c r="OK322" s="61"/>
      <c r="OL322" s="61"/>
      <c r="OM322" s="61"/>
      <c r="ON322" s="61"/>
      <c r="OO322" s="61"/>
      <c r="OP322" s="202"/>
      <c r="OQ322" s="203"/>
      <c r="OR322" s="202"/>
      <c r="OS322" s="203"/>
      <c r="OT322" s="202"/>
      <c r="OU322" s="203"/>
      <c r="OV322" s="202"/>
      <c r="OW322" s="203"/>
      <c r="OX322" s="204"/>
      <c r="OY322" s="207"/>
      <c r="OZ322" s="61"/>
    </row>
    <row r="323" spans="1:416" ht="31.5" hidden="1">
      <c r="A323" s="61"/>
      <c r="B323" s="282"/>
      <c r="C323" s="278"/>
      <c r="D323" s="281"/>
      <c r="E323" s="279"/>
      <c r="F323" s="292"/>
      <c r="G323" s="281"/>
      <c r="H323" s="137" t="s">
        <v>763</v>
      </c>
      <c r="I323" s="176" t="s">
        <v>844</v>
      </c>
      <c r="J323" s="134"/>
      <c r="K323" s="206"/>
      <c r="L323" s="200"/>
      <c r="M323" s="55" t="s">
        <v>378</v>
      </c>
      <c r="N323" s="61" t="s">
        <v>349</v>
      </c>
      <c r="O323" s="282"/>
      <c r="P323" s="274"/>
      <c r="Q323" s="131"/>
      <c r="R323" s="131"/>
      <c r="S323" s="131"/>
      <c r="T323" s="131"/>
      <c r="U323" s="131"/>
      <c r="V323" s="131"/>
      <c r="W323" s="131"/>
      <c r="X323" s="131"/>
      <c r="Y323" s="131"/>
      <c r="Z323" s="131" t="s">
        <v>205</v>
      </c>
      <c r="AA323" s="131"/>
      <c r="AB323" s="130">
        <f t="shared" si="402"/>
        <v>1</v>
      </c>
      <c r="AC323" s="77"/>
      <c r="AD323" s="77"/>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251"/>
      <c r="BT323" s="251"/>
      <c r="BU323" s="77"/>
      <c r="BV323" s="77"/>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77"/>
      <c r="DM323" s="77"/>
      <c r="DN323" s="77"/>
      <c r="DO323" s="77"/>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77"/>
      <c r="FF323" s="77"/>
      <c r="FG323" s="77"/>
      <c r="FH323" s="77"/>
      <c r="FI323" s="77"/>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77"/>
      <c r="GZ323" s="77"/>
      <c r="HA323" s="77"/>
      <c r="HB323" s="77"/>
      <c r="HC323" s="77"/>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61"/>
      <c r="IH323" s="61"/>
      <c r="II323" s="61"/>
      <c r="IJ323" s="61"/>
      <c r="IK323" s="61"/>
      <c r="IL323" s="61"/>
      <c r="IM323" s="61"/>
      <c r="IN323" s="61"/>
      <c r="IO323" s="61"/>
      <c r="IP323" s="61"/>
      <c r="IQ323" s="61"/>
      <c r="IR323" s="61"/>
      <c r="IS323" s="77"/>
      <c r="IT323" s="77"/>
      <c r="IU323" s="77"/>
      <c r="IV323" s="77"/>
      <c r="IW323" s="61"/>
      <c r="IX323" s="61"/>
      <c r="IY323" s="61"/>
      <c r="IZ323" s="61"/>
      <c r="JA323" s="61"/>
      <c r="JB323" s="61"/>
      <c r="JC323" s="61"/>
      <c r="JD323" s="61"/>
      <c r="JE323" s="61"/>
      <c r="JF323" s="61"/>
      <c r="JG323" s="61"/>
      <c r="JH323" s="61"/>
      <c r="JI323" s="61"/>
      <c r="JJ323" s="61"/>
      <c r="JK323" s="61"/>
      <c r="JL323" s="61"/>
      <c r="JM323" s="61"/>
      <c r="JN323" s="61"/>
      <c r="JO323" s="61"/>
      <c r="JP323" s="61"/>
      <c r="JQ323" s="61"/>
      <c r="JR323" s="61"/>
      <c r="JS323" s="61"/>
      <c r="JT323" s="61"/>
      <c r="JU323" s="61"/>
      <c r="JV323" s="61"/>
      <c r="JW323" s="61"/>
      <c r="JX323" s="61"/>
      <c r="JY323" s="61"/>
      <c r="JZ323" s="61"/>
      <c r="KA323" s="61"/>
      <c r="KB323" s="61"/>
      <c r="KC323" s="61"/>
      <c r="KD323" s="61"/>
      <c r="KE323" s="61"/>
      <c r="KF323" s="61"/>
      <c r="KG323" s="61"/>
      <c r="KH323" s="61"/>
      <c r="KI323" s="61"/>
      <c r="KJ323" s="61"/>
      <c r="KK323" s="78"/>
      <c r="KL323" s="78"/>
      <c r="KM323" s="78"/>
      <c r="KN323" s="61"/>
      <c r="KO323" s="61"/>
      <c r="KP323" s="61"/>
      <c r="KQ323" s="61"/>
      <c r="KR323" s="61"/>
      <c r="KS323" s="61"/>
      <c r="KT323" s="61"/>
      <c r="KU323" s="61"/>
      <c r="KV323" s="61"/>
      <c r="KW323" s="61"/>
      <c r="KX323" s="61"/>
      <c r="KY323" s="61"/>
      <c r="KZ323" s="61"/>
      <c r="LA323" s="61"/>
      <c r="LB323" s="61"/>
      <c r="LC323" s="61"/>
      <c r="LD323" s="61"/>
      <c r="LE323" s="61"/>
      <c r="LF323" s="61"/>
      <c r="LG323" s="61"/>
      <c r="LH323" s="61"/>
      <c r="LI323" s="61"/>
      <c r="LJ323" s="61"/>
      <c r="LK323" s="61"/>
      <c r="LL323" s="61"/>
      <c r="LM323" s="61"/>
      <c r="LN323" s="61"/>
      <c r="LO323" s="61"/>
      <c r="LP323" s="61"/>
      <c r="LQ323" s="61"/>
      <c r="LR323" s="202"/>
      <c r="LS323" s="203"/>
      <c r="LT323" s="202"/>
      <c r="LU323" s="203"/>
      <c r="LV323" s="202"/>
      <c r="LW323" s="203"/>
      <c r="LX323" s="202"/>
      <c r="LY323" s="203"/>
      <c r="LZ323" s="204"/>
      <c r="MA323" s="208"/>
      <c r="MB323" s="78"/>
      <c r="MC323" s="78"/>
      <c r="MD323" s="61"/>
      <c r="ME323" s="61"/>
      <c r="MF323" s="61"/>
      <c r="MG323" s="61"/>
      <c r="MH323" s="61"/>
      <c r="MI323" s="61"/>
      <c r="MJ323" s="61"/>
      <c r="MK323" s="61"/>
      <c r="ML323" s="61"/>
      <c r="MM323" s="61"/>
      <c r="MN323" s="61"/>
      <c r="MO323" s="61"/>
      <c r="MP323" s="61"/>
      <c r="MQ323" s="61"/>
      <c r="MR323" s="61"/>
      <c r="MS323" s="61"/>
      <c r="MT323" s="61"/>
      <c r="MU323" s="61"/>
      <c r="MV323" s="61"/>
      <c r="MW323" s="61"/>
      <c r="MX323" s="61"/>
      <c r="MY323" s="61"/>
      <c r="MZ323" s="61"/>
      <c r="NA323" s="61"/>
      <c r="NB323" s="61"/>
      <c r="NC323" s="61"/>
      <c r="ND323" s="202"/>
      <c r="NE323" s="203"/>
      <c r="NF323" s="202"/>
      <c r="NG323" s="203"/>
      <c r="NH323" s="202"/>
      <c r="NI323" s="203"/>
      <c r="NJ323" s="202"/>
      <c r="NK323" s="203"/>
      <c r="NL323" s="204"/>
      <c r="NM323" s="207"/>
      <c r="NN323" s="77"/>
      <c r="NO323" s="77"/>
      <c r="NP323" s="61"/>
      <c r="NQ323" s="61"/>
      <c r="NR323" s="61"/>
      <c r="NS323" s="61"/>
      <c r="NT323" s="61"/>
      <c r="NU323" s="61"/>
      <c r="NV323" s="61"/>
      <c r="NW323" s="61"/>
      <c r="NX323" s="61"/>
      <c r="NY323" s="61"/>
      <c r="NZ323" s="61"/>
      <c r="OA323" s="61"/>
      <c r="OB323" s="61"/>
      <c r="OC323" s="61"/>
      <c r="OD323" s="61"/>
      <c r="OE323" s="61"/>
      <c r="OF323" s="61"/>
      <c r="OG323" s="61"/>
      <c r="OH323" s="61"/>
      <c r="OI323" s="61"/>
      <c r="OJ323" s="61"/>
      <c r="OK323" s="61"/>
      <c r="OL323" s="61"/>
      <c r="OM323" s="61"/>
      <c r="ON323" s="61"/>
      <c r="OO323" s="61"/>
      <c r="OP323" s="202"/>
      <c r="OQ323" s="203"/>
      <c r="OR323" s="202"/>
      <c r="OS323" s="203"/>
      <c r="OT323" s="202"/>
      <c r="OU323" s="203"/>
      <c r="OV323" s="202"/>
      <c r="OW323" s="203"/>
      <c r="OX323" s="204"/>
      <c r="OY323" s="207"/>
      <c r="OZ323" s="61"/>
    </row>
    <row r="324" spans="1:416" ht="47.25" hidden="1">
      <c r="A324" s="61"/>
      <c r="B324" s="282"/>
      <c r="C324" s="278"/>
      <c r="D324" s="281"/>
      <c r="E324" s="279"/>
      <c r="F324" s="292"/>
      <c r="G324" s="281"/>
      <c r="H324" s="137" t="s">
        <v>1356</v>
      </c>
      <c r="I324" s="176" t="s">
        <v>844</v>
      </c>
      <c r="J324" s="134"/>
      <c r="K324" s="206"/>
      <c r="L324" s="200"/>
      <c r="M324" s="55" t="s">
        <v>378</v>
      </c>
      <c r="N324" s="61" t="s">
        <v>349</v>
      </c>
      <c r="O324" s="282"/>
      <c r="P324" s="274"/>
      <c r="Q324" s="131"/>
      <c r="R324" s="131"/>
      <c r="S324" s="131"/>
      <c r="T324" s="131"/>
      <c r="U324" s="131"/>
      <c r="V324" s="131"/>
      <c r="W324" s="131"/>
      <c r="X324" s="131"/>
      <c r="Y324" s="131"/>
      <c r="Z324" s="131"/>
      <c r="AA324" s="131" t="s">
        <v>205</v>
      </c>
      <c r="AB324" s="130">
        <f t="shared" si="402"/>
        <v>1</v>
      </c>
      <c r="AC324" s="77"/>
      <c r="AD324" s="77"/>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251"/>
      <c r="BT324" s="251"/>
      <c r="BU324" s="77"/>
      <c r="BV324" s="77"/>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77"/>
      <c r="DM324" s="77"/>
      <c r="DN324" s="77"/>
      <c r="DO324" s="77"/>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77"/>
      <c r="FF324" s="77"/>
      <c r="FG324" s="77"/>
      <c r="FH324" s="77"/>
      <c r="FI324" s="77"/>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77"/>
      <c r="GZ324" s="77"/>
      <c r="HA324" s="77"/>
      <c r="HB324" s="77"/>
      <c r="HC324" s="77"/>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61"/>
      <c r="IH324" s="61"/>
      <c r="II324" s="61"/>
      <c r="IJ324" s="61"/>
      <c r="IK324" s="61"/>
      <c r="IL324" s="61"/>
      <c r="IM324" s="61"/>
      <c r="IN324" s="61"/>
      <c r="IO324" s="61"/>
      <c r="IP324" s="61"/>
      <c r="IQ324" s="61"/>
      <c r="IR324" s="61"/>
      <c r="IS324" s="77"/>
      <c r="IT324" s="77"/>
      <c r="IU324" s="77"/>
      <c r="IV324" s="77"/>
      <c r="IW324" s="61"/>
      <c r="IX324" s="61"/>
      <c r="IY324" s="61"/>
      <c r="IZ324" s="61"/>
      <c r="JA324" s="61"/>
      <c r="JB324" s="61"/>
      <c r="JC324" s="61"/>
      <c r="JD324" s="61"/>
      <c r="JE324" s="61"/>
      <c r="JF324" s="61"/>
      <c r="JG324" s="61"/>
      <c r="JH324" s="61"/>
      <c r="JI324" s="61"/>
      <c r="JJ324" s="61"/>
      <c r="JK324" s="61"/>
      <c r="JL324" s="61"/>
      <c r="JM324" s="61"/>
      <c r="JN324" s="61"/>
      <c r="JO324" s="61"/>
      <c r="JP324" s="61"/>
      <c r="JQ324" s="61"/>
      <c r="JR324" s="61"/>
      <c r="JS324" s="61"/>
      <c r="JT324" s="61"/>
      <c r="JU324" s="61"/>
      <c r="JV324" s="61"/>
      <c r="JW324" s="61"/>
      <c r="JX324" s="61"/>
      <c r="JY324" s="61"/>
      <c r="JZ324" s="61"/>
      <c r="KA324" s="61"/>
      <c r="KB324" s="61"/>
      <c r="KC324" s="61"/>
      <c r="KD324" s="61"/>
      <c r="KE324" s="61"/>
      <c r="KF324" s="61"/>
      <c r="KG324" s="61"/>
      <c r="KH324" s="61"/>
      <c r="KI324" s="61"/>
      <c r="KJ324" s="61"/>
      <c r="KK324" s="78"/>
      <c r="KL324" s="78"/>
      <c r="KM324" s="78"/>
      <c r="KN324" s="61"/>
      <c r="KO324" s="61"/>
      <c r="KP324" s="61"/>
      <c r="KQ324" s="61"/>
      <c r="KR324" s="61"/>
      <c r="KS324" s="61"/>
      <c r="KT324" s="61"/>
      <c r="KU324" s="61"/>
      <c r="KV324" s="61"/>
      <c r="KW324" s="61"/>
      <c r="KX324" s="61"/>
      <c r="KY324" s="61"/>
      <c r="KZ324" s="61"/>
      <c r="LA324" s="61"/>
      <c r="LB324" s="61"/>
      <c r="LC324" s="61"/>
      <c r="LD324" s="61"/>
      <c r="LE324" s="61"/>
      <c r="LF324" s="61"/>
      <c r="LG324" s="61"/>
      <c r="LH324" s="61"/>
      <c r="LI324" s="61"/>
      <c r="LJ324" s="61"/>
      <c r="LK324" s="61"/>
      <c r="LL324" s="61"/>
      <c r="LM324" s="61"/>
      <c r="LN324" s="61"/>
      <c r="LO324" s="61"/>
      <c r="LP324" s="61"/>
      <c r="LQ324" s="61"/>
      <c r="LR324" s="202"/>
      <c r="LS324" s="203"/>
      <c r="LT324" s="202"/>
      <c r="LU324" s="203"/>
      <c r="LV324" s="202"/>
      <c r="LW324" s="203"/>
      <c r="LX324" s="202"/>
      <c r="LY324" s="203"/>
      <c r="LZ324" s="204"/>
      <c r="MA324" s="208"/>
      <c r="MB324" s="78"/>
      <c r="MC324" s="78"/>
      <c r="MD324" s="61"/>
      <c r="ME324" s="61"/>
      <c r="MF324" s="61"/>
      <c r="MG324" s="61"/>
      <c r="MH324" s="61"/>
      <c r="MI324" s="61"/>
      <c r="MJ324" s="61"/>
      <c r="MK324" s="61"/>
      <c r="ML324" s="61"/>
      <c r="MM324" s="61"/>
      <c r="MN324" s="61"/>
      <c r="MO324" s="61"/>
      <c r="MP324" s="61"/>
      <c r="MQ324" s="61"/>
      <c r="MR324" s="61"/>
      <c r="MS324" s="61"/>
      <c r="MT324" s="61"/>
      <c r="MU324" s="61"/>
      <c r="MV324" s="61"/>
      <c r="MW324" s="61"/>
      <c r="MX324" s="61"/>
      <c r="MY324" s="61"/>
      <c r="MZ324" s="61"/>
      <c r="NA324" s="61"/>
      <c r="NB324" s="61"/>
      <c r="NC324" s="61"/>
      <c r="ND324" s="202"/>
      <c r="NE324" s="203"/>
      <c r="NF324" s="202"/>
      <c r="NG324" s="203"/>
      <c r="NH324" s="202"/>
      <c r="NI324" s="203"/>
      <c r="NJ324" s="202"/>
      <c r="NK324" s="203"/>
      <c r="NL324" s="204"/>
      <c r="NM324" s="207"/>
      <c r="NN324" s="77"/>
      <c r="NO324" s="77"/>
      <c r="NP324" s="61"/>
      <c r="NQ324" s="61"/>
      <c r="NR324" s="61"/>
      <c r="NS324" s="61"/>
      <c r="NT324" s="61"/>
      <c r="NU324" s="61"/>
      <c r="NV324" s="61"/>
      <c r="NW324" s="61"/>
      <c r="NX324" s="61"/>
      <c r="NY324" s="61"/>
      <c r="NZ324" s="61"/>
      <c r="OA324" s="61"/>
      <c r="OB324" s="61"/>
      <c r="OC324" s="61"/>
      <c r="OD324" s="61"/>
      <c r="OE324" s="61"/>
      <c r="OF324" s="61"/>
      <c r="OG324" s="61"/>
      <c r="OH324" s="61"/>
      <c r="OI324" s="61"/>
      <c r="OJ324" s="61"/>
      <c r="OK324" s="61"/>
      <c r="OL324" s="61"/>
      <c r="OM324" s="61"/>
      <c r="ON324" s="61"/>
      <c r="OO324" s="61"/>
      <c r="OP324" s="202"/>
      <c r="OQ324" s="203"/>
      <c r="OR324" s="202"/>
      <c r="OS324" s="203"/>
      <c r="OT324" s="202"/>
      <c r="OU324" s="203"/>
      <c r="OV324" s="202"/>
      <c r="OW324" s="203"/>
      <c r="OX324" s="204"/>
      <c r="OY324" s="207"/>
      <c r="OZ324" s="61"/>
    </row>
    <row r="325" spans="1:416" s="25" customFormat="1" ht="18.75" customHeight="1">
      <c r="A325" s="61"/>
      <c r="B325" s="61"/>
      <c r="C325" s="280" t="s">
        <v>251</v>
      </c>
      <c r="D325" s="280"/>
      <c r="E325" s="280"/>
      <c r="F325" s="198"/>
      <c r="G325" s="122">
        <f>COUNTIF(G326:G336,"x")</f>
        <v>2</v>
      </c>
      <c r="H325" s="198"/>
      <c r="I325" s="198"/>
      <c r="J325" s="148"/>
      <c r="K325" s="47"/>
      <c r="L325" s="148"/>
      <c r="M325" s="198"/>
      <c r="N325" s="198"/>
      <c r="O325" s="125">
        <f>COUNTIF(O326:O336,"x")</f>
        <v>2</v>
      </c>
      <c r="P325" s="61">
        <f>SUM(P326:P336)</f>
        <v>0</v>
      </c>
      <c r="Q325" s="125">
        <f>COUNTIF(Q326:Q336,"x")</f>
        <v>1</v>
      </c>
      <c r="R325" s="125">
        <f t="shared" ref="R325:S325" si="418">COUNTIF(R326:R336,"x")</f>
        <v>1</v>
      </c>
      <c r="S325" s="125">
        <f t="shared" si="418"/>
        <v>1</v>
      </c>
      <c r="T325" s="125">
        <f t="shared" ref="T325:AA325" si="419">COUNTIF(T326:T336,"x")</f>
        <v>1</v>
      </c>
      <c r="U325" s="125">
        <f t="shared" si="419"/>
        <v>1</v>
      </c>
      <c r="V325" s="125">
        <f t="shared" si="419"/>
        <v>1</v>
      </c>
      <c r="W325" s="125">
        <f t="shared" si="419"/>
        <v>1</v>
      </c>
      <c r="X325" s="125">
        <f t="shared" si="419"/>
        <v>1</v>
      </c>
      <c r="Y325" s="125">
        <f t="shared" si="419"/>
        <v>1</v>
      </c>
      <c r="Z325" s="125">
        <f t="shared" si="419"/>
        <v>1</v>
      </c>
      <c r="AA325" s="125">
        <f t="shared" si="419"/>
        <v>1</v>
      </c>
      <c r="AB325" s="244">
        <f>SUM(AB326:AB336)</f>
        <v>11</v>
      </c>
      <c r="AC325" s="75"/>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205"/>
      <c r="BJ325" s="205"/>
      <c r="BK325" s="205"/>
      <c r="BL325" s="205"/>
      <c r="BM325" s="205"/>
      <c r="BN325" s="205"/>
      <c r="BO325" s="205"/>
      <c r="BP325" s="205"/>
      <c r="BQ325" s="205"/>
      <c r="BR325" s="208"/>
      <c r="BS325" s="77"/>
      <c r="BT325" s="77"/>
      <c r="BU325" s="77"/>
      <c r="BV325" s="77"/>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77"/>
      <c r="GZ325" s="77"/>
      <c r="HA325" s="77"/>
      <c r="HB325" s="77"/>
      <c r="HC325" s="77"/>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61"/>
      <c r="IK325" s="61"/>
      <c r="IL325" s="61"/>
      <c r="IM325" s="61"/>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61"/>
      <c r="JW325" s="61"/>
      <c r="JX325" s="61"/>
      <c r="JY325" s="61"/>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61"/>
      <c r="KW325" s="61"/>
      <c r="KX325" s="61"/>
      <c r="KY325" s="61"/>
      <c r="KZ325" s="61"/>
      <c r="LA325" s="61"/>
      <c r="LB325" s="61"/>
      <c r="LC325" s="61"/>
      <c r="LD325" s="61"/>
      <c r="LE325" s="61"/>
      <c r="LF325" s="61"/>
      <c r="LG325" s="61"/>
      <c r="LH325" s="61"/>
      <c r="LI325" s="61"/>
      <c r="LJ325" s="61"/>
      <c r="LK325" s="61"/>
      <c r="LL325" s="61"/>
      <c r="LM325" s="61"/>
      <c r="LN325" s="61"/>
      <c r="LO325" s="61"/>
      <c r="LP325" s="61"/>
      <c r="LQ325" s="61"/>
      <c r="LR325" s="61"/>
      <c r="LS325" s="61"/>
      <c r="LT325" s="61"/>
      <c r="LU325" s="61"/>
      <c r="LV325" s="61"/>
      <c r="LW325" s="61"/>
      <c r="LX325" s="61"/>
      <c r="LY325" s="61"/>
      <c r="LZ325" s="61"/>
      <c r="MA325" s="61"/>
      <c r="MB325" s="61"/>
      <c r="MC325" s="61"/>
      <c r="MD325" s="61"/>
      <c r="ME325" s="61"/>
      <c r="MF325" s="61"/>
      <c r="MG325" s="61"/>
      <c r="MH325" s="61"/>
      <c r="MI325" s="61"/>
      <c r="MJ325" s="61"/>
      <c r="MK325" s="61"/>
      <c r="ML325" s="61"/>
      <c r="MM325" s="61"/>
      <c r="MN325" s="61"/>
      <c r="MO325" s="61"/>
      <c r="MP325" s="61"/>
      <c r="MQ325" s="61"/>
      <c r="MR325" s="61"/>
      <c r="MS325" s="61"/>
      <c r="MT325" s="61"/>
      <c r="MU325" s="61"/>
      <c r="MV325" s="61"/>
      <c r="MW325" s="61"/>
      <c r="MX325" s="61"/>
      <c r="MY325" s="61"/>
      <c r="MZ325" s="61"/>
      <c r="NA325" s="61"/>
      <c r="NB325" s="61"/>
      <c r="NC325" s="61"/>
      <c r="ND325" s="202"/>
      <c r="NE325" s="203"/>
      <c r="NF325" s="202"/>
      <c r="NG325" s="203"/>
      <c r="NH325" s="202"/>
      <c r="NI325" s="203"/>
      <c r="NJ325" s="202"/>
      <c r="NK325" s="203"/>
      <c r="NL325" s="204"/>
      <c r="NM325" s="207"/>
      <c r="NN325" s="77"/>
      <c r="NO325" s="77"/>
      <c r="NP325" s="61"/>
      <c r="NQ325" s="61"/>
      <c r="NR325" s="61"/>
      <c r="NS325" s="61"/>
      <c r="NT325" s="61"/>
      <c r="NU325" s="61"/>
      <c r="NV325" s="61"/>
      <c r="NW325" s="61"/>
      <c r="NX325" s="61"/>
      <c r="NY325" s="61"/>
      <c r="NZ325" s="61"/>
      <c r="OA325" s="61"/>
      <c r="OB325" s="61"/>
      <c r="OC325" s="61"/>
      <c r="OD325" s="61"/>
      <c r="OE325" s="61"/>
      <c r="OF325" s="61"/>
      <c r="OG325" s="61"/>
      <c r="OH325" s="61"/>
      <c r="OI325" s="61"/>
      <c r="OJ325" s="61"/>
      <c r="OK325" s="61"/>
      <c r="OL325" s="61"/>
      <c r="OM325" s="61"/>
      <c r="ON325" s="61"/>
      <c r="OO325" s="61"/>
      <c r="OP325" s="202"/>
      <c r="OQ325" s="203"/>
      <c r="OR325" s="202"/>
      <c r="OS325" s="203"/>
      <c r="OT325" s="202"/>
      <c r="OU325" s="203"/>
      <c r="OV325" s="202"/>
      <c r="OW325" s="203"/>
      <c r="OX325" s="204"/>
      <c r="OY325" s="207"/>
      <c r="OZ325" s="61"/>
    </row>
    <row r="326" spans="1:416" ht="33.75" hidden="1" customHeight="1">
      <c r="A326" s="61"/>
      <c r="B326" s="282">
        <v>114</v>
      </c>
      <c r="C326" s="308" t="s">
        <v>356</v>
      </c>
      <c r="D326" s="286" t="s">
        <v>7</v>
      </c>
      <c r="E326" s="308" t="s">
        <v>252</v>
      </c>
      <c r="F326" s="307" t="s">
        <v>7</v>
      </c>
      <c r="G326" s="286" t="s">
        <v>205</v>
      </c>
      <c r="H326" s="137" t="s">
        <v>764</v>
      </c>
      <c r="I326" s="176" t="s">
        <v>1118</v>
      </c>
      <c r="J326" s="134"/>
      <c r="K326" s="206" t="s">
        <v>662</v>
      </c>
      <c r="L326" s="200" t="s">
        <v>500</v>
      </c>
      <c r="M326" s="55" t="s">
        <v>378</v>
      </c>
      <c r="N326" s="61" t="s">
        <v>349</v>
      </c>
      <c r="O326" s="282" t="s">
        <v>205</v>
      </c>
      <c r="P326" s="272"/>
      <c r="Q326" s="131" t="s">
        <v>205</v>
      </c>
      <c r="R326" s="131"/>
      <c r="S326" s="131"/>
      <c r="T326" s="131"/>
      <c r="U326" s="131"/>
      <c r="V326" s="131"/>
      <c r="W326" s="131"/>
      <c r="X326" s="131"/>
      <c r="Y326" s="131"/>
      <c r="Z326" s="131"/>
      <c r="AA326" s="131"/>
      <c r="AB326" s="130">
        <f t="shared" ref="AB326:AB336" si="420">COUNTIF($Q326:$AA326,"x")</f>
        <v>1</v>
      </c>
      <c r="AC326" s="75" t="s">
        <v>555</v>
      </c>
      <c r="AD326" s="75" t="s">
        <v>555</v>
      </c>
      <c r="AE326" s="201">
        <v>2</v>
      </c>
      <c r="AF326" s="201">
        <v>1</v>
      </c>
      <c r="AG326" s="201">
        <v>1</v>
      </c>
      <c r="AH326" s="201">
        <v>2</v>
      </c>
      <c r="AI326" s="201">
        <v>2</v>
      </c>
      <c r="AJ326" s="201">
        <v>2</v>
      </c>
      <c r="AK326" s="201">
        <v>2</v>
      </c>
      <c r="AL326" s="201">
        <v>2</v>
      </c>
      <c r="AM326" s="201">
        <v>2</v>
      </c>
      <c r="AN326" s="201">
        <v>2</v>
      </c>
      <c r="AO326" s="201">
        <v>2</v>
      </c>
      <c r="AP326" s="201">
        <v>2</v>
      </c>
      <c r="AQ326" s="201">
        <v>1</v>
      </c>
      <c r="AR326" s="201">
        <v>2</v>
      </c>
      <c r="AS326" s="201">
        <v>2</v>
      </c>
      <c r="AT326" s="201">
        <v>2</v>
      </c>
      <c r="AU326" s="201">
        <v>2</v>
      </c>
      <c r="AV326" s="201">
        <v>2</v>
      </c>
      <c r="AW326" s="201">
        <v>2</v>
      </c>
      <c r="AX326" s="201">
        <v>2</v>
      </c>
      <c r="AY326" s="201">
        <v>2</v>
      </c>
      <c r="AZ326" s="201">
        <v>2</v>
      </c>
      <c r="BA326" s="201">
        <v>2</v>
      </c>
      <c r="BB326" s="201">
        <v>2</v>
      </c>
      <c r="BC326" s="201">
        <v>2</v>
      </c>
      <c r="BD326" s="201">
        <v>2</v>
      </c>
      <c r="BE326" s="201">
        <v>2</v>
      </c>
      <c r="BF326" s="201">
        <v>1</v>
      </c>
      <c r="BG326" s="201">
        <v>1</v>
      </c>
      <c r="BH326" s="201">
        <v>2</v>
      </c>
      <c r="BI326" s="202">
        <f>COUNTIF(AE326:BH326,"2")</f>
        <v>25</v>
      </c>
      <c r="BJ326" s="203">
        <f>BI326/(BI326+BK326+BM326+BO326)</f>
        <v>0.83333333333333337</v>
      </c>
      <c r="BK326" s="202">
        <f>COUNTIF(AE326:BH326,"1")</f>
        <v>5</v>
      </c>
      <c r="BL326" s="203">
        <f>BK326/(BI326+BK326+BM326+BO326)</f>
        <v>0.16666666666666666</v>
      </c>
      <c r="BM326" s="202">
        <f>COUNTIF(AE326:BH326,"0")</f>
        <v>0</v>
      </c>
      <c r="BN326" s="203">
        <f>BM326/(BI326+BK326+BM326+BO326)</f>
        <v>0</v>
      </c>
      <c r="BO326" s="202">
        <f>COUNTIF(P326:BH326,"KĐG")</f>
        <v>0</v>
      </c>
      <c r="BP326" s="203">
        <f>BO326/(BI326+BK326+BM326+BO326)</f>
        <v>0</v>
      </c>
      <c r="BQ326" s="204">
        <f>(((BI326*2)+(BK326*1)+(BM326*0)))/(BI326+BK326+BM326)</f>
        <v>1.8333333333333333</v>
      </c>
      <c r="BR326" s="205" t="str">
        <f>IF(BP326&gt;=50%,"KĐG",IF(BQ326&gt;=1.6,"Đạt mục tiêu",IF(BQ326&gt;=1,"Cần cố gắng","Chưa đạt")))</f>
        <v>Đạt mục tiêu</v>
      </c>
      <c r="BS326" s="251"/>
      <c r="BT326" s="251"/>
      <c r="BU326" s="77">
        <v>2</v>
      </c>
      <c r="BV326" s="77">
        <v>1</v>
      </c>
      <c r="BW326" s="61">
        <v>1</v>
      </c>
      <c r="BX326" s="61">
        <v>2</v>
      </c>
      <c r="BY326" s="61">
        <v>2</v>
      </c>
      <c r="BZ326" s="61">
        <v>2</v>
      </c>
      <c r="CA326" s="61">
        <v>2</v>
      </c>
      <c r="CB326" s="61">
        <v>2</v>
      </c>
      <c r="CC326" s="61">
        <v>2</v>
      </c>
      <c r="CD326" s="61">
        <v>2</v>
      </c>
      <c r="CE326" s="61">
        <v>2</v>
      </c>
      <c r="CF326" s="61">
        <v>2</v>
      </c>
      <c r="CG326" s="61">
        <v>1</v>
      </c>
      <c r="CH326" s="61">
        <v>2</v>
      </c>
      <c r="CI326" s="61">
        <v>2</v>
      </c>
      <c r="CJ326" s="61">
        <v>2</v>
      </c>
      <c r="CK326" s="61">
        <v>2</v>
      </c>
      <c r="CL326" s="61">
        <v>2</v>
      </c>
      <c r="CM326" s="61">
        <v>2</v>
      </c>
      <c r="CN326" s="61">
        <v>2</v>
      </c>
      <c r="CO326" s="61">
        <v>2</v>
      </c>
      <c r="CP326" s="61">
        <v>2</v>
      </c>
      <c r="CQ326" s="61">
        <v>2</v>
      </c>
      <c r="CR326" s="61">
        <v>2</v>
      </c>
      <c r="CS326" s="61">
        <v>2</v>
      </c>
      <c r="CT326" s="61">
        <v>2</v>
      </c>
      <c r="CU326" s="61">
        <v>2</v>
      </c>
      <c r="CV326" s="61">
        <v>1</v>
      </c>
      <c r="CW326" s="61">
        <v>1</v>
      </c>
      <c r="CX326" s="61">
        <v>2</v>
      </c>
      <c r="CY326" s="61">
        <f>COUNTIF(BU326:CX326,"2")</f>
        <v>25</v>
      </c>
      <c r="CZ326" s="61">
        <f>CY326/(CY326+DA326+DC326+DE326)</f>
        <v>0.83333333333333337</v>
      </c>
      <c r="DA326" s="61">
        <f>COUNTIF(BU326:CX326,"1")</f>
        <v>5</v>
      </c>
      <c r="DB326" s="61">
        <f>DA326/(CY326+DA326+DC326+DE326)</f>
        <v>0.16666666666666666</v>
      </c>
      <c r="DC326" s="61">
        <f>COUNTIF(BU326:CX326,"0")</f>
        <v>0</v>
      </c>
      <c r="DD326" s="61">
        <f>DC326/(CY326+DA326+DC326+DE326)</f>
        <v>0</v>
      </c>
      <c r="DE326" s="61">
        <f>COUNTIF(BG326:CX326,"KĐG")</f>
        <v>0</v>
      </c>
      <c r="DF326" s="61">
        <f>DE326/(CY326+DA326+DC326+DE326)</f>
        <v>0</v>
      </c>
      <c r="DG326" s="61">
        <f>(((CY326*2)+(DA326*1)+(DC326*0)))/(CY326+DA326+DC326)</f>
        <v>1.8333333333333333</v>
      </c>
      <c r="DH326" s="61" t="str">
        <f>IF(DF326&gt;=50%,"KĐG",IF(DG326&gt;=1.6,"Đạt mục tiêu",IF(DG326&gt;=1,"Cần cố gắng","Chưa đạt")))</f>
        <v>Đạt mục tiêu</v>
      </c>
      <c r="DI326" s="61"/>
      <c r="DJ326" s="61"/>
      <c r="DK326" s="61"/>
      <c r="DL326" s="77"/>
      <c r="DM326" s="77"/>
      <c r="DN326" s="77"/>
      <c r="DO326" s="77"/>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77"/>
      <c r="FF326" s="77"/>
      <c r="FG326" s="77"/>
      <c r="FH326" s="77"/>
      <c r="FI326" s="77"/>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77"/>
      <c r="GZ326" s="77"/>
      <c r="HA326" s="77"/>
      <c r="HB326" s="77"/>
      <c r="HC326" s="77"/>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61"/>
      <c r="IK326" s="61"/>
      <c r="IL326" s="61"/>
      <c r="IM326" s="61"/>
      <c r="IN326" s="61"/>
      <c r="IO326" s="61"/>
      <c r="IP326" s="61"/>
      <c r="IQ326" s="61"/>
      <c r="IR326" s="61"/>
      <c r="IS326" s="77"/>
      <c r="IT326" s="77"/>
      <c r="IU326" s="77"/>
      <c r="IV326" s="77"/>
      <c r="IW326" s="61"/>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61"/>
      <c r="JT326" s="61"/>
      <c r="JU326" s="61"/>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61"/>
      <c r="LG326" s="61"/>
      <c r="LH326" s="61"/>
      <c r="LI326" s="61"/>
      <c r="LJ326" s="61"/>
      <c r="LK326" s="61"/>
      <c r="LL326" s="61"/>
      <c r="LM326" s="61"/>
      <c r="LN326" s="61"/>
      <c r="LO326" s="61"/>
      <c r="LP326" s="61"/>
      <c r="LQ326" s="61"/>
      <c r="LR326" s="61"/>
      <c r="LS326" s="61"/>
      <c r="LT326" s="61"/>
      <c r="LU326" s="61"/>
      <c r="LV326" s="61"/>
      <c r="LW326" s="61"/>
      <c r="LX326" s="61"/>
      <c r="LY326" s="61"/>
      <c r="LZ326" s="61"/>
      <c r="MA326" s="61"/>
      <c r="MB326" s="78" t="s">
        <v>555</v>
      </c>
      <c r="MC326" s="78" t="s">
        <v>555</v>
      </c>
      <c r="MD326" s="61">
        <v>2</v>
      </c>
      <c r="ME326" s="61">
        <v>2</v>
      </c>
      <c r="MF326" s="61">
        <v>2</v>
      </c>
      <c r="MG326" s="61">
        <v>2</v>
      </c>
      <c r="MH326" s="61">
        <v>2</v>
      </c>
      <c r="MI326" s="61">
        <v>2</v>
      </c>
      <c r="MJ326" s="61">
        <v>2</v>
      </c>
      <c r="MK326" s="61">
        <v>2</v>
      </c>
      <c r="ML326" s="61">
        <v>2</v>
      </c>
      <c r="MM326" s="61">
        <v>2</v>
      </c>
      <c r="MN326" s="61">
        <v>2</v>
      </c>
      <c r="MO326" s="61">
        <v>2</v>
      </c>
      <c r="MP326" s="61">
        <v>1</v>
      </c>
      <c r="MQ326" s="61">
        <v>2</v>
      </c>
      <c r="MR326" s="61">
        <v>2</v>
      </c>
      <c r="MS326" s="61">
        <v>2</v>
      </c>
      <c r="MT326" s="61">
        <v>2</v>
      </c>
      <c r="MU326" s="61">
        <v>2</v>
      </c>
      <c r="MV326" s="61">
        <v>2</v>
      </c>
      <c r="MW326" s="61">
        <v>2</v>
      </c>
      <c r="MX326" s="61">
        <v>2</v>
      </c>
      <c r="MY326" s="61">
        <v>2</v>
      </c>
      <c r="MZ326" s="61">
        <v>2</v>
      </c>
      <c r="NA326" s="61">
        <v>2</v>
      </c>
      <c r="NB326" s="61">
        <v>2</v>
      </c>
      <c r="NC326" s="61">
        <v>2</v>
      </c>
      <c r="ND326" s="202">
        <f>COUNTIF(MD326:NC326,"2")</f>
        <v>25</v>
      </c>
      <c r="NE326" s="203">
        <f>ND326/(ND326+NF326+NH326+NJ326)</f>
        <v>0.96153846153846156</v>
      </c>
      <c r="NF326" s="202">
        <f>COUNTIF(MD326:NC326,"1")</f>
        <v>1</v>
      </c>
      <c r="NG326" s="203">
        <f>NF326/(ND326+NF326+NH326+NJ326)</f>
        <v>3.8461538461538464E-2</v>
      </c>
      <c r="NH326" s="202">
        <f>COUNTIF(MD326:NC326,"0")</f>
        <v>0</v>
      </c>
      <c r="NI326" s="203">
        <f>NH326/(ND326+NF326+NH326+NJ326)</f>
        <v>0</v>
      </c>
      <c r="NJ326" s="202">
        <f>COUNTIF(LQ326:NC326,"KĐG")</f>
        <v>0</v>
      </c>
      <c r="NK326" s="203">
        <f>NJ326/(ND326+NF326+NH326+NJ326)</f>
        <v>0</v>
      </c>
      <c r="NL326" s="204">
        <f>(((ND326*2)+(NF326*1)+(NH326*0)))/(ND326+NF326+NH326)</f>
        <v>1.9615384615384615</v>
      </c>
      <c r="NM326" s="207" t="str">
        <f>IF(NK326&gt;=50%,"KĐG",IF(NL326&gt;=1.6,"Đạt mục tiêu",IF(NL326&gt;=1,"Cần cố gắng","Chưa đạt")))</f>
        <v>Đạt mục tiêu</v>
      </c>
      <c r="NN326" s="61"/>
      <c r="NO326" s="61"/>
      <c r="NP326" s="61"/>
      <c r="NQ326" s="61"/>
      <c r="NR326" s="61"/>
      <c r="NS326" s="61"/>
      <c r="NT326" s="61"/>
      <c r="NU326" s="61"/>
      <c r="NV326" s="61"/>
      <c r="NW326" s="61"/>
      <c r="NX326" s="61"/>
      <c r="NY326" s="61"/>
      <c r="NZ326" s="61"/>
      <c r="OA326" s="61"/>
      <c r="OB326" s="61"/>
      <c r="OC326" s="61"/>
      <c r="OD326" s="61"/>
      <c r="OE326" s="61"/>
      <c r="OF326" s="61"/>
      <c r="OG326" s="61"/>
      <c r="OH326" s="61"/>
      <c r="OI326" s="61"/>
      <c r="OJ326" s="61"/>
      <c r="OK326" s="61"/>
      <c r="OL326" s="61"/>
      <c r="OM326" s="61"/>
      <c r="ON326" s="61"/>
      <c r="OO326" s="61"/>
      <c r="OP326" s="61"/>
      <c r="OQ326" s="61"/>
      <c r="OR326" s="61"/>
      <c r="OS326" s="61"/>
      <c r="OT326" s="61"/>
      <c r="OU326" s="61"/>
      <c r="OV326" s="61"/>
      <c r="OW326" s="61"/>
      <c r="OX326" s="61"/>
      <c r="OY326" s="61"/>
      <c r="OZ326" s="61"/>
    </row>
    <row r="327" spans="1:416" ht="33.75" hidden="1" customHeight="1">
      <c r="A327" s="61"/>
      <c r="B327" s="282"/>
      <c r="C327" s="308"/>
      <c r="D327" s="286"/>
      <c r="E327" s="308"/>
      <c r="F327" s="307"/>
      <c r="G327" s="286"/>
      <c r="H327" s="137" t="s">
        <v>765</v>
      </c>
      <c r="I327" s="176" t="s">
        <v>1118</v>
      </c>
      <c r="J327" s="134"/>
      <c r="K327" s="206" t="s">
        <v>662</v>
      </c>
      <c r="L327" s="200" t="s">
        <v>500</v>
      </c>
      <c r="M327" s="55" t="s">
        <v>378</v>
      </c>
      <c r="N327" s="61" t="s">
        <v>349</v>
      </c>
      <c r="O327" s="282"/>
      <c r="P327" s="274"/>
      <c r="Q327" s="131"/>
      <c r="R327" s="131"/>
      <c r="S327" s="131"/>
      <c r="T327" s="131"/>
      <c r="U327" s="131"/>
      <c r="V327" s="131" t="s">
        <v>205</v>
      </c>
      <c r="W327" s="131"/>
      <c r="X327" s="131"/>
      <c r="Y327" s="131"/>
      <c r="Z327" s="131"/>
      <c r="AA327" s="131"/>
      <c r="AB327" s="130">
        <f t="shared" si="420"/>
        <v>1</v>
      </c>
      <c r="AC327" s="77"/>
      <c r="AD327" s="77"/>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251"/>
      <c r="BT327" s="251"/>
      <c r="BU327" s="79"/>
      <c r="BV327" s="79"/>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202"/>
      <c r="DC327" s="203"/>
      <c r="DD327" s="202"/>
      <c r="DE327" s="203"/>
      <c r="DF327" s="202"/>
      <c r="DG327" s="203"/>
      <c r="DH327" s="202"/>
      <c r="DI327" s="203" t="e">
        <f>DH327/(DB327+DD327+DF327+DH327)</f>
        <v>#DIV/0!</v>
      </c>
      <c r="DJ327" s="204" t="e">
        <f>(((DB327*2)+(DD327*1)+(DF327*0)))/(DB327+DD327+DF327)</f>
        <v>#DIV/0!</v>
      </c>
      <c r="DK327" s="207" t="e">
        <f>IF(DI327&gt;=50%,"KĐG",IF(DJ327&gt;=1.6,"Đạt mục tiêu",IF(DJ327&gt;=1,"Cần cố gắng","Chưa đạt")))</f>
        <v>#DIV/0!</v>
      </c>
      <c r="DL327" s="77"/>
      <c r="DM327" s="77"/>
      <c r="DN327" s="77"/>
      <c r="DO327" s="77"/>
      <c r="DP327" s="201">
        <v>2</v>
      </c>
      <c r="DQ327" s="201">
        <v>2</v>
      </c>
      <c r="DR327" s="201">
        <v>2</v>
      </c>
      <c r="DS327" s="201">
        <v>2</v>
      </c>
      <c r="DT327" s="201">
        <v>2</v>
      </c>
      <c r="DU327" s="201">
        <v>2</v>
      </c>
      <c r="DV327" s="201">
        <v>2</v>
      </c>
      <c r="DW327" s="201">
        <v>2</v>
      </c>
      <c r="DX327" s="201">
        <v>2</v>
      </c>
      <c r="DY327" s="201">
        <v>2</v>
      </c>
      <c r="DZ327" s="201">
        <v>2</v>
      </c>
      <c r="EA327" s="201">
        <v>2</v>
      </c>
      <c r="EB327" s="201">
        <v>2</v>
      </c>
      <c r="EC327" s="201">
        <v>2</v>
      </c>
      <c r="ED327" s="201">
        <v>2</v>
      </c>
      <c r="EE327" s="201">
        <v>2</v>
      </c>
      <c r="EF327" s="201">
        <v>2</v>
      </c>
      <c r="EG327" s="201">
        <v>2</v>
      </c>
      <c r="EH327" s="201">
        <v>2</v>
      </c>
      <c r="EI327" s="201">
        <v>2</v>
      </c>
      <c r="EJ327" s="201">
        <v>2</v>
      </c>
      <c r="EK327" s="201">
        <v>2</v>
      </c>
      <c r="EL327" s="201">
        <v>2</v>
      </c>
      <c r="EM327" s="201">
        <v>2</v>
      </c>
      <c r="EN327" s="201">
        <v>2</v>
      </c>
      <c r="EO327" s="201">
        <v>2</v>
      </c>
      <c r="EP327" s="201">
        <v>2</v>
      </c>
      <c r="EQ327" s="201">
        <v>2</v>
      </c>
      <c r="ER327" s="201">
        <v>2</v>
      </c>
      <c r="ES327" s="201">
        <v>2</v>
      </c>
      <c r="ET327" s="201">
        <v>2</v>
      </c>
      <c r="EU327" s="61"/>
      <c r="EV327" s="61"/>
      <c r="EW327" s="61"/>
      <c r="EX327" s="61"/>
      <c r="EY327" s="61"/>
      <c r="EZ327" s="61"/>
      <c r="FA327" s="61"/>
      <c r="FB327" s="61"/>
      <c r="FC327" s="61"/>
      <c r="FD327" s="61"/>
      <c r="FE327" s="77"/>
      <c r="FF327" s="77"/>
      <c r="FG327" s="77"/>
      <c r="FH327" s="77"/>
      <c r="FI327" s="77"/>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77"/>
      <c r="GZ327" s="77"/>
      <c r="HA327" s="77"/>
      <c r="HB327" s="77"/>
      <c r="HC327" s="77"/>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61"/>
      <c r="IF327" s="61"/>
      <c r="IG327" s="61"/>
      <c r="IH327" s="61"/>
      <c r="II327" s="61"/>
      <c r="IJ327" s="61"/>
      <c r="IK327" s="61"/>
      <c r="IL327" s="61"/>
      <c r="IM327" s="61"/>
      <c r="IN327" s="61"/>
      <c r="IO327" s="61"/>
      <c r="IP327" s="61"/>
      <c r="IQ327" s="61"/>
      <c r="IR327" s="61"/>
      <c r="IS327" s="77"/>
      <c r="IT327" s="77"/>
      <c r="IU327" s="77"/>
      <c r="IV327" s="77"/>
      <c r="IW327" s="61"/>
      <c r="IX327" s="61"/>
      <c r="IY327" s="61"/>
      <c r="IZ327" s="61"/>
      <c r="JA327" s="61"/>
      <c r="JB327" s="61"/>
      <c r="JC327" s="61"/>
      <c r="JD327" s="61"/>
      <c r="JE327" s="61"/>
      <c r="JF327" s="61"/>
      <c r="JG327" s="61"/>
      <c r="JH327" s="61"/>
      <c r="JI327" s="61"/>
      <c r="JJ327" s="61"/>
      <c r="JK327" s="61"/>
      <c r="JL327" s="61"/>
      <c r="JM327" s="61"/>
      <c r="JN327" s="61"/>
      <c r="JO327" s="61"/>
      <c r="JP327" s="61"/>
      <c r="JQ327" s="61"/>
      <c r="JR327" s="61"/>
      <c r="JS327" s="61"/>
      <c r="JT327" s="61"/>
      <c r="JU327" s="61"/>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61"/>
      <c r="LG327" s="61"/>
      <c r="LH327" s="61"/>
      <c r="LI327" s="61"/>
      <c r="LJ327" s="61"/>
      <c r="LK327" s="61"/>
      <c r="LL327" s="61"/>
      <c r="LM327" s="61"/>
      <c r="LN327" s="61"/>
      <c r="LO327" s="61"/>
      <c r="LP327" s="61"/>
      <c r="LQ327" s="61"/>
      <c r="LR327" s="61"/>
      <c r="LS327" s="61"/>
      <c r="LT327" s="61"/>
      <c r="LU327" s="61"/>
      <c r="LV327" s="61"/>
      <c r="LW327" s="61"/>
      <c r="LX327" s="61"/>
      <c r="LY327" s="61"/>
      <c r="LZ327" s="61"/>
      <c r="MA327" s="61"/>
      <c r="MB327" s="78"/>
      <c r="MC327" s="78"/>
      <c r="MD327" s="61"/>
      <c r="ME327" s="61"/>
      <c r="MF327" s="61"/>
      <c r="MG327" s="61"/>
      <c r="MH327" s="61"/>
      <c r="MI327" s="61"/>
      <c r="MJ327" s="61"/>
      <c r="MK327" s="61"/>
      <c r="ML327" s="61"/>
      <c r="MM327" s="61"/>
      <c r="MN327" s="61"/>
      <c r="MO327" s="61"/>
      <c r="MP327" s="61"/>
      <c r="MQ327" s="61"/>
      <c r="MR327" s="61"/>
      <c r="MS327" s="61"/>
      <c r="MT327" s="61"/>
      <c r="MU327" s="61"/>
      <c r="MV327" s="61"/>
      <c r="MW327" s="61"/>
      <c r="MX327" s="61"/>
      <c r="MY327" s="61"/>
      <c r="MZ327" s="61"/>
      <c r="NA327" s="61"/>
      <c r="NB327" s="61"/>
      <c r="NC327" s="61"/>
      <c r="ND327" s="202"/>
      <c r="NE327" s="203"/>
      <c r="NF327" s="202"/>
      <c r="NG327" s="203"/>
      <c r="NH327" s="202"/>
      <c r="NI327" s="203"/>
      <c r="NJ327" s="202"/>
      <c r="NK327" s="203"/>
      <c r="NL327" s="204"/>
      <c r="NM327" s="207"/>
      <c r="NN327" s="61"/>
      <c r="NO327" s="61"/>
      <c r="NP327" s="61"/>
      <c r="NQ327" s="61"/>
      <c r="NR327" s="61"/>
      <c r="NS327" s="61"/>
      <c r="NT327" s="61"/>
      <c r="NU327" s="61"/>
      <c r="NV327" s="61"/>
      <c r="NW327" s="61"/>
      <c r="NX327" s="61"/>
      <c r="NY327" s="61"/>
      <c r="NZ327" s="61"/>
      <c r="OA327" s="61"/>
      <c r="OB327" s="61"/>
      <c r="OC327" s="61"/>
      <c r="OD327" s="61"/>
      <c r="OE327" s="61"/>
      <c r="OF327" s="61"/>
      <c r="OG327" s="61"/>
      <c r="OH327" s="61"/>
      <c r="OI327" s="61"/>
      <c r="OJ327" s="61"/>
      <c r="OK327" s="61"/>
      <c r="OL327" s="61"/>
      <c r="OM327" s="61"/>
      <c r="ON327" s="61"/>
      <c r="OO327" s="61"/>
      <c r="OP327" s="61"/>
      <c r="OQ327" s="61"/>
      <c r="OR327" s="61"/>
      <c r="OS327" s="61"/>
      <c r="OT327" s="61"/>
      <c r="OU327" s="61"/>
      <c r="OV327" s="61"/>
      <c r="OW327" s="61"/>
      <c r="OX327" s="61"/>
      <c r="OY327" s="61"/>
      <c r="OZ327" s="61"/>
    </row>
    <row r="328" spans="1:416" ht="33.75" hidden="1" customHeight="1">
      <c r="A328" s="61"/>
      <c r="B328" s="282"/>
      <c r="C328" s="308"/>
      <c r="D328" s="286"/>
      <c r="E328" s="308"/>
      <c r="F328" s="307"/>
      <c r="G328" s="286"/>
      <c r="H328" s="137" t="s">
        <v>766</v>
      </c>
      <c r="I328" s="176" t="s">
        <v>1118</v>
      </c>
      <c r="J328" s="134"/>
      <c r="K328" s="206" t="s">
        <v>662</v>
      </c>
      <c r="L328" s="200" t="s">
        <v>500</v>
      </c>
      <c r="M328" s="55" t="s">
        <v>378</v>
      </c>
      <c r="N328" s="61" t="s">
        <v>349</v>
      </c>
      <c r="O328" s="282"/>
      <c r="P328" s="274"/>
      <c r="Q328" s="131"/>
      <c r="R328" s="131"/>
      <c r="S328" s="131"/>
      <c r="T328" s="131"/>
      <c r="U328" s="131"/>
      <c r="V328" s="131"/>
      <c r="W328" s="131"/>
      <c r="X328" s="131" t="s">
        <v>205</v>
      </c>
      <c r="Y328" s="131"/>
      <c r="Z328" s="131"/>
      <c r="AA328" s="131"/>
      <c r="AB328" s="130">
        <f t="shared" si="420"/>
        <v>1</v>
      </c>
      <c r="AC328" s="77"/>
      <c r="AD328" s="77"/>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251"/>
      <c r="BT328" s="251"/>
      <c r="BU328" s="77"/>
      <c r="BV328" s="77"/>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178" t="s">
        <v>555</v>
      </c>
      <c r="DM328" s="178" t="s">
        <v>555</v>
      </c>
      <c r="DN328" s="178" t="s">
        <v>555</v>
      </c>
      <c r="DO328" s="178" t="s">
        <v>555</v>
      </c>
      <c r="DP328" s="201">
        <v>2</v>
      </c>
      <c r="DQ328" s="201">
        <v>2</v>
      </c>
      <c r="DR328" s="201">
        <v>2</v>
      </c>
      <c r="DS328" s="201">
        <v>1</v>
      </c>
      <c r="DT328" s="201">
        <v>2</v>
      </c>
      <c r="DU328" s="201">
        <v>2</v>
      </c>
      <c r="DV328" s="201">
        <v>2</v>
      </c>
      <c r="DW328" s="201">
        <v>2</v>
      </c>
      <c r="DX328" s="201">
        <v>1</v>
      </c>
      <c r="DY328" s="201">
        <v>2</v>
      </c>
      <c r="DZ328" s="201">
        <v>2</v>
      </c>
      <c r="EA328" s="201">
        <v>2</v>
      </c>
      <c r="EB328" s="201">
        <v>2</v>
      </c>
      <c r="EC328" s="201">
        <v>2</v>
      </c>
      <c r="ED328" s="201">
        <v>2</v>
      </c>
      <c r="EE328" s="201">
        <v>2</v>
      </c>
      <c r="EF328" s="201">
        <v>1</v>
      </c>
      <c r="EG328" s="201">
        <v>2</v>
      </c>
      <c r="EH328" s="201">
        <v>2</v>
      </c>
      <c r="EI328" s="201">
        <v>2</v>
      </c>
      <c r="EJ328" s="201">
        <v>2</v>
      </c>
      <c r="EK328" s="201">
        <v>2</v>
      </c>
      <c r="EL328" s="201">
        <v>2</v>
      </c>
      <c r="EM328" s="201">
        <v>1</v>
      </c>
      <c r="EN328" s="201">
        <v>2</v>
      </c>
      <c r="EO328" s="201">
        <v>2</v>
      </c>
      <c r="EP328" s="201">
        <v>2</v>
      </c>
      <c r="EQ328" s="201">
        <v>2</v>
      </c>
      <c r="ER328" s="201">
        <v>2</v>
      </c>
      <c r="ES328" s="201">
        <v>2</v>
      </c>
      <c r="ET328" s="201">
        <v>2</v>
      </c>
      <c r="EU328" s="202">
        <f>COUNTIF(DL328:ET328,"2")</f>
        <v>27</v>
      </c>
      <c r="EV328" s="203">
        <f>EU328/(EU328+EW328+EY328+FA328)</f>
        <v>0.87096774193548387</v>
      </c>
      <c r="EW328" s="202">
        <f>COUNTIF(DL328:ET328,"1")</f>
        <v>4</v>
      </c>
      <c r="EX328" s="203">
        <f>EW328/(EU328+EW328+EY328+FA328)</f>
        <v>0.12903225806451613</v>
      </c>
      <c r="EY328" s="202">
        <f>COUNTIF(DL328:ET328,"0")</f>
        <v>0</v>
      </c>
      <c r="EZ328" s="203">
        <f>EY328/(EU328+EW328+EY328+FA328)</f>
        <v>0</v>
      </c>
      <c r="FA328" s="202">
        <f>COUNTIF(DL328:ET328,"KĐG")</f>
        <v>0</v>
      </c>
      <c r="FB328" s="203">
        <f>FA328/(EU328+EW328+EY328+FA328)</f>
        <v>0</v>
      </c>
      <c r="FC328" s="204">
        <f>(((EU328*2)+(EW328*1)+(EY328*0)))/(EU328+EW328+EY328)</f>
        <v>1.8709677419354838</v>
      </c>
      <c r="FD328" s="207" t="str">
        <f>IF(FB328&gt;=50%,"KĐG",IF(FC328&gt;=1.6,"Đạt mục tiêu",IF(FC328&gt;=1,"Cần cố gắng","Chưa đạt")))</f>
        <v>Đạt mục tiêu</v>
      </c>
      <c r="FE328" s="77"/>
      <c r="FF328" s="77"/>
      <c r="FG328" s="77"/>
      <c r="FH328" s="77"/>
      <c r="FI328" s="77"/>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77"/>
      <c r="GZ328" s="77"/>
      <c r="HA328" s="77"/>
      <c r="HB328" s="77"/>
      <c r="HC328" s="77"/>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61"/>
      <c r="IK328" s="61"/>
      <c r="IL328" s="61"/>
      <c r="IM328" s="61"/>
      <c r="IN328" s="61"/>
      <c r="IO328" s="61"/>
      <c r="IP328" s="61"/>
      <c r="IQ328" s="61"/>
      <c r="IR328" s="61"/>
      <c r="IS328" s="77"/>
      <c r="IT328" s="77"/>
      <c r="IU328" s="77"/>
      <c r="IV328" s="77"/>
      <c r="IW328" s="61"/>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61"/>
      <c r="JW328" s="61"/>
      <c r="JX328" s="61"/>
      <c r="JY328" s="61"/>
      <c r="JZ328" s="61"/>
      <c r="KA328" s="61"/>
      <c r="KB328" s="61"/>
      <c r="KC328" s="61"/>
      <c r="KD328" s="61"/>
      <c r="KE328" s="61"/>
      <c r="KF328" s="61"/>
      <c r="KG328" s="61"/>
      <c r="KH328" s="61"/>
      <c r="KI328" s="61"/>
      <c r="KJ328" s="61"/>
      <c r="KK328" s="61"/>
      <c r="KL328" s="61"/>
      <c r="KM328" s="61"/>
      <c r="KN328" s="61"/>
      <c r="KO328" s="61"/>
      <c r="KP328" s="61"/>
      <c r="KQ328" s="61"/>
      <c r="KR328" s="61"/>
      <c r="KS328" s="61"/>
      <c r="KT328" s="61"/>
      <c r="KU328" s="61"/>
      <c r="KV328" s="61"/>
      <c r="KW328" s="61"/>
      <c r="KX328" s="61"/>
      <c r="KY328" s="61"/>
      <c r="KZ328" s="61"/>
      <c r="LA328" s="61"/>
      <c r="LB328" s="61"/>
      <c r="LC328" s="61"/>
      <c r="LD328" s="61"/>
      <c r="LE328" s="61"/>
      <c r="LF328" s="61"/>
      <c r="LG328" s="61"/>
      <c r="LH328" s="61"/>
      <c r="LI328" s="61"/>
      <c r="LJ328" s="61"/>
      <c r="LK328" s="61"/>
      <c r="LL328" s="61"/>
      <c r="LM328" s="61"/>
      <c r="LN328" s="61"/>
      <c r="LO328" s="61"/>
      <c r="LP328" s="61"/>
      <c r="LQ328" s="61"/>
      <c r="LR328" s="61"/>
      <c r="LS328" s="61"/>
      <c r="LT328" s="61"/>
      <c r="LU328" s="61"/>
      <c r="LV328" s="61"/>
      <c r="LW328" s="61"/>
      <c r="LX328" s="61"/>
      <c r="LY328" s="61"/>
      <c r="LZ328" s="61"/>
      <c r="MA328" s="61"/>
      <c r="MB328" s="78"/>
      <c r="MC328" s="78"/>
      <c r="MD328" s="61"/>
      <c r="ME328" s="61"/>
      <c r="MF328" s="61"/>
      <c r="MG328" s="61"/>
      <c r="MH328" s="61"/>
      <c r="MI328" s="61"/>
      <c r="MJ328" s="61"/>
      <c r="MK328" s="61"/>
      <c r="ML328" s="61"/>
      <c r="MM328" s="61"/>
      <c r="MN328" s="61"/>
      <c r="MO328" s="61"/>
      <c r="MP328" s="61"/>
      <c r="MQ328" s="61"/>
      <c r="MR328" s="61"/>
      <c r="MS328" s="61"/>
      <c r="MT328" s="61"/>
      <c r="MU328" s="61"/>
      <c r="MV328" s="61"/>
      <c r="MW328" s="61"/>
      <c r="MX328" s="61"/>
      <c r="MY328" s="61"/>
      <c r="MZ328" s="61"/>
      <c r="NA328" s="61"/>
      <c r="NB328" s="61"/>
      <c r="NC328" s="61"/>
      <c r="ND328" s="202"/>
      <c r="NE328" s="203"/>
      <c r="NF328" s="202"/>
      <c r="NG328" s="203"/>
      <c r="NH328" s="202"/>
      <c r="NI328" s="203"/>
      <c r="NJ328" s="202"/>
      <c r="NK328" s="203"/>
      <c r="NL328" s="204"/>
      <c r="NM328" s="207"/>
      <c r="NN328" s="61"/>
      <c r="NO328" s="61"/>
      <c r="NP328" s="61"/>
      <c r="NQ328" s="61"/>
      <c r="NR328" s="61"/>
      <c r="NS328" s="61"/>
      <c r="NT328" s="61"/>
      <c r="NU328" s="61"/>
      <c r="NV328" s="61"/>
      <c r="NW328" s="61"/>
      <c r="NX328" s="61"/>
      <c r="NY328" s="61"/>
      <c r="NZ328" s="61"/>
      <c r="OA328" s="61"/>
      <c r="OB328" s="61"/>
      <c r="OC328" s="61"/>
      <c r="OD328" s="61"/>
      <c r="OE328" s="61"/>
      <c r="OF328" s="61"/>
      <c r="OG328" s="61"/>
      <c r="OH328" s="61"/>
      <c r="OI328" s="61"/>
      <c r="OJ328" s="61"/>
      <c r="OK328" s="61"/>
      <c r="OL328" s="61"/>
      <c r="OM328" s="61"/>
      <c r="ON328" s="61"/>
      <c r="OO328" s="61"/>
      <c r="OP328" s="61"/>
      <c r="OQ328" s="61"/>
      <c r="OR328" s="61"/>
      <c r="OS328" s="61"/>
      <c r="OT328" s="61"/>
      <c r="OU328" s="61"/>
      <c r="OV328" s="61"/>
      <c r="OW328" s="61"/>
      <c r="OX328" s="61"/>
      <c r="OY328" s="61"/>
      <c r="OZ328" s="61"/>
    </row>
    <row r="329" spans="1:416" ht="33.75" hidden="1" customHeight="1">
      <c r="A329" s="61"/>
      <c r="B329" s="282"/>
      <c r="C329" s="308"/>
      <c r="D329" s="286"/>
      <c r="E329" s="308"/>
      <c r="F329" s="307"/>
      <c r="G329" s="286"/>
      <c r="H329" s="137" t="s">
        <v>767</v>
      </c>
      <c r="I329" s="176" t="s">
        <v>1118</v>
      </c>
      <c r="J329" s="134"/>
      <c r="K329" s="206" t="s">
        <v>662</v>
      </c>
      <c r="L329" s="200" t="s">
        <v>500</v>
      </c>
      <c r="M329" s="55" t="s">
        <v>378</v>
      </c>
      <c r="N329" s="61" t="s">
        <v>349</v>
      </c>
      <c r="O329" s="282"/>
      <c r="P329" s="274"/>
      <c r="Q329" s="131"/>
      <c r="R329" s="131"/>
      <c r="S329" s="131"/>
      <c r="T329" s="131"/>
      <c r="U329" s="131" t="s">
        <v>205</v>
      </c>
      <c r="V329" s="131"/>
      <c r="W329" s="131"/>
      <c r="X329" s="131"/>
      <c r="Y329" s="131"/>
      <c r="Z329" s="131"/>
      <c r="AA329" s="131"/>
      <c r="AB329" s="130">
        <f t="shared" si="420"/>
        <v>1</v>
      </c>
      <c r="AC329" s="77"/>
      <c r="AD329" s="77"/>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251"/>
      <c r="BT329" s="251"/>
      <c r="BU329" s="77"/>
      <c r="BV329" s="77"/>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77"/>
      <c r="DM329" s="77"/>
      <c r="DN329" s="77"/>
      <c r="DO329" s="77"/>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79" t="s">
        <v>555</v>
      </c>
      <c r="FF329" s="79" t="s">
        <v>555</v>
      </c>
      <c r="FG329" s="79" t="s">
        <v>555</v>
      </c>
      <c r="FH329" s="79" t="s">
        <v>555</v>
      </c>
      <c r="FI329" s="79" t="s">
        <v>555</v>
      </c>
      <c r="FJ329" s="77" t="s">
        <v>463</v>
      </c>
      <c r="FK329" s="77" t="s">
        <v>463</v>
      </c>
      <c r="FL329" s="77" t="s">
        <v>463</v>
      </c>
      <c r="FM329" s="77" t="s">
        <v>1022</v>
      </c>
      <c r="FN329" s="77" t="s">
        <v>463</v>
      </c>
      <c r="FO329" s="77" t="s">
        <v>463</v>
      </c>
      <c r="FP329" s="77" t="s">
        <v>463</v>
      </c>
      <c r="FQ329" s="77" t="s">
        <v>463</v>
      </c>
      <c r="FR329" s="77" t="s">
        <v>463</v>
      </c>
      <c r="FS329" s="77" t="s">
        <v>463</v>
      </c>
      <c r="FT329" s="77" t="s">
        <v>463</v>
      </c>
      <c r="FU329" s="77" t="s">
        <v>463</v>
      </c>
      <c r="FV329" s="77" t="s">
        <v>463</v>
      </c>
      <c r="FW329" s="77" t="s">
        <v>463</v>
      </c>
      <c r="FX329" s="77" t="s">
        <v>463</v>
      </c>
      <c r="FY329" s="77" t="s">
        <v>463</v>
      </c>
      <c r="FZ329" s="77" t="s">
        <v>463</v>
      </c>
      <c r="GA329" s="77" t="s">
        <v>463</v>
      </c>
      <c r="GB329" s="77" t="s">
        <v>463</v>
      </c>
      <c r="GC329" s="77" t="s">
        <v>463</v>
      </c>
      <c r="GD329" s="77" t="s">
        <v>463</v>
      </c>
      <c r="GE329" s="77" t="s">
        <v>463</v>
      </c>
      <c r="GF329" s="77" t="s">
        <v>463</v>
      </c>
      <c r="GG329" s="77" t="s">
        <v>1022</v>
      </c>
      <c r="GH329" s="77" t="s">
        <v>463</v>
      </c>
      <c r="GI329" s="77" t="s">
        <v>463</v>
      </c>
      <c r="GJ329" s="77" t="s">
        <v>463</v>
      </c>
      <c r="GK329" s="77" t="s">
        <v>463</v>
      </c>
      <c r="GL329" s="77" t="s">
        <v>1022</v>
      </c>
      <c r="GM329" s="77" t="s">
        <v>463</v>
      </c>
      <c r="GN329" s="77" t="s">
        <v>463</v>
      </c>
      <c r="GO329" s="202">
        <f>COUNTIF(EZ329:GN329,"2")</f>
        <v>28</v>
      </c>
      <c r="GP329" s="203">
        <f t="shared" ref="GP329" si="421">GO329/(GO329+GQ329+GS329+GU329)</f>
        <v>0.90322580645161288</v>
      </c>
      <c r="GQ329" s="202">
        <f>COUNTIF(EZ329:GN329,"1")</f>
        <v>3</v>
      </c>
      <c r="GR329" s="203">
        <f t="shared" ref="GR329" si="422">GQ329/(GO329+GQ329+GS329+GU329)</f>
        <v>9.6774193548387094E-2</v>
      </c>
      <c r="GS329" s="202">
        <f>COUNTIF(EZ329:GN329,"0")</f>
        <v>0</v>
      </c>
      <c r="GT329" s="203">
        <f t="shared" ref="GT329" si="423">GS329/(GO329+GQ329+GS329+GU329)</f>
        <v>0</v>
      </c>
      <c r="GU329" s="202">
        <f>COUNTIF(EZ329:GN329,"KĐG")</f>
        <v>0</v>
      </c>
      <c r="GV329" s="203">
        <f t="shared" ref="GV329" si="424">GU329/(GO329+GQ329+GS329+GU329)</f>
        <v>0</v>
      </c>
      <c r="GW329" s="204">
        <f t="shared" ref="GW329" si="425">(((GO329*2)+(GQ329*1)+(GS329*0)))/(GO329+GQ329+GS329)</f>
        <v>1.903225806451613</v>
      </c>
      <c r="GX329" s="205" t="str">
        <f t="shared" ref="GX329" si="426">IF(GV329&gt;=50%,"KĐG",IF(GW329&gt;=1.6,"Đạt mục tiêu",IF(GW329&gt;=1,"Cần cố gắng","Chưa đạt")))</f>
        <v>Đạt mục tiêu</v>
      </c>
      <c r="GY329" s="77"/>
      <c r="GZ329" s="77"/>
      <c r="HA329" s="77"/>
      <c r="HB329" s="77"/>
      <c r="HC329" s="77"/>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61"/>
      <c r="IF329" s="61"/>
      <c r="IG329" s="61"/>
      <c r="IH329" s="61"/>
      <c r="II329" s="61"/>
      <c r="IJ329" s="61"/>
      <c r="IK329" s="61"/>
      <c r="IL329" s="61"/>
      <c r="IM329" s="61"/>
      <c r="IN329" s="61"/>
      <c r="IO329" s="61"/>
      <c r="IP329" s="61"/>
      <c r="IQ329" s="61"/>
      <c r="IR329" s="61"/>
      <c r="IS329" s="77"/>
      <c r="IT329" s="77"/>
      <c r="IU329" s="77"/>
      <c r="IV329" s="77"/>
      <c r="IW329" s="61"/>
      <c r="IX329" s="61"/>
      <c r="IY329" s="61"/>
      <c r="IZ329" s="61"/>
      <c r="JA329" s="61"/>
      <c r="JB329" s="61"/>
      <c r="JC329" s="61"/>
      <c r="JD329" s="61"/>
      <c r="JE329" s="61"/>
      <c r="JF329" s="61"/>
      <c r="JG329" s="61"/>
      <c r="JH329" s="61"/>
      <c r="JI329" s="61"/>
      <c r="JJ329" s="61"/>
      <c r="JK329" s="61"/>
      <c r="JL329" s="61"/>
      <c r="JM329" s="61"/>
      <c r="JN329" s="61"/>
      <c r="JO329" s="61"/>
      <c r="JP329" s="61"/>
      <c r="JQ329" s="61"/>
      <c r="JR329" s="61"/>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61"/>
      <c r="LG329" s="61"/>
      <c r="LH329" s="61"/>
      <c r="LI329" s="61"/>
      <c r="LJ329" s="61"/>
      <c r="LK329" s="61"/>
      <c r="LL329" s="61"/>
      <c r="LM329" s="61"/>
      <c r="LN329" s="61"/>
      <c r="LO329" s="61"/>
      <c r="LP329" s="61"/>
      <c r="LQ329" s="61"/>
      <c r="LR329" s="61"/>
      <c r="LS329" s="61"/>
      <c r="LT329" s="61"/>
      <c r="LU329" s="61"/>
      <c r="LV329" s="61"/>
      <c r="LW329" s="61"/>
      <c r="LX329" s="61"/>
      <c r="LY329" s="61"/>
      <c r="LZ329" s="61"/>
      <c r="MA329" s="61"/>
      <c r="MB329" s="78"/>
      <c r="MC329" s="78"/>
      <c r="MD329" s="61"/>
      <c r="ME329" s="61"/>
      <c r="MF329" s="61"/>
      <c r="MG329" s="61"/>
      <c r="MH329" s="61"/>
      <c r="MI329" s="61"/>
      <c r="MJ329" s="61"/>
      <c r="MK329" s="61"/>
      <c r="ML329" s="61"/>
      <c r="MM329" s="61"/>
      <c r="MN329" s="61"/>
      <c r="MO329" s="61"/>
      <c r="MP329" s="61"/>
      <c r="MQ329" s="61"/>
      <c r="MR329" s="61"/>
      <c r="MS329" s="61"/>
      <c r="MT329" s="61"/>
      <c r="MU329" s="61"/>
      <c r="MV329" s="61"/>
      <c r="MW329" s="61"/>
      <c r="MX329" s="61"/>
      <c r="MY329" s="61"/>
      <c r="MZ329" s="61"/>
      <c r="NA329" s="61"/>
      <c r="NB329" s="61"/>
      <c r="NC329" s="61"/>
      <c r="ND329" s="202"/>
      <c r="NE329" s="203"/>
      <c r="NF329" s="202"/>
      <c r="NG329" s="203"/>
      <c r="NH329" s="202"/>
      <c r="NI329" s="203"/>
      <c r="NJ329" s="202"/>
      <c r="NK329" s="203"/>
      <c r="NL329" s="204"/>
      <c r="NM329" s="207"/>
      <c r="NN329" s="61"/>
      <c r="NO329" s="61"/>
      <c r="NP329" s="61"/>
      <c r="NQ329" s="61"/>
      <c r="NR329" s="61"/>
      <c r="NS329" s="61"/>
      <c r="NT329" s="61"/>
      <c r="NU329" s="61"/>
      <c r="NV329" s="61"/>
      <c r="NW329" s="61"/>
      <c r="NX329" s="61"/>
      <c r="NY329" s="61"/>
      <c r="NZ329" s="61"/>
      <c r="OA329" s="61"/>
      <c r="OB329" s="61"/>
      <c r="OC329" s="61"/>
      <c r="OD329" s="61"/>
      <c r="OE329" s="61"/>
      <c r="OF329" s="61"/>
      <c r="OG329" s="61"/>
      <c r="OH329" s="61"/>
      <c r="OI329" s="61"/>
      <c r="OJ329" s="61"/>
      <c r="OK329" s="61"/>
      <c r="OL329" s="61"/>
      <c r="OM329" s="61"/>
      <c r="ON329" s="61"/>
      <c r="OO329" s="61"/>
      <c r="OP329" s="61"/>
      <c r="OQ329" s="61"/>
      <c r="OR329" s="61"/>
      <c r="OS329" s="61"/>
      <c r="OT329" s="61"/>
      <c r="OU329" s="61"/>
      <c r="OV329" s="61"/>
      <c r="OW329" s="61"/>
      <c r="OX329" s="61"/>
      <c r="OY329" s="61"/>
      <c r="OZ329" s="61"/>
    </row>
    <row r="330" spans="1:416" ht="33.75" hidden="1" customHeight="1">
      <c r="A330" s="61"/>
      <c r="B330" s="282"/>
      <c r="C330" s="308"/>
      <c r="D330" s="286"/>
      <c r="E330" s="308"/>
      <c r="F330" s="307"/>
      <c r="G330" s="286"/>
      <c r="H330" s="137" t="s">
        <v>1285</v>
      </c>
      <c r="I330" s="176" t="s">
        <v>1118</v>
      </c>
      <c r="J330" s="134"/>
      <c r="K330" s="206"/>
      <c r="L330" s="200"/>
      <c r="M330" s="55" t="s">
        <v>378</v>
      </c>
      <c r="N330" s="61" t="s">
        <v>349</v>
      </c>
      <c r="O330" s="282"/>
      <c r="P330" s="274"/>
      <c r="Q330" s="131"/>
      <c r="R330" s="131"/>
      <c r="S330" s="131" t="s">
        <v>205</v>
      </c>
      <c r="T330" s="131"/>
      <c r="U330" s="131"/>
      <c r="V330" s="131"/>
      <c r="W330" s="131"/>
      <c r="X330" s="131"/>
      <c r="Y330" s="131"/>
      <c r="Z330" s="131"/>
      <c r="AA330" s="131"/>
      <c r="AB330" s="130">
        <f t="shared" si="420"/>
        <v>1</v>
      </c>
      <c r="AC330" s="77"/>
      <c r="AD330" s="77"/>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251"/>
      <c r="BT330" s="251"/>
      <c r="BU330" s="77"/>
      <c r="BV330" s="77"/>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77"/>
      <c r="DM330" s="77"/>
      <c r="DN330" s="77"/>
      <c r="DO330" s="77"/>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79"/>
      <c r="FF330" s="79"/>
      <c r="FG330" s="79"/>
      <c r="FH330" s="79"/>
      <c r="FI330" s="79"/>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202"/>
      <c r="GP330" s="203"/>
      <c r="GQ330" s="202"/>
      <c r="GR330" s="203"/>
      <c r="GS330" s="202"/>
      <c r="GT330" s="203"/>
      <c r="GU330" s="202"/>
      <c r="GV330" s="203"/>
      <c r="GW330" s="204"/>
      <c r="GX330" s="205"/>
      <c r="GY330" s="77"/>
      <c r="GZ330" s="77"/>
      <c r="HA330" s="77"/>
      <c r="HB330" s="77"/>
      <c r="HC330" s="77"/>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61"/>
      <c r="IF330" s="61"/>
      <c r="IG330" s="61"/>
      <c r="IH330" s="61"/>
      <c r="II330" s="61"/>
      <c r="IJ330" s="61"/>
      <c r="IK330" s="61"/>
      <c r="IL330" s="61"/>
      <c r="IM330" s="61"/>
      <c r="IN330" s="61"/>
      <c r="IO330" s="61"/>
      <c r="IP330" s="61"/>
      <c r="IQ330" s="61"/>
      <c r="IR330" s="61"/>
      <c r="IS330" s="77"/>
      <c r="IT330" s="77"/>
      <c r="IU330" s="77"/>
      <c r="IV330" s="77"/>
      <c r="IW330" s="61"/>
      <c r="IX330" s="61"/>
      <c r="IY330" s="61"/>
      <c r="IZ330" s="61"/>
      <c r="JA330" s="61"/>
      <c r="JB330" s="61"/>
      <c r="JC330" s="61"/>
      <c r="JD330" s="61"/>
      <c r="JE330" s="61"/>
      <c r="JF330" s="61"/>
      <c r="JG330" s="61"/>
      <c r="JH330" s="61"/>
      <c r="JI330" s="61"/>
      <c r="JJ330" s="61"/>
      <c r="JK330" s="61"/>
      <c r="JL330" s="61"/>
      <c r="JM330" s="61"/>
      <c r="JN330" s="61"/>
      <c r="JO330" s="61"/>
      <c r="JP330" s="61"/>
      <c r="JQ330" s="61"/>
      <c r="JR330" s="61"/>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61"/>
      <c r="LG330" s="61"/>
      <c r="LH330" s="61"/>
      <c r="LI330" s="61"/>
      <c r="LJ330" s="61"/>
      <c r="LK330" s="61"/>
      <c r="LL330" s="61"/>
      <c r="LM330" s="61"/>
      <c r="LN330" s="61"/>
      <c r="LO330" s="61"/>
      <c r="LP330" s="61"/>
      <c r="LQ330" s="61"/>
      <c r="LR330" s="61"/>
      <c r="LS330" s="61"/>
      <c r="LT330" s="61"/>
      <c r="LU330" s="61"/>
      <c r="LV330" s="61"/>
      <c r="LW330" s="61"/>
      <c r="LX330" s="61"/>
      <c r="LY330" s="61"/>
      <c r="LZ330" s="61"/>
      <c r="MA330" s="61"/>
      <c r="MB330" s="78"/>
      <c r="MC330" s="78"/>
      <c r="MD330" s="61"/>
      <c r="ME330" s="61"/>
      <c r="MF330" s="61"/>
      <c r="MG330" s="61"/>
      <c r="MH330" s="61"/>
      <c r="MI330" s="61"/>
      <c r="MJ330" s="61"/>
      <c r="MK330" s="61"/>
      <c r="ML330" s="61"/>
      <c r="MM330" s="61"/>
      <c r="MN330" s="61"/>
      <c r="MO330" s="61"/>
      <c r="MP330" s="61"/>
      <c r="MQ330" s="61"/>
      <c r="MR330" s="61"/>
      <c r="MS330" s="61"/>
      <c r="MT330" s="61"/>
      <c r="MU330" s="61"/>
      <c r="MV330" s="61"/>
      <c r="MW330" s="61"/>
      <c r="MX330" s="61"/>
      <c r="MY330" s="61"/>
      <c r="MZ330" s="61"/>
      <c r="NA330" s="61"/>
      <c r="NB330" s="61"/>
      <c r="NC330" s="61"/>
      <c r="ND330" s="202"/>
      <c r="NE330" s="203"/>
      <c r="NF330" s="202"/>
      <c r="NG330" s="203"/>
      <c r="NH330" s="202"/>
      <c r="NI330" s="203"/>
      <c r="NJ330" s="202"/>
      <c r="NK330" s="203"/>
      <c r="NL330" s="204"/>
      <c r="NM330" s="207"/>
      <c r="NN330" s="61"/>
      <c r="NO330" s="61"/>
      <c r="NP330" s="61"/>
      <c r="NQ330" s="61"/>
      <c r="NR330" s="61"/>
      <c r="NS330" s="61"/>
      <c r="NT330" s="61"/>
      <c r="NU330" s="61"/>
      <c r="NV330" s="61"/>
      <c r="NW330" s="61"/>
      <c r="NX330" s="61"/>
      <c r="NY330" s="61"/>
      <c r="NZ330" s="61"/>
      <c r="OA330" s="61"/>
      <c r="OB330" s="61"/>
      <c r="OC330" s="61"/>
      <c r="OD330" s="61"/>
      <c r="OE330" s="61"/>
      <c r="OF330" s="61"/>
      <c r="OG330" s="61"/>
      <c r="OH330" s="61"/>
      <c r="OI330" s="61"/>
      <c r="OJ330" s="61"/>
      <c r="OK330" s="61"/>
      <c r="OL330" s="61"/>
      <c r="OM330" s="61"/>
      <c r="ON330" s="61"/>
      <c r="OO330" s="61"/>
      <c r="OP330" s="61"/>
      <c r="OQ330" s="61"/>
      <c r="OR330" s="61"/>
      <c r="OS330" s="61"/>
      <c r="OT330" s="61"/>
      <c r="OU330" s="61"/>
      <c r="OV330" s="61"/>
      <c r="OW330" s="61"/>
      <c r="OX330" s="61"/>
      <c r="OY330" s="61"/>
      <c r="OZ330" s="61"/>
    </row>
    <row r="331" spans="1:416" ht="33.75" hidden="1" customHeight="1">
      <c r="A331" s="61"/>
      <c r="B331" s="282"/>
      <c r="C331" s="308"/>
      <c r="D331" s="286"/>
      <c r="E331" s="308"/>
      <c r="F331" s="307"/>
      <c r="G331" s="286"/>
      <c r="H331" s="137" t="s">
        <v>768</v>
      </c>
      <c r="I331" s="176" t="s">
        <v>1118</v>
      </c>
      <c r="J331" s="134"/>
      <c r="K331" s="206" t="s">
        <v>662</v>
      </c>
      <c r="L331" s="200" t="s">
        <v>500</v>
      </c>
      <c r="M331" s="55" t="s">
        <v>378</v>
      </c>
      <c r="N331" s="61" t="s">
        <v>349</v>
      </c>
      <c r="O331" s="282"/>
      <c r="P331" s="273"/>
      <c r="Q331" s="131"/>
      <c r="R331" s="131"/>
      <c r="S331" s="131"/>
      <c r="T331" s="131" t="s">
        <v>205</v>
      </c>
      <c r="U331" s="131"/>
      <c r="V331" s="131"/>
      <c r="W331" s="131"/>
      <c r="X331" s="131"/>
      <c r="Y331" s="131"/>
      <c r="Z331" s="131"/>
      <c r="AA331" s="131"/>
      <c r="AB331" s="130">
        <f t="shared" si="420"/>
        <v>1</v>
      </c>
      <c r="AC331" s="77"/>
      <c r="AD331" s="77"/>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251"/>
      <c r="BT331" s="251"/>
      <c r="BU331" s="77"/>
      <c r="BV331" s="77"/>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77"/>
      <c r="DM331" s="77"/>
      <c r="DN331" s="77"/>
      <c r="DO331" s="77"/>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77"/>
      <c r="FF331" s="77"/>
      <c r="FG331" s="77"/>
      <c r="FH331" s="77"/>
      <c r="FI331" s="77"/>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77"/>
      <c r="GZ331" s="77"/>
      <c r="HA331" s="77"/>
      <c r="HB331" s="77"/>
      <c r="HC331" s="77"/>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61"/>
      <c r="IF331" s="61"/>
      <c r="IG331" s="61"/>
      <c r="IH331" s="61"/>
      <c r="II331" s="61"/>
      <c r="IJ331" s="61"/>
      <c r="IK331" s="61"/>
      <c r="IL331" s="61"/>
      <c r="IM331" s="61"/>
      <c r="IN331" s="61"/>
      <c r="IO331" s="61"/>
      <c r="IP331" s="61"/>
      <c r="IQ331" s="61"/>
      <c r="IR331" s="61"/>
      <c r="IS331" s="77"/>
      <c r="IT331" s="77"/>
      <c r="IU331" s="77"/>
      <c r="IV331" s="77"/>
      <c r="IW331" s="61"/>
      <c r="IX331" s="61"/>
      <c r="IY331" s="61"/>
      <c r="IZ331" s="61"/>
      <c r="JA331" s="61"/>
      <c r="JB331" s="61"/>
      <c r="JC331" s="61"/>
      <c r="JD331" s="61"/>
      <c r="JE331" s="61"/>
      <c r="JF331" s="61"/>
      <c r="JG331" s="61"/>
      <c r="JH331" s="61"/>
      <c r="JI331" s="61"/>
      <c r="JJ331" s="61"/>
      <c r="JK331" s="61"/>
      <c r="JL331" s="61"/>
      <c r="JM331" s="61"/>
      <c r="JN331" s="61"/>
      <c r="JO331" s="61"/>
      <c r="JP331" s="61"/>
      <c r="JQ331" s="61"/>
      <c r="JR331" s="61"/>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61"/>
      <c r="LG331" s="61"/>
      <c r="LH331" s="61"/>
      <c r="LI331" s="61"/>
      <c r="LJ331" s="61"/>
      <c r="LK331" s="61"/>
      <c r="LL331" s="61"/>
      <c r="LM331" s="61"/>
      <c r="LN331" s="61"/>
      <c r="LO331" s="61"/>
      <c r="LP331" s="61"/>
      <c r="LQ331" s="61"/>
      <c r="LR331" s="61"/>
      <c r="LS331" s="61"/>
      <c r="LT331" s="61"/>
      <c r="LU331" s="61"/>
      <c r="LV331" s="61"/>
      <c r="LW331" s="61"/>
      <c r="LX331" s="61"/>
      <c r="LY331" s="61"/>
      <c r="LZ331" s="61"/>
      <c r="MA331" s="61"/>
      <c r="MB331" s="78"/>
      <c r="MC331" s="78"/>
      <c r="MD331" s="61"/>
      <c r="ME331" s="61"/>
      <c r="MF331" s="61"/>
      <c r="MG331" s="61"/>
      <c r="MH331" s="61"/>
      <c r="MI331" s="61"/>
      <c r="MJ331" s="61"/>
      <c r="MK331" s="61"/>
      <c r="ML331" s="61"/>
      <c r="MM331" s="61"/>
      <c r="MN331" s="61"/>
      <c r="MO331" s="61"/>
      <c r="MP331" s="61"/>
      <c r="MQ331" s="61"/>
      <c r="MR331" s="61"/>
      <c r="MS331" s="61"/>
      <c r="MT331" s="61"/>
      <c r="MU331" s="61"/>
      <c r="MV331" s="61"/>
      <c r="MW331" s="61"/>
      <c r="MX331" s="61"/>
      <c r="MY331" s="61"/>
      <c r="MZ331" s="61"/>
      <c r="NA331" s="61"/>
      <c r="NB331" s="61"/>
      <c r="NC331" s="61"/>
      <c r="ND331" s="202"/>
      <c r="NE331" s="203"/>
      <c r="NF331" s="202"/>
      <c r="NG331" s="203"/>
      <c r="NH331" s="202"/>
      <c r="NI331" s="203"/>
      <c r="NJ331" s="202"/>
      <c r="NK331" s="203"/>
      <c r="NL331" s="204"/>
      <c r="NM331" s="207"/>
      <c r="NN331" s="61"/>
      <c r="NO331" s="61"/>
      <c r="NP331" s="61"/>
      <c r="NQ331" s="61"/>
      <c r="NR331" s="61"/>
      <c r="NS331" s="61"/>
      <c r="NT331" s="61"/>
      <c r="NU331" s="61"/>
      <c r="NV331" s="61"/>
      <c r="NW331" s="61"/>
      <c r="NX331" s="61"/>
      <c r="NY331" s="61"/>
      <c r="NZ331" s="61"/>
      <c r="OA331" s="61"/>
      <c r="OB331" s="61"/>
      <c r="OC331" s="61"/>
      <c r="OD331" s="61"/>
      <c r="OE331" s="61"/>
      <c r="OF331" s="61"/>
      <c r="OG331" s="61"/>
      <c r="OH331" s="61"/>
      <c r="OI331" s="61"/>
      <c r="OJ331" s="61"/>
      <c r="OK331" s="61"/>
      <c r="OL331" s="61"/>
      <c r="OM331" s="61"/>
      <c r="ON331" s="61"/>
      <c r="OO331" s="61"/>
      <c r="OP331" s="61"/>
      <c r="OQ331" s="61"/>
      <c r="OR331" s="61"/>
      <c r="OS331" s="61"/>
      <c r="OT331" s="61"/>
      <c r="OU331" s="61"/>
      <c r="OV331" s="61"/>
      <c r="OW331" s="61"/>
      <c r="OX331" s="61"/>
      <c r="OY331" s="61"/>
      <c r="OZ331" s="61"/>
    </row>
    <row r="332" spans="1:416" ht="31.5" hidden="1">
      <c r="A332" s="61"/>
      <c r="B332" s="282">
        <v>115</v>
      </c>
      <c r="C332" s="308" t="s">
        <v>440</v>
      </c>
      <c r="D332" s="286" t="s">
        <v>7</v>
      </c>
      <c r="E332" s="308" t="s">
        <v>441</v>
      </c>
      <c r="F332" s="307" t="s">
        <v>7</v>
      </c>
      <c r="G332" s="286" t="s">
        <v>205</v>
      </c>
      <c r="H332" s="137" t="s">
        <v>441</v>
      </c>
      <c r="I332" s="176" t="s">
        <v>1118</v>
      </c>
      <c r="J332" s="134"/>
      <c r="K332" s="206" t="s">
        <v>662</v>
      </c>
      <c r="L332" s="200" t="s">
        <v>500</v>
      </c>
      <c r="M332" s="55" t="s">
        <v>378</v>
      </c>
      <c r="N332" s="61" t="s">
        <v>349</v>
      </c>
      <c r="O332" s="282" t="s">
        <v>205</v>
      </c>
      <c r="P332" s="282"/>
      <c r="Q332" s="131"/>
      <c r="R332" s="131"/>
      <c r="S332" s="131"/>
      <c r="T332" s="131"/>
      <c r="U332" s="131"/>
      <c r="V332" s="131"/>
      <c r="W332" s="131"/>
      <c r="X332" s="131"/>
      <c r="Y332" s="131"/>
      <c r="Z332" s="131"/>
      <c r="AA332" s="131" t="s">
        <v>205</v>
      </c>
      <c r="AB332" s="130">
        <f t="shared" si="420"/>
        <v>1</v>
      </c>
      <c r="AC332" s="77"/>
      <c r="AD332" s="77"/>
      <c r="AE332" s="75" t="s">
        <v>802</v>
      </c>
      <c r="AF332" s="75" t="s">
        <v>802</v>
      </c>
      <c r="AG332" s="75" t="s">
        <v>802</v>
      </c>
      <c r="AH332" s="75" t="s">
        <v>802</v>
      </c>
      <c r="AI332" s="75" t="s">
        <v>802</v>
      </c>
      <c r="AJ332" s="75" t="s">
        <v>802</v>
      </c>
      <c r="AK332" s="75" t="s">
        <v>802</v>
      </c>
      <c r="AL332" s="75" t="s">
        <v>802</v>
      </c>
      <c r="AM332" s="75" t="s">
        <v>802</v>
      </c>
      <c r="AN332" s="75" t="s">
        <v>802</v>
      </c>
      <c r="AO332" s="75" t="s">
        <v>802</v>
      </c>
      <c r="AP332" s="75" t="s">
        <v>802</v>
      </c>
      <c r="AQ332" s="75" t="s">
        <v>802</v>
      </c>
      <c r="AR332" s="75" t="s">
        <v>802</v>
      </c>
      <c r="AS332" s="75" t="s">
        <v>802</v>
      </c>
      <c r="AT332" s="75" t="s">
        <v>802</v>
      </c>
      <c r="AU332" s="75" t="s">
        <v>802</v>
      </c>
      <c r="AV332" s="75" t="s">
        <v>802</v>
      </c>
      <c r="AW332" s="75" t="s">
        <v>802</v>
      </c>
      <c r="AX332" s="75" t="s">
        <v>802</v>
      </c>
      <c r="AY332" s="75" t="s">
        <v>802</v>
      </c>
      <c r="AZ332" s="75" t="s">
        <v>802</v>
      </c>
      <c r="BA332" s="75" t="s">
        <v>802</v>
      </c>
      <c r="BB332" s="75" t="s">
        <v>802</v>
      </c>
      <c r="BC332" s="75"/>
      <c r="BD332" s="75"/>
      <c r="BE332" s="75"/>
      <c r="BF332" s="75"/>
      <c r="BG332" s="75"/>
      <c r="BH332" s="75"/>
      <c r="BI332" s="75" t="s">
        <v>802</v>
      </c>
      <c r="BJ332" s="75" t="s">
        <v>802</v>
      </c>
      <c r="BK332" s="75" t="s">
        <v>802</v>
      </c>
      <c r="BL332" s="75" t="s">
        <v>802</v>
      </c>
      <c r="BM332" s="75" t="s">
        <v>802</v>
      </c>
      <c r="BN332" s="75" t="s">
        <v>802</v>
      </c>
      <c r="BO332" s="75" t="s">
        <v>802</v>
      </c>
      <c r="BP332" s="75" t="s">
        <v>802</v>
      </c>
      <c r="BQ332" s="75" t="s">
        <v>802</v>
      </c>
      <c r="BR332" s="75" t="s">
        <v>802</v>
      </c>
      <c r="BS332" s="251"/>
      <c r="BT332" s="251"/>
      <c r="BU332" s="77" t="s">
        <v>802</v>
      </c>
      <c r="BV332" s="77" t="s">
        <v>802</v>
      </c>
      <c r="BW332" s="75" t="s">
        <v>802</v>
      </c>
      <c r="BX332" s="75" t="s">
        <v>802</v>
      </c>
      <c r="BY332" s="75" t="s">
        <v>802</v>
      </c>
      <c r="BZ332" s="75" t="s">
        <v>802</v>
      </c>
      <c r="CA332" s="75" t="s">
        <v>802</v>
      </c>
      <c r="CB332" s="75" t="s">
        <v>802</v>
      </c>
      <c r="CC332" s="75" t="s">
        <v>802</v>
      </c>
      <c r="CD332" s="75" t="s">
        <v>802</v>
      </c>
      <c r="CE332" s="75" t="s">
        <v>802</v>
      </c>
      <c r="CF332" s="75" t="s">
        <v>802</v>
      </c>
      <c r="CG332" s="75" t="s">
        <v>802</v>
      </c>
      <c r="CH332" s="75" t="s">
        <v>802</v>
      </c>
      <c r="CI332" s="75" t="s">
        <v>802</v>
      </c>
      <c r="CJ332" s="75" t="s">
        <v>802</v>
      </c>
      <c r="CK332" s="75" t="s">
        <v>802</v>
      </c>
      <c r="CL332" s="75" t="s">
        <v>802</v>
      </c>
      <c r="CM332" s="75" t="s">
        <v>802</v>
      </c>
      <c r="CN332" s="75" t="s">
        <v>802</v>
      </c>
      <c r="CO332" s="75" t="s">
        <v>802</v>
      </c>
      <c r="CP332" s="75" t="s">
        <v>802</v>
      </c>
      <c r="CQ332" s="75" t="s">
        <v>802</v>
      </c>
      <c r="CR332" s="75" t="s">
        <v>802</v>
      </c>
      <c r="CS332" s="75"/>
      <c r="CT332" s="75"/>
      <c r="CU332" s="75"/>
      <c r="CV332" s="75"/>
      <c r="CW332" s="75"/>
      <c r="CX332" s="75"/>
      <c r="CY332" s="75" t="s">
        <v>802</v>
      </c>
      <c r="CZ332" s="75" t="s">
        <v>802</v>
      </c>
      <c r="DA332" s="75" t="s">
        <v>802</v>
      </c>
      <c r="DB332" s="75" t="s">
        <v>802</v>
      </c>
      <c r="DC332" s="75" t="s">
        <v>802</v>
      </c>
      <c r="DD332" s="75" t="s">
        <v>802</v>
      </c>
      <c r="DE332" s="75" t="s">
        <v>802</v>
      </c>
      <c r="DF332" s="75" t="s">
        <v>802</v>
      </c>
      <c r="DG332" s="75" t="s">
        <v>802</v>
      </c>
      <c r="DH332" s="75" t="s">
        <v>802</v>
      </c>
      <c r="DI332" s="75" t="s">
        <v>802</v>
      </c>
      <c r="DJ332" s="75" t="s">
        <v>802</v>
      </c>
      <c r="DK332" s="75" t="s">
        <v>802</v>
      </c>
      <c r="DL332" s="77"/>
      <c r="DM332" s="77"/>
      <c r="DN332" s="77"/>
      <c r="DO332" s="77"/>
      <c r="DP332" s="75" t="s">
        <v>802</v>
      </c>
      <c r="DQ332" s="75" t="s">
        <v>802</v>
      </c>
      <c r="DR332" s="75" t="s">
        <v>802</v>
      </c>
      <c r="DS332" s="75" t="s">
        <v>802</v>
      </c>
      <c r="DT332" s="75" t="s">
        <v>802</v>
      </c>
      <c r="DU332" s="75" t="s">
        <v>802</v>
      </c>
      <c r="DV332" s="75" t="s">
        <v>802</v>
      </c>
      <c r="DW332" s="75" t="s">
        <v>802</v>
      </c>
      <c r="DX332" s="75" t="s">
        <v>802</v>
      </c>
      <c r="DY332" s="75" t="s">
        <v>802</v>
      </c>
      <c r="DZ332" s="75" t="s">
        <v>802</v>
      </c>
      <c r="EA332" s="75" t="s">
        <v>802</v>
      </c>
      <c r="EB332" s="75" t="s">
        <v>802</v>
      </c>
      <c r="EC332" s="75" t="s">
        <v>802</v>
      </c>
      <c r="ED332" s="75" t="s">
        <v>802</v>
      </c>
      <c r="EE332" s="75" t="s">
        <v>802</v>
      </c>
      <c r="EF332" s="75" t="s">
        <v>802</v>
      </c>
      <c r="EG332" s="75" t="s">
        <v>802</v>
      </c>
      <c r="EH332" s="75" t="s">
        <v>802</v>
      </c>
      <c r="EI332" s="75" t="s">
        <v>802</v>
      </c>
      <c r="EJ332" s="75" t="s">
        <v>802</v>
      </c>
      <c r="EK332" s="75"/>
      <c r="EL332" s="75"/>
      <c r="EM332" s="75"/>
      <c r="EN332" s="75"/>
      <c r="EO332" s="75"/>
      <c r="EP332" s="75" t="s">
        <v>802</v>
      </c>
      <c r="EQ332" s="75" t="s">
        <v>802</v>
      </c>
      <c r="ER332" s="75" t="s">
        <v>802</v>
      </c>
      <c r="ES332" s="75"/>
      <c r="ET332" s="75" t="s">
        <v>802</v>
      </c>
      <c r="EU332" s="75" t="s">
        <v>802</v>
      </c>
      <c r="EV332" s="75" t="s">
        <v>802</v>
      </c>
      <c r="EW332" s="75" t="s">
        <v>802</v>
      </c>
      <c r="EX332" s="75" t="s">
        <v>802</v>
      </c>
      <c r="EY332" s="75" t="s">
        <v>802</v>
      </c>
      <c r="EZ332" s="75" t="s">
        <v>802</v>
      </c>
      <c r="FA332" s="75" t="s">
        <v>802</v>
      </c>
      <c r="FB332" s="75" t="s">
        <v>802</v>
      </c>
      <c r="FC332" s="75" t="s">
        <v>802</v>
      </c>
      <c r="FD332" s="75" t="s">
        <v>802</v>
      </c>
      <c r="FE332" s="77"/>
      <c r="FF332" s="77"/>
      <c r="FG332" s="77"/>
      <c r="FH332" s="77"/>
      <c r="FI332" s="77"/>
      <c r="FJ332" s="75" t="s">
        <v>802</v>
      </c>
      <c r="FK332" s="75" t="s">
        <v>802</v>
      </c>
      <c r="FL332" s="75" t="s">
        <v>802</v>
      </c>
      <c r="FM332" s="75" t="s">
        <v>802</v>
      </c>
      <c r="FN332" s="75" t="s">
        <v>802</v>
      </c>
      <c r="FO332" s="75" t="s">
        <v>802</v>
      </c>
      <c r="FP332" s="75" t="s">
        <v>802</v>
      </c>
      <c r="FQ332" s="75" t="s">
        <v>802</v>
      </c>
      <c r="FR332" s="75" t="s">
        <v>802</v>
      </c>
      <c r="FS332" s="75" t="s">
        <v>802</v>
      </c>
      <c r="FT332" s="75" t="s">
        <v>802</v>
      </c>
      <c r="FU332" s="75" t="s">
        <v>802</v>
      </c>
      <c r="FV332" s="75" t="s">
        <v>802</v>
      </c>
      <c r="FW332" s="75" t="s">
        <v>802</v>
      </c>
      <c r="FX332" s="75" t="s">
        <v>802</v>
      </c>
      <c r="FY332" s="75" t="s">
        <v>802</v>
      </c>
      <c r="FZ332" s="75" t="s">
        <v>802</v>
      </c>
      <c r="GA332" s="75" t="s">
        <v>802</v>
      </c>
      <c r="GB332" s="75" t="s">
        <v>802</v>
      </c>
      <c r="GC332" s="75" t="s">
        <v>802</v>
      </c>
      <c r="GD332" s="75"/>
      <c r="GE332" s="75"/>
      <c r="GF332" s="75"/>
      <c r="GG332" s="75"/>
      <c r="GH332" s="75"/>
      <c r="GI332" s="75" t="s">
        <v>802</v>
      </c>
      <c r="GJ332" s="75" t="s">
        <v>802</v>
      </c>
      <c r="GK332" s="75" t="s">
        <v>802</v>
      </c>
      <c r="GL332" s="75" t="s">
        <v>802</v>
      </c>
      <c r="GM332" s="75"/>
      <c r="GN332" s="75" t="s">
        <v>802</v>
      </c>
      <c r="GO332" s="75" t="s">
        <v>802</v>
      </c>
      <c r="GP332" s="75" t="s">
        <v>802</v>
      </c>
      <c r="GQ332" s="75" t="s">
        <v>802</v>
      </c>
      <c r="GR332" s="75" t="s">
        <v>802</v>
      </c>
      <c r="GS332" s="75" t="s">
        <v>802</v>
      </c>
      <c r="GT332" s="75" t="s">
        <v>802</v>
      </c>
      <c r="GU332" s="75" t="s">
        <v>802</v>
      </c>
      <c r="GV332" s="75" t="s">
        <v>802</v>
      </c>
      <c r="GW332" s="75" t="s">
        <v>802</v>
      </c>
      <c r="GX332" s="75" t="s">
        <v>802</v>
      </c>
      <c r="GY332" s="79" t="s">
        <v>555</v>
      </c>
      <c r="GZ332" s="79" t="s">
        <v>555</v>
      </c>
      <c r="HA332" s="79" t="s">
        <v>555</v>
      </c>
      <c r="HB332" s="79" t="s">
        <v>555</v>
      </c>
      <c r="HC332" s="79" t="s">
        <v>555</v>
      </c>
      <c r="HD332" s="75" t="s">
        <v>802</v>
      </c>
      <c r="HE332" s="75" t="s">
        <v>802</v>
      </c>
      <c r="HF332" s="75" t="s">
        <v>802</v>
      </c>
      <c r="HG332" s="75" t="s">
        <v>802</v>
      </c>
      <c r="HH332" s="75" t="s">
        <v>802</v>
      </c>
      <c r="HI332" s="75" t="s">
        <v>802</v>
      </c>
      <c r="HJ332" s="75" t="s">
        <v>802</v>
      </c>
      <c r="HK332" s="75" t="s">
        <v>802</v>
      </c>
      <c r="HL332" s="75" t="s">
        <v>802</v>
      </c>
      <c r="HM332" s="75" t="s">
        <v>802</v>
      </c>
      <c r="HN332" s="75" t="s">
        <v>802</v>
      </c>
      <c r="HO332" s="75" t="s">
        <v>802</v>
      </c>
      <c r="HP332" s="75" t="s">
        <v>802</v>
      </c>
      <c r="HQ332" s="75" t="s">
        <v>802</v>
      </c>
      <c r="HR332" s="75" t="s">
        <v>802</v>
      </c>
      <c r="HS332" s="75" t="s">
        <v>802</v>
      </c>
      <c r="HT332" s="75" t="s">
        <v>802</v>
      </c>
      <c r="HU332" s="75" t="s">
        <v>802</v>
      </c>
      <c r="HV332" s="75" t="s">
        <v>802</v>
      </c>
      <c r="HW332" s="75"/>
      <c r="HX332" s="75"/>
      <c r="HY332" s="75"/>
      <c r="HZ332" s="75"/>
      <c r="IA332" s="75"/>
      <c r="IB332" s="75"/>
      <c r="IC332" s="75" t="s">
        <v>802</v>
      </c>
      <c r="ID332" s="75" t="s">
        <v>802</v>
      </c>
      <c r="IE332" s="75" t="s">
        <v>802</v>
      </c>
      <c r="IF332" s="75" t="s">
        <v>802</v>
      </c>
      <c r="IG332" s="75" t="s">
        <v>802</v>
      </c>
      <c r="IH332" s="75" t="s">
        <v>802</v>
      </c>
      <c r="II332" s="75" t="s">
        <v>802</v>
      </c>
      <c r="IJ332" s="75" t="s">
        <v>802</v>
      </c>
      <c r="IK332" s="75" t="s">
        <v>802</v>
      </c>
      <c r="IL332" s="75" t="s">
        <v>802</v>
      </c>
      <c r="IM332" s="75" t="s">
        <v>802</v>
      </c>
      <c r="IN332" s="75" t="s">
        <v>802</v>
      </c>
      <c r="IO332" s="75" t="s">
        <v>802</v>
      </c>
      <c r="IP332" s="75" t="s">
        <v>802</v>
      </c>
      <c r="IQ332" s="75" t="s">
        <v>802</v>
      </c>
      <c r="IR332" s="75"/>
      <c r="IS332" s="77"/>
      <c r="IT332" s="77"/>
      <c r="IU332" s="77"/>
      <c r="IV332" s="77"/>
      <c r="IW332" s="75" t="s">
        <v>802</v>
      </c>
      <c r="IX332" s="75" t="s">
        <v>802</v>
      </c>
      <c r="IY332" s="75" t="s">
        <v>802</v>
      </c>
      <c r="IZ332" s="75" t="s">
        <v>802</v>
      </c>
      <c r="JA332" s="75" t="s">
        <v>802</v>
      </c>
      <c r="JB332" s="75" t="s">
        <v>802</v>
      </c>
      <c r="JC332" s="75" t="s">
        <v>802</v>
      </c>
      <c r="JD332" s="75" t="s">
        <v>802</v>
      </c>
      <c r="JE332" s="75" t="s">
        <v>802</v>
      </c>
      <c r="JF332" s="75" t="s">
        <v>802</v>
      </c>
      <c r="JG332" s="75" t="s">
        <v>802</v>
      </c>
      <c r="JH332" s="75" t="s">
        <v>802</v>
      </c>
      <c r="JI332" s="75" t="s">
        <v>802</v>
      </c>
      <c r="JJ332" s="75" t="s">
        <v>802</v>
      </c>
      <c r="JK332" s="75" t="s">
        <v>802</v>
      </c>
      <c r="JL332" s="75" t="s">
        <v>802</v>
      </c>
      <c r="JM332" s="75" t="s">
        <v>802</v>
      </c>
      <c r="JN332" s="75" t="s">
        <v>802</v>
      </c>
      <c r="JO332" s="75" t="s">
        <v>802</v>
      </c>
      <c r="JP332" s="75" t="s">
        <v>802</v>
      </c>
      <c r="JQ332" s="75"/>
      <c r="JR332" s="75"/>
      <c r="JS332" s="75"/>
      <c r="JT332" s="75"/>
      <c r="JU332" s="75"/>
      <c r="JV332" s="75" t="s">
        <v>802</v>
      </c>
      <c r="JW332" s="75" t="s">
        <v>802</v>
      </c>
      <c r="JX332" s="75" t="s">
        <v>802</v>
      </c>
      <c r="JY332" s="75" t="s">
        <v>802</v>
      </c>
      <c r="JZ332" s="75" t="s">
        <v>802</v>
      </c>
      <c r="KA332" s="75" t="s">
        <v>802</v>
      </c>
      <c r="KB332" s="75" t="s">
        <v>802</v>
      </c>
      <c r="KC332" s="75" t="s">
        <v>802</v>
      </c>
      <c r="KD332" s="75" t="s">
        <v>802</v>
      </c>
      <c r="KE332" s="75" t="s">
        <v>802</v>
      </c>
      <c r="KF332" s="75" t="s">
        <v>802</v>
      </c>
      <c r="KG332" s="75" t="s">
        <v>802</v>
      </c>
      <c r="KH332" s="75" t="s">
        <v>802</v>
      </c>
      <c r="KI332" s="75" t="s">
        <v>802</v>
      </c>
      <c r="KJ332" s="75" t="s">
        <v>802</v>
      </c>
      <c r="KK332" s="75"/>
      <c r="KL332" s="75"/>
      <c r="KM332" s="75"/>
      <c r="KN332" s="75" t="s">
        <v>802</v>
      </c>
      <c r="KO332" s="75" t="s">
        <v>802</v>
      </c>
      <c r="KP332" s="75" t="s">
        <v>802</v>
      </c>
      <c r="KQ332" s="75" t="s">
        <v>802</v>
      </c>
      <c r="KR332" s="75" t="s">
        <v>802</v>
      </c>
      <c r="KS332" s="75" t="s">
        <v>802</v>
      </c>
      <c r="KT332" s="75" t="s">
        <v>802</v>
      </c>
      <c r="KU332" s="75" t="s">
        <v>802</v>
      </c>
      <c r="KV332" s="75" t="s">
        <v>802</v>
      </c>
      <c r="KW332" s="75" t="s">
        <v>802</v>
      </c>
      <c r="KX332" s="75" t="s">
        <v>802</v>
      </c>
      <c r="KY332" s="75" t="s">
        <v>802</v>
      </c>
      <c r="KZ332" s="75" t="s">
        <v>802</v>
      </c>
      <c r="LA332" s="75" t="s">
        <v>802</v>
      </c>
      <c r="LB332" s="75" t="s">
        <v>802</v>
      </c>
      <c r="LC332" s="75" t="s">
        <v>802</v>
      </c>
      <c r="LD332" s="75" t="s">
        <v>802</v>
      </c>
      <c r="LE332" s="75" t="s">
        <v>802</v>
      </c>
      <c r="LF332" s="75" t="s">
        <v>802</v>
      </c>
      <c r="LG332" s="75" t="s">
        <v>802</v>
      </c>
      <c r="LH332" s="75" t="s">
        <v>802</v>
      </c>
      <c r="LI332" s="75" t="s">
        <v>802</v>
      </c>
      <c r="LJ332" s="75" t="s">
        <v>802</v>
      </c>
      <c r="LK332" s="75"/>
      <c r="LL332" s="75"/>
      <c r="LM332" s="75"/>
      <c r="LN332" s="75"/>
      <c r="LO332" s="75" t="s">
        <v>802</v>
      </c>
      <c r="LP332" s="75" t="s">
        <v>802</v>
      </c>
      <c r="LQ332" s="75" t="s">
        <v>802</v>
      </c>
      <c r="LR332" s="75" t="s">
        <v>802</v>
      </c>
      <c r="LS332" s="75" t="s">
        <v>802</v>
      </c>
      <c r="LT332" s="75" t="s">
        <v>802</v>
      </c>
      <c r="LU332" s="75" t="s">
        <v>802</v>
      </c>
      <c r="LV332" s="75" t="s">
        <v>802</v>
      </c>
      <c r="LW332" s="75" t="s">
        <v>802</v>
      </c>
      <c r="LX332" s="75" t="s">
        <v>802</v>
      </c>
      <c r="LY332" s="75" t="s">
        <v>802</v>
      </c>
      <c r="LZ332" s="75" t="s">
        <v>802</v>
      </c>
      <c r="MA332" s="75" t="s">
        <v>802</v>
      </c>
      <c r="MB332" s="75" t="s">
        <v>802</v>
      </c>
      <c r="MC332" s="75" t="s">
        <v>802</v>
      </c>
      <c r="MD332" s="75" t="s">
        <v>802</v>
      </c>
      <c r="ME332" s="75" t="s">
        <v>802</v>
      </c>
      <c r="MF332" s="75" t="s">
        <v>802</v>
      </c>
      <c r="MG332" s="75" t="s">
        <v>802</v>
      </c>
      <c r="MH332" s="75" t="s">
        <v>802</v>
      </c>
      <c r="MI332" s="75" t="s">
        <v>802</v>
      </c>
      <c r="MJ332" s="75" t="s">
        <v>802</v>
      </c>
      <c r="MK332" s="75" t="s">
        <v>802</v>
      </c>
      <c r="ML332" s="75" t="s">
        <v>802</v>
      </c>
      <c r="MM332" s="75" t="s">
        <v>802</v>
      </c>
      <c r="MN332" s="75" t="s">
        <v>802</v>
      </c>
      <c r="MO332" s="75" t="s">
        <v>802</v>
      </c>
      <c r="MP332" s="75" t="s">
        <v>802</v>
      </c>
      <c r="MQ332" s="75" t="s">
        <v>802</v>
      </c>
      <c r="MR332" s="75" t="s">
        <v>802</v>
      </c>
      <c r="MS332" s="75" t="s">
        <v>802</v>
      </c>
      <c r="MT332" s="75" t="s">
        <v>802</v>
      </c>
      <c r="MU332" s="75" t="s">
        <v>802</v>
      </c>
      <c r="MV332" s="75" t="s">
        <v>802</v>
      </c>
      <c r="MW332" s="75" t="s">
        <v>802</v>
      </c>
      <c r="MX332" s="75" t="s">
        <v>802</v>
      </c>
      <c r="MY332" s="75" t="s">
        <v>802</v>
      </c>
      <c r="MZ332" s="75" t="s">
        <v>802</v>
      </c>
      <c r="NA332" s="75" t="s">
        <v>802</v>
      </c>
      <c r="NB332" s="75" t="s">
        <v>802</v>
      </c>
      <c r="NC332" s="75" t="s">
        <v>802</v>
      </c>
      <c r="ND332" s="75" t="s">
        <v>802</v>
      </c>
      <c r="NE332" s="75" t="s">
        <v>802</v>
      </c>
      <c r="NF332" s="75" t="s">
        <v>802</v>
      </c>
      <c r="NG332" s="75" t="s">
        <v>802</v>
      </c>
      <c r="NH332" s="75" t="s">
        <v>802</v>
      </c>
      <c r="NI332" s="75" t="s">
        <v>802</v>
      </c>
      <c r="NJ332" s="75" t="s">
        <v>802</v>
      </c>
      <c r="NK332" s="75" t="s">
        <v>802</v>
      </c>
      <c r="NL332" s="75" t="s">
        <v>802</v>
      </c>
      <c r="NM332" s="75" t="s">
        <v>802</v>
      </c>
      <c r="NN332" s="75" t="s">
        <v>802</v>
      </c>
      <c r="NO332" s="75" t="s">
        <v>802</v>
      </c>
      <c r="NP332" s="75" t="s">
        <v>802</v>
      </c>
      <c r="NQ332" s="75" t="s">
        <v>802</v>
      </c>
      <c r="NR332" s="75" t="s">
        <v>802</v>
      </c>
      <c r="NS332" s="75" t="s">
        <v>802</v>
      </c>
      <c r="NT332" s="75" t="s">
        <v>802</v>
      </c>
      <c r="NU332" s="75" t="s">
        <v>802</v>
      </c>
      <c r="NV332" s="75" t="s">
        <v>802</v>
      </c>
      <c r="NW332" s="75" t="s">
        <v>802</v>
      </c>
      <c r="NX332" s="75" t="s">
        <v>802</v>
      </c>
      <c r="NY332" s="75" t="s">
        <v>802</v>
      </c>
      <c r="NZ332" s="75" t="s">
        <v>802</v>
      </c>
      <c r="OA332" s="75" t="s">
        <v>802</v>
      </c>
      <c r="OB332" s="75" t="s">
        <v>802</v>
      </c>
      <c r="OC332" s="75" t="s">
        <v>802</v>
      </c>
      <c r="OD332" s="75" t="s">
        <v>802</v>
      </c>
      <c r="OE332" s="75" t="s">
        <v>802</v>
      </c>
      <c r="OF332" s="75" t="s">
        <v>802</v>
      </c>
      <c r="OG332" s="75" t="s">
        <v>802</v>
      </c>
      <c r="OH332" s="75" t="s">
        <v>802</v>
      </c>
      <c r="OI332" s="75" t="s">
        <v>802</v>
      </c>
      <c r="OJ332" s="75" t="s">
        <v>802</v>
      </c>
      <c r="OK332" s="75" t="s">
        <v>802</v>
      </c>
      <c r="OL332" s="75" t="s">
        <v>802</v>
      </c>
      <c r="OM332" s="75" t="s">
        <v>802</v>
      </c>
      <c r="ON332" s="75" t="s">
        <v>802</v>
      </c>
      <c r="OO332" s="75" t="s">
        <v>802</v>
      </c>
      <c r="OP332" s="75" t="s">
        <v>802</v>
      </c>
      <c r="OQ332" s="75" t="s">
        <v>802</v>
      </c>
      <c r="OR332" s="75" t="s">
        <v>802</v>
      </c>
      <c r="OS332" s="75" t="s">
        <v>802</v>
      </c>
      <c r="OT332" s="75" t="s">
        <v>802</v>
      </c>
      <c r="OU332" s="75" t="s">
        <v>802</v>
      </c>
      <c r="OV332" s="75" t="s">
        <v>802</v>
      </c>
      <c r="OW332" s="75" t="s">
        <v>802</v>
      </c>
      <c r="OX332" s="75" t="s">
        <v>802</v>
      </c>
      <c r="OY332" s="75" t="s">
        <v>802</v>
      </c>
      <c r="OZ332" s="61"/>
    </row>
    <row r="333" spans="1:416" ht="48" customHeight="1">
      <c r="A333" s="61"/>
      <c r="B333" s="282"/>
      <c r="C333" s="287"/>
      <c r="D333" s="287"/>
      <c r="E333" s="287"/>
      <c r="F333" s="307"/>
      <c r="G333" s="286"/>
      <c r="H333" s="137" t="s">
        <v>441</v>
      </c>
      <c r="I333" s="263" t="s">
        <v>1118</v>
      </c>
      <c r="J333" s="134"/>
      <c r="K333" s="206"/>
      <c r="L333" s="200"/>
      <c r="M333" s="55" t="s">
        <v>378</v>
      </c>
      <c r="N333" s="61" t="s">
        <v>349</v>
      </c>
      <c r="O333" s="282"/>
      <c r="P333" s="282"/>
      <c r="Q333" s="131"/>
      <c r="R333" s="131" t="s">
        <v>205</v>
      </c>
      <c r="S333" s="131"/>
      <c r="T333" s="131"/>
      <c r="U333" s="131"/>
      <c r="V333" s="131"/>
      <c r="W333" s="131"/>
      <c r="X333" s="131"/>
      <c r="Y333" s="131"/>
      <c r="Z333" s="131"/>
      <c r="AA333" s="131"/>
      <c r="AB333" s="130">
        <f t="shared" si="420"/>
        <v>1</v>
      </c>
      <c r="AC333" s="77"/>
      <c r="AD333" s="77"/>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9" t="s">
        <v>555</v>
      </c>
      <c r="BT333" s="79" t="s">
        <v>555</v>
      </c>
      <c r="BU333" s="77"/>
      <c r="BV333" s="77"/>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7"/>
      <c r="DM333" s="77"/>
      <c r="DN333" s="77"/>
      <c r="DO333" s="77"/>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7"/>
      <c r="FF333" s="77"/>
      <c r="FG333" s="77"/>
      <c r="FH333" s="77"/>
      <c r="FI333" s="77"/>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9"/>
      <c r="GZ333" s="79"/>
      <c r="HA333" s="79"/>
      <c r="HB333" s="79"/>
      <c r="HC333" s="79"/>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7"/>
      <c r="IT333" s="77"/>
      <c r="IU333" s="77"/>
      <c r="IV333" s="77"/>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75"/>
      <c r="OF333" s="75"/>
      <c r="OG333" s="75"/>
      <c r="OH333" s="75"/>
      <c r="OI333" s="75"/>
      <c r="OJ333" s="75"/>
      <c r="OK333" s="75"/>
      <c r="OL333" s="75"/>
      <c r="OM333" s="75"/>
      <c r="ON333" s="75"/>
      <c r="OO333" s="75"/>
      <c r="OP333" s="75"/>
      <c r="OQ333" s="75"/>
      <c r="OR333" s="75"/>
      <c r="OS333" s="75"/>
      <c r="OT333" s="75"/>
      <c r="OU333" s="75"/>
      <c r="OV333" s="75"/>
      <c r="OW333" s="75"/>
      <c r="OX333" s="75"/>
      <c r="OY333" s="75"/>
      <c r="OZ333" s="61"/>
    </row>
    <row r="334" spans="1:416" ht="31.5" hidden="1">
      <c r="A334" s="61"/>
      <c r="B334" s="282"/>
      <c r="C334" s="308"/>
      <c r="D334" s="286"/>
      <c r="E334" s="308"/>
      <c r="F334" s="307"/>
      <c r="G334" s="286"/>
      <c r="H334" s="137" t="s">
        <v>441</v>
      </c>
      <c r="I334" s="176" t="s">
        <v>1118</v>
      </c>
      <c r="J334" s="134"/>
      <c r="K334" s="206" t="s">
        <v>662</v>
      </c>
      <c r="L334" s="200" t="s">
        <v>500</v>
      </c>
      <c r="M334" s="55" t="s">
        <v>378</v>
      </c>
      <c r="N334" s="61" t="s">
        <v>349</v>
      </c>
      <c r="O334" s="282"/>
      <c r="P334" s="282"/>
      <c r="Q334" s="131"/>
      <c r="R334" s="131"/>
      <c r="S334" s="131"/>
      <c r="T334" s="131"/>
      <c r="U334" s="131"/>
      <c r="V334" s="131"/>
      <c r="W334" s="131"/>
      <c r="X334" s="131"/>
      <c r="Y334" s="131" t="s">
        <v>205</v>
      </c>
      <c r="Z334" s="131"/>
      <c r="AA334" s="131"/>
      <c r="AB334" s="130">
        <f t="shared" si="420"/>
        <v>1</v>
      </c>
      <c r="AC334" s="77"/>
      <c r="AD334" s="77"/>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251"/>
      <c r="BT334" s="251"/>
      <c r="BU334" s="77"/>
      <c r="BV334" s="77"/>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77"/>
      <c r="DM334" s="77"/>
      <c r="DN334" s="77"/>
      <c r="DO334" s="77"/>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77"/>
      <c r="FF334" s="77"/>
      <c r="FG334" s="77"/>
      <c r="FH334" s="77"/>
      <c r="FI334" s="77"/>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77"/>
      <c r="GZ334" s="77"/>
      <c r="HA334" s="77"/>
      <c r="HB334" s="77"/>
      <c r="HC334" s="77"/>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61"/>
      <c r="IF334" s="61"/>
      <c r="IG334" s="61"/>
      <c r="IH334" s="61"/>
      <c r="II334" s="61"/>
      <c r="IJ334" s="61"/>
      <c r="IK334" s="61"/>
      <c r="IL334" s="61"/>
      <c r="IM334" s="61"/>
      <c r="IN334" s="61"/>
      <c r="IO334" s="61"/>
      <c r="IP334" s="61"/>
      <c r="IQ334" s="61"/>
      <c r="IR334" s="78" t="s">
        <v>555</v>
      </c>
      <c r="IS334" s="78" t="s">
        <v>555</v>
      </c>
      <c r="IT334" s="78" t="s">
        <v>555</v>
      </c>
      <c r="IU334" s="78" t="s">
        <v>555</v>
      </c>
      <c r="IV334" s="78" t="s">
        <v>555</v>
      </c>
      <c r="IW334" s="61">
        <v>2</v>
      </c>
      <c r="IX334" s="61">
        <v>2</v>
      </c>
      <c r="IY334" s="61">
        <v>2</v>
      </c>
      <c r="IZ334" s="61">
        <v>1</v>
      </c>
      <c r="JA334" s="61">
        <v>2</v>
      </c>
      <c r="JB334" s="61">
        <v>1</v>
      </c>
      <c r="JC334" s="61">
        <v>2</v>
      </c>
      <c r="JD334" s="61">
        <v>2</v>
      </c>
      <c r="JE334" s="61">
        <v>2</v>
      </c>
      <c r="JF334" s="61">
        <v>2</v>
      </c>
      <c r="JG334" s="61">
        <v>2</v>
      </c>
      <c r="JH334" s="61">
        <v>2</v>
      </c>
      <c r="JI334" s="61">
        <v>2</v>
      </c>
      <c r="JJ334" s="61">
        <v>2</v>
      </c>
      <c r="JK334" s="61">
        <v>2</v>
      </c>
      <c r="JL334" s="61">
        <v>2</v>
      </c>
      <c r="JM334" s="61">
        <v>2</v>
      </c>
      <c r="JN334" s="61">
        <v>2</v>
      </c>
      <c r="JO334" s="61">
        <v>2</v>
      </c>
      <c r="JP334" s="61">
        <v>2</v>
      </c>
      <c r="JQ334" s="61">
        <v>2</v>
      </c>
      <c r="JR334" s="61">
        <v>2</v>
      </c>
      <c r="JS334" s="61">
        <v>2</v>
      </c>
      <c r="JT334" s="61">
        <v>2</v>
      </c>
      <c r="JU334" s="61">
        <v>2</v>
      </c>
      <c r="JV334" s="61">
        <v>2</v>
      </c>
      <c r="JW334" s="61">
        <v>2</v>
      </c>
      <c r="JX334" s="61">
        <v>2</v>
      </c>
      <c r="JY334" s="61">
        <v>2</v>
      </c>
      <c r="JZ334" s="61">
        <v>2</v>
      </c>
      <c r="KA334" s="202">
        <f t="shared" ref="KA334" si="427">COUNTIF(IW334:JZ334,"2")</f>
        <v>28</v>
      </c>
      <c r="KB334" s="203">
        <f t="shared" ref="KB334" si="428">KA334/(KA334+KC334+KE334+KG334)</f>
        <v>0.93333333333333335</v>
      </c>
      <c r="KC334" s="202">
        <f t="shared" ref="KC334" si="429">COUNTIF(IW334:JZ334,"1")</f>
        <v>2</v>
      </c>
      <c r="KD334" s="203">
        <f t="shared" ref="KD334" si="430">KC334/(KA334+KC334+KE334+KG334)</f>
        <v>6.6666666666666666E-2</v>
      </c>
      <c r="KE334" s="202">
        <f t="shared" ref="KE334" si="431">COUNTIF(IW334:JZ334,"0")</f>
        <v>0</v>
      </c>
      <c r="KF334" s="203">
        <f t="shared" ref="KF334" si="432">KE334/(KA334+KC334+KE334+KG334)</f>
        <v>0</v>
      </c>
      <c r="KG334" s="202">
        <f>COUNTIF(II334:JZ334,"KĐG")</f>
        <v>0</v>
      </c>
      <c r="KH334" s="203">
        <f t="shared" ref="KH334" si="433">KG334/(KA334+KC334+KE334+KG334)</f>
        <v>0</v>
      </c>
      <c r="KI334" s="204">
        <f t="shared" ref="KI334" si="434">(((KA334*2)+(KC334*1)+(KE334*0)))/(KA334+KC334+KE334)</f>
        <v>1.9333333333333333</v>
      </c>
      <c r="KJ334" s="205" t="str">
        <f t="shared" ref="KJ334" si="435">IF(KH334&gt;=50%,"KĐG",IF(KI334&gt;=1.6,"Đạt mục tiêu",IF(KI334&gt;=1,"Cần cố gắng","Chưa đạt")))</f>
        <v>Đạt mục tiêu</v>
      </c>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61"/>
      <c r="LG334" s="61"/>
      <c r="LH334" s="61"/>
      <c r="LI334" s="61"/>
      <c r="LJ334" s="61"/>
      <c r="LK334" s="61"/>
      <c r="LL334" s="61"/>
      <c r="LM334" s="61"/>
      <c r="LN334" s="61"/>
      <c r="LO334" s="61"/>
      <c r="LP334" s="61"/>
      <c r="LQ334" s="61"/>
      <c r="LR334" s="61"/>
      <c r="LS334" s="61"/>
      <c r="LT334" s="61"/>
      <c r="LU334" s="61"/>
      <c r="LV334" s="61"/>
      <c r="LW334" s="61"/>
      <c r="LX334" s="61"/>
      <c r="LY334" s="61"/>
      <c r="LZ334" s="61"/>
      <c r="MA334" s="61"/>
      <c r="MB334" s="78"/>
      <c r="MC334" s="78"/>
      <c r="MD334" s="61"/>
      <c r="ME334" s="61"/>
      <c r="MF334" s="61"/>
      <c r="MG334" s="61"/>
      <c r="MH334" s="61"/>
      <c r="MI334" s="61"/>
      <c r="MJ334" s="61"/>
      <c r="MK334" s="61"/>
      <c r="ML334" s="61"/>
      <c r="MM334" s="61"/>
      <c r="MN334" s="61"/>
      <c r="MO334" s="61"/>
      <c r="MP334" s="61"/>
      <c r="MQ334" s="61"/>
      <c r="MR334" s="61"/>
      <c r="MS334" s="61"/>
      <c r="MT334" s="61"/>
      <c r="MU334" s="61"/>
      <c r="MV334" s="61"/>
      <c r="MW334" s="61"/>
      <c r="MX334" s="61"/>
      <c r="MY334" s="61"/>
      <c r="MZ334" s="61"/>
      <c r="NA334" s="61"/>
      <c r="NB334" s="61"/>
      <c r="NC334" s="61"/>
      <c r="ND334" s="202"/>
      <c r="NE334" s="203"/>
      <c r="NF334" s="202"/>
      <c r="NG334" s="203"/>
      <c r="NH334" s="202"/>
      <c r="NI334" s="203"/>
      <c r="NJ334" s="202"/>
      <c r="NK334" s="203"/>
      <c r="NL334" s="204"/>
      <c r="NM334" s="207"/>
      <c r="NN334" s="61"/>
      <c r="NO334" s="61"/>
      <c r="NP334" s="61"/>
      <c r="NQ334" s="61"/>
      <c r="NR334" s="61"/>
      <c r="NS334" s="61"/>
      <c r="NT334" s="61"/>
      <c r="NU334" s="61"/>
      <c r="NV334" s="61"/>
      <c r="NW334" s="61"/>
      <c r="NX334" s="61"/>
      <c r="NY334" s="61"/>
      <c r="NZ334" s="61"/>
      <c r="OA334" s="61"/>
      <c r="OB334" s="61"/>
      <c r="OC334" s="61"/>
      <c r="OD334" s="61"/>
      <c r="OE334" s="61"/>
      <c r="OF334" s="61"/>
      <c r="OG334" s="61"/>
      <c r="OH334" s="61"/>
      <c r="OI334" s="61"/>
      <c r="OJ334" s="61"/>
      <c r="OK334" s="61"/>
      <c r="OL334" s="61"/>
      <c r="OM334" s="61"/>
      <c r="ON334" s="61"/>
      <c r="OO334" s="61"/>
      <c r="OP334" s="61"/>
      <c r="OQ334" s="61"/>
      <c r="OR334" s="61"/>
      <c r="OS334" s="61"/>
      <c r="OT334" s="61"/>
      <c r="OU334" s="61"/>
      <c r="OV334" s="61"/>
      <c r="OW334" s="61"/>
      <c r="OX334" s="61"/>
      <c r="OY334" s="61"/>
      <c r="OZ334" s="61"/>
    </row>
    <row r="335" spans="1:416" ht="55.5" hidden="1">
      <c r="A335" s="61"/>
      <c r="B335" s="282"/>
      <c r="C335" s="308"/>
      <c r="D335" s="286"/>
      <c r="E335" s="308"/>
      <c r="F335" s="307"/>
      <c r="G335" s="286"/>
      <c r="H335" s="137" t="s">
        <v>441</v>
      </c>
      <c r="I335" s="176" t="s">
        <v>1118</v>
      </c>
      <c r="J335" s="134"/>
      <c r="K335" s="206" t="s">
        <v>662</v>
      </c>
      <c r="L335" s="200" t="s">
        <v>500</v>
      </c>
      <c r="M335" s="55" t="s">
        <v>378</v>
      </c>
      <c r="N335" s="61" t="s">
        <v>349</v>
      </c>
      <c r="O335" s="282"/>
      <c r="P335" s="282"/>
      <c r="Q335" s="131"/>
      <c r="R335" s="131"/>
      <c r="S335" s="131"/>
      <c r="T335" s="131"/>
      <c r="U335" s="131"/>
      <c r="V335" s="131"/>
      <c r="W335" s="131"/>
      <c r="X335" s="131"/>
      <c r="Y335" s="131"/>
      <c r="Z335" s="131" t="s">
        <v>205</v>
      </c>
      <c r="AA335" s="131"/>
      <c r="AB335" s="130">
        <f t="shared" si="420"/>
        <v>1</v>
      </c>
      <c r="AC335" s="77"/>
      <c r="AD335" s="77"/>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251"/>
      <c r="BT335" s="251"/>
      <c r="BU335" s="77"/>
      <c r="BV335" s="77"/>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77"/>
      <c r="DM335" s="77"/>
      <c r="DN335" s="77"/>
      <c r="DO335" s="77"/>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77"/>
      <c r="FF335" s="77"/>
      <c r="FG335" s="77"/>
      <c r="FH335" s="77"/>
      <c r="FI335" s="77"/>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77"/>
      <c r="GZ335" s="77"/>
      <c r="HA335" s="77"/>
      <c r="HB335" s="77"/>
      <c r="HC335" s="77"/>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61"/>
      <c r="IF335" s="61"/>
      <c r="IG335" s="61"/>
      <c r="IH335" s="61"/>
      <c r="II335" s="61"/>
      <c r="IJ335" s="61"/>
      <c r="IK335" s="61"/>
      <c r="IL335" s="61"/>
      <c r="IM335" s="61"/>
      <c r="IN335" s="61"/>
      <c r="IO335" s="61"/>
      <c r="IP335" s="61"/>
      <c r="IQ335" s="61"/>
      <c r="IR335" s="61"/>
      <c r="IS335" s="77"/>
      <c r="IT335" s="77"/>
      <c r="IU335" s="77"/>
      <c r="IV335" s="77"/>
      <c r="IW335" s="61"/>
      <c r="IX335" s="61"/>
      <c r="IY335" s="61"/>
      <c r="IZ335" s="61"/>
      <c r="JA335" s="61"/>
      <c r="JB335" s="61"/>
      <c r="JC335" s="61"/>
      <c r="JD335" s="61"/>
      <c r="JE335" s="61"/>
      <c r="JF335" s="61"/>
      <c r="JG335" s="61"/>
      <c r="JH335" s="61"/>
      <c r="JI335" s="61"/>
      <c r="JJ335" s="61"/>
      <c r="JK335" s="61"/>
      <c r="JL335" s="61"/>
      <c r="JM335" s="61"/>
      <c r="JN335" s="61"/>
      <c r="JO335" s="61"/>
      <c r="JP335" s="61"/>
      <c r="JQ335" s="61"/>
      <c r="JR335" s="61"/>
      <c r="JS335" s="61"/>
      <c r="JT335" s="61"/>
      <c r="JU335" s="61"/>
      <c r="JV335" s="61"/>
      <c r="JW335" s="61"/>
      <c r="JX335" s="61"/>
      <c r="JY335" s="61"/>
      <c r="JZ335" s="61"/>
      <c r="KA335" s="61"/>
      <c r="KB335" s="61"/>
      <c r="KC335" s="61"/>
      <c r="KD335" s="61"/>
      <c r="KE335" s="61"/>
      <c r="KF335" s="61"/>
      <c r="KG335" s="61"/>
      <c r="KH335" s="61"/>
      <c r="KI335" s="61"/>
      <c r="KJ335" s="61"/>
      <c r="KK335" s="78" t="s">
        <v>555</v>
      </c>
      <c r="KL335" s="79" t="s">
        <v>555</v>
      </c>
      <c r="KM335" s="78" t="s">
        <v>555</v>
      </c>
      <c r="KN335" s="61">
        <v>2</v>
      </c>
      <c r="KO335" s="61">
        <v>2</v>
      </c>
      <c r="KP335" s="61">
        <v>2</v>
      </c>
      <c r="KQ335" s="61">
        <v>2</v>
      </c>
      <c r="KR335" s="61">
        <v>2</v>
      </c>
      <c r="KS335" s="61">
        <v>2</v>
      </c>
      <c r="KT335" s="61">
        <v>2</v>
      </c>
      <c r="KU335" s="61">
        <v>2</v>
      </c>
      <c r="KV335" s="61">
        <v>2</v>
      </c>
      <c r="KW335" s="61">
        <v>2</v>
      </c>
      <c r="KX335" s="61">
        <v>2</v>
      </c>
      <c r="KY335" s="61">
        <v>2</v>
      </c>
      <c r="KZ335" s="61">
        <v>2</v>
      </c>
      <c r="LA335" s="61">
        <v>2</v>
      </c>
      <c r="LB335" s="61">
        <v>2</v>
      </c>
      <c r="LC335" s="61">
        <v>2</v>
      </c>
      <c r="LD335" s="61">
        <v>2</v>
      </c>
      <c r="LE335" s="61">
        <v>1</v>
      </c>
      <c r="LF335" s="61">
        <v>2</v>
      </c>
      <c r="LG335" s="61">
        <v>2</v>
      </c>
      <c r="LH335" s="61">
        <v>2</v>
      </c>
      <c r="LI335" s="61">
        <v>2</v>
      </c>
      <c r="LJ335" s="61">
        <v>2</v>
      </c>
      <c r="LK335" s="61">
        <v>2</v>
      </c>
      <c r="LL335" s="61">
        <v>2</v>
      </c>
      <c r="LM335" s="61">
        <v>2</v>
      </c>
      <c r="LN335" s="61">
        <v>2</v>
      </c>
      <c r="LO335" s="61">
        <v>2</v>
      </c>
      <c r="LP335" s="61">
        <v>2</v>
      </c>
      <c r="LQ335" s="61">
        <v>2</v>
      </c>
      <c r="LR335" s="202">
        <f>COUNTIF(KN335:LQ335,"2")</f>
        <v>29</v>
      </c>
      <c r="LS335" s="203">
        <f>LR335/(LR335+LT335+LV335+LX335)</f>
        <v>0.96666666666666667</v>
      </c>
      <c r="LT335" s="202">
        <f>COUNTIF(KN335:LQ335,"1")</f>
        <v>1</v>
      </c>
      <c r="LU335" s="203">
        <f>LT335/(LR335+LT335+LV335+LX335)</f>
        <v>3.3333333333333333E-2</v>
      </c>
      <c r="LV335" s="202">
        <f>COUNTIF(KN335:LQ335,"0")</f>
        <v>0</v>
      </c>
      <c r="LW335" s="203">
        <f>LV335/(LR335+LT335+LV335+LX335)</f>
        <v>0</v>
      </c>
      <c r="LX335" s="202">
        <f>COUNTIF(KA335:LQ335,"KĐG")</f>
        <v>0</v>
      </c>
      <c r="LY335" s="203">
        <f>LX335/(LR335+LT335+LV335+LX335)</f>
        <v>0</v>
      </c>
      <c r="LZ335" s="204">
        <f>(((LR335*2)+(LT335*1)+(LV335*0)))/(LR335+LT335+LV335)</f>
        <v>1.9666666666666666</v>
      </c>
      <c r="MA335" s="208" t="str">
        <f>IF(LY335&gt;=50%,"KĐG",IF(LZ335&gt;=1.6,"Đạt mục tiêu",IF(LZ335&gt;=1,"Cần cố gắng","Chưa đạt")))</f>
        <v>Đạt mục tiêu</v>
      </c>
      <c r="MB335" s="78"/>
      <c r="MC335" s="78"/>
      <c r="MD335" s="61"/>
      <c r="ME335" s="61"/>
      <c r="MF335" s="61"/>
      <c r="MG335" s="61"/>
      <c r="MH335" s="61"/>
      <c r="MI335" s="61"/>
      <c r="MJ335" s="61"/>
      <c r="MK335" s="61"/>
      <c r="ML335" s="61"/>
      <c r="MM335" s="61"/>
      <c r="MN335" s="61"/>
      <c r="MO335" s="61"/>
      <c r="MP335" s="61"/>
      <c r="MQ335" s="61"/>
      <c r="MR335" s="61"/>
      <c r="MS335" s="61"/>
      <c r="MT335" s="61"/>
      <c r="MU335" s="61"/>
      <c r="MV335" s="61"/>
      <c r="MW335" s="61"/>
      <c r="MX335" s="61"/>
      <c r="MY335" s="61"/>
      <c r="MZ335" s="61"/>
      <c r="NA335" s="61"/>
      <c r="NB335" s="61"/>
      <c r="NC335" s="61"/>
      <c r="ND335" s="202"/>
      <c r="NE335" s="203"/>
      <c r="NF335" s="202"/>
      <c r="NG335" s="203"/>
      <c r="NH335" s="202"/>
      <c r="NI335" s="203"/>
      <c r="NJ335" s="202"/>
      <c r="NK335" s="203"/>
      <c r="NL335" s="204"/>
      <c r="NM335" s="207"/>
      <c r="NN335" s="61"/>
      <c r="NO335" s="61"/>
      <c r="NP335" s="61"/>
      <c r="NQ335" s="61"/>
      <c r="NR335" s="61"/>
      <c r="NS335" s="61"/>
      <c r="NT335" s="61"/>
      <c r="NU335" s="61"/>
      <c r="NV335" s="61"/>
      <c r="NW335" s="61"/>
      <c r="NX335" s="61"/>
      <c r="NY335" s="61"/>
      <c r="NZ335" s="61"/>
      <c r="OA335" s="61"/>
      <c r="OB335" s="61"/>
      <c r="OC335" s="61"/>
      <c r="OD335" s="61"/>
      <c r="OE335" s="61"/>
      <c r="OF335" s="61"/>
      <c r="OG335" s="61"/>
      <c r="OH335" s="61"/>
      <c r="OI335" s="61"/>
      <c r="OJ335" s="61"/>
      <c r="OK335" s="61"/>
      <c r="OL335" s="61"/>
      <c r="OM335" s="61"/>
      <c r="ON335" s="61"/>
      <c r="OO335" s="61"/>
      <c r="OP335" s="61"/>
      <c r="OQ335" s="61"/>
      <c r="OR335" s="61"/>
      <c r="OS335" s="61"/>
      <c r="OT335" s="61"/>
      <c r="OU335" s="61"/>
      <c r="OV335" s="61"/>
      <c r="OW335" s="61"/>
      <c r="OX335" s="61"/>
      <c r="OY335" s="61"/>
      <c r="OZ335" s="61"/>
    </row>
    <row r="336" spans="1:416" ht="31.5" hidden="1">
      <c r="A336" s="61"/>
      <c r="B336" s="282"/>
      <c r="C336" s="308"/>
      <c r="D336" s="286"/>
      <c r="E336" s="308"/>
      <c r="F336" s="307"/>
      <c r="G336" s="286"/>
      <c r="H336" s="137" t="s">
        <v>441</v>
      </c>
      <c r="I336" s="176" t="s">
        <v>1118</v>
      </c>
      <c r="J336" s="134"/>
      <c r="K336" s="206" t="s">
        <v>662</v>
      </c>
      <c r="L336" s="200" t="s">
        <v>500</v>
      </c>
      <c r="M336" s="55" t="s">
        <v>378</v>
      </c>
      <c r="N336" s="61" t="s">
        <v>349</v>
      </c>
      <c r="O336" s="282"/>
      <c r="P336" s="282"/>
      <c r="Q336" s="131"/>
      <c r="R336" s="131"/>
      <c r="S336" s="131"/>
      <c r="T336" s="131"/>
      <c r="U336" s="131"/>
      <c r="V336" s="131"/>
      <c r="W336" s="131" t="s">
        <v>205</v>
      </c>
      <c r="X336" s="131"/>
      <c r="Y336" s="131"/>
      <c r="Z336" s="131"/>
      <c r="AA336" s="131"/>
      <c r="AB336" s="130">
        <f t="shared" si="420"/>
        <v>1</v>
      </c>
      <c r="AC336" s="77"/>
      <c r="AD336" s="77"/>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251"/>
      <c r="BT336" s="251"/>
      <c r="BU336" s="77"/>
      <c r="BV336" s="77"/>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77"/>
      <c r="DM336" s="77"/>
      <c r="DN336" s="77"/>
      <c r="DO336" s="77"/>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77"/>
      <c r="FF336" s="77"/>
      <c r="FG336" s="77"/>
      <c r="FH336" s="77"/>
      <c r="FI336" s="77"/>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77"/>
      <c r="GZ336" s="77"/>
      <c r="HA336" s="77"/>
      <c r="HB336" s="77"/>
      <c r="HC336" s="77"/>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61"/>
      <c r="IF336" s="61"/>
      <c r="IG336" s="61"/>
      <c r="IH336" s="61"/>
      <c r="II336" s="61"/>
      <c r="IJ336" s="61"/>
      <c r="IK336" s="61"/>
      <c r="IL336" s="61"/>
      <c r="IM336" s="61"/>
      <c r="IN336" s="61"/>
      <c r="IO336" s="61"/>
      <c r="IP336" s="61"/>
      <c r="IQ336" s="61"/>
      <c r="IR336" s="61"/>
      <c r="IS336" s="77"/>
      <c r="IT336" s="77"/>
      <c r="IU336" s="77"/>
      <c r="IV336" s="77"/>
      <c r="IW336" s="61"/>
      <c r="IX336" s="61"/>
      <c r="IY336" s="61"/>
      <c r="IZ336" s="61"/>
      <c r="JA336" s="61"/>
      <c r="JB336" s="61"/>
      <c r="JC336" s="61"/>
      <c r="JD336" s="61"/>
      <c r="JE336" s="61"/>
      <c r="JF336" s="61"/>
      <c r="JG336" s="61"/>
      <c r="JH336" s="61"/>
      <c r="JI336" s="61"/>
      <c r="JJ336" s="61"/>
      <c r="JK336" s="61"/>
      <c r="JL336" s="61"/>
      <c r="JM336" s="61"/>
      <c r="JN336" s="61"/>
      <c r="JO336" s="61"/>
      <c r="JP336" s="61"/>
      <c r="JQ336" s="61"/>
      <c r="JR336" s="61"/>
      <c r="JS336" s="61"/>
      <c r="JT336" s="61"/>
      <c r="JU336" s="61"/>
      <c r="JV336" s="61"/>
      <c r="JW336" s="61"/>
      <c r="JX336" s="61"/>
      <c r="JY336" s="61"/>
      <c r="JZ336" s="61"/>
      <c r="KA336" s="61"/>
      <c r="KB336" s="61"/>
      <c r="KC336" s="61"/>
      <c r="KD336" s="61"/>
      <c r="KE336" s="61"/>
      <c r="KF336" s="61"/>
      <c r="KG336" s="61"/>
      <c r="KH336" s="61"/>
      <c r="KI336" s="61"/>
      <c r="KJ336" s="61"/>
      <c r="KK336" s="61"/>
      <c r="KL336" s="61"/>
      <c r="KM336" s="61"/>
      <c r="KN336" s="61"/>
      <c r="KO336" s="61"/>
      <c r="KP336" s="61"/>
      <c r="KQ336" s="61"/>
      <c r="KR336" s="61"/>
      <c r="KS336" s="61"/>
      <c r="KT336" s="61"/>
      <c r="KU336" s="61"/>
      <c r="KV336" s="61"/>
      <c r="KW336" s="61"/>
      <c r="KX336" s="61"/>
      <c r="KY336" s="61"/>
      <c r="KZ336" s="61"/>
      <c r="LA336" s="61"/>
      <c r="LB336" s="61"/>
      <c r="LC336" s="61"/>
      <c r="LD336" s="61"/>
      <c r="LE336" s="61"/>
      <c r="LF336" s="61"/>
      <c r="LG336" s="61"/>
      <c r="LH336" s="61"/>
      <c r="LI336" s="61"/>
      <c r="LJ336" s="61"/>
      <c r="LK336" s="61"/>
      <c r="LL336" s="61"/>
      <c r="LM336" s="61"/>
      <c r="LN336" s="61"/>
      <c r="LO336" s="61"/>
      <c r="LP336" s="61"/>
      <c r="LQ336" s="61"/>
      <c r="LR336" s="61"/>
      <c r="LS336" s="61"/>
      <c r="LT336" s="61"/>
      <c r="LU336" s="61"/>
      <c r="LV336" s="61"/>
      <c r="LW336" s="61"/>
      <c r="LX336" s="61"/>
      <c r="LY336" s="61"/>
      <c r="LZ336" s="61"/>
      <c r="MA336" s="61"/>
      <c r="MB336" s="78"/>
      <c r="MC336" s="78"/>
      <c r="MD336" s="61"/>
      <c r="ME336" s="61"/>
      <c r="MF336" s="61"/>
      <c r="MG336" s="61"/>
      <c r="MH336" s="61"/>
      <c r="MI336" s="61"/>
      <c r="MJ336" s="61"/>
      <c r="MK336" s="61"/>
      <c r="ML336" s="61"/>
      <c r="MM336" s="61"/>
      <c r="MN336" s="61"/>
      <c r="MO336" s="61"/>
      <c r="MP336" s="61"/>
      <c r="MQ336" s="61"/>
      <c r="MR336" s="61"/>
      <c r="MS336" s="61"/>
      <c r="MT336" s="61"/>
      <c r="MU336" s="61"/>
      <c r="MV336" s="61"/>
      <c r="MW336" s="61"/>
      <c r="MX336" s="61"/>
      <c r="MY336" s="61"/>
      <c r="MZ336" s="61"/>
      <c r="NA336" s="61"/>
      <c r="NB336" s="61"/>
      <c r="NC336" s="61"/>
      <c r="ND336" s="202"/>
      <c r="NE336" s="203"/>
      <c r="NF336" s="202"/>
      <c r="NG336" s="203"/>
      <c r="NH336" s="202"/>
      <c r="NI336" s="203"/>
      <c r="NJ336" s="202"/>
      <c r="NK336" s="203"/>
      <c r="NL336" s="204"/>
      <c r="NM336" s="207"/>
      <c r="NN336" s="61"/>
      <c r="NO336" s="61"/>
      <c r="NP336" s="61"/>
      <c r="NQ336" s="61"/>
      <c r="NR336" s="61"/>
      <c r="NS336" s="61"/>
      <c r="NT336" s="61"/>
      <c r="NU336" s="61"/>
      <c r="NV336" s="61"/>
      <c r="NW336" s="61"/>
      <c r="NX336" s="61"/>
      <c r="NY336" s="61"/>
      <c r="NZ336" s="61"/>
      <c r="OA336" s="61"/>
      <c r="OB336" s="61"/>
      <c r="OC336" s="61"/>
      <c r="OD336" s="61"/>
      <c r="OE336" s="61"/>
      <c r="OF336" s="61"/>
      <c r="OG336" s="61"/>
      <c r="OH336" s="61"/>
      <c r="OI336" s="61"/>
      <c r="OJ336" s="61"/>
      <c r="OK336" s="61"/>
      <c r="OL336" s="61"/>
      <c r="OM336" s="61"/>
      <c r="ON336" s="61"/>
      <c r="OO336" s="61"/>
      <c r="OP336" s="61"/>
      <c r="OQ336" s="61"/>
      <c r="OR336" s="61"/>
      <c r="OS336" s="61"/>
      <c r="OT336" s="61"/>
      <c r="OU336" s="61"/>
      <c r="OV336" s="61"/>
      <c r="OW336" s="61"/>
      <c r="OX336" s="61"/>
      <c r="OY336" s="61"/>
      <c r="OZ336" s="61"/>
    </row>
    <row r="337" spans="1:416" s="25" customFormat="1" ht="33" customHeight="1">
      <c r="A337" s="61"/>
      <c r="B337" s="61"/>
      <c r="C337" s="280" t="s">
        <v>72</v>
      </c>
      <c r="D337" s="280"/>
      <c r="E337" s="280"/>
      <c r="F337" s="198"/>
      <c r="G337" s="122">
        <f>G338+G369+G371+G380+G394+G409</f>
        <v>1</v>
      </c>
      <c r="H337" s="122"/>
      <c r="I337" s="122"/>
      <c r="J337" s="122"/>
      <c r="K337" s="122"/>
      <c r="L337" s="122"/>
      <c r="M337" s="198"/>
      <c r="N337" s="198"/>
      <c r="O337" s="125">
        <f t="shared" ref="O337:AA337" si="436">O338+O369+O371+O380+O394+O409</f>
        <v>35</v>
      </c>
      <c r="P337" s="61">
        <f t="shared" si="436"/>
        <v>26</v>
      </c>
      <c r="Q337" s="125">
        <f t="shared" si="436"/>
        <v>7</v>
      </c>
      <c r="R337" s="125">
        <f t="shared" si="436"/>
        <v>5</v>
      </c>
      <c r="S337" s="125">
        <f t="shared" si="436"/>
        <v>3</v>
      </c>
      <c r="T337" s="125">
        <f t="shared" si="436"/>
        <v>7</v>
      </c>
      <c r="U337" s="125">
        <f t="shared" si="436"/>
        <v>9</v>
      </c>
      <c r="V337" s="125">
        <f t="shared" si="436"/>
        <v>8</v>
      </c>
      <c r="W337" s="125">
        <f t="shared" si="436"/>
        <v>7</v>
      </c>
      <c r="X337" s="125">
        <f t="shared" si="436"/>
        <v>5</v>
      </c>
      <c r="Y337" s="125">
        <f t="shared" si="436"/>
        <v>6</v>
      </c>
      <c r="Z337" s="125">
        <f t="shared" si="436"/>
        <v>7</v>
      </c>
      <c r="AA337" s="125">
        <f t="shared" si="436"/>
        <v>8</v>
      </c>
      <c r="AB337" s="244">
        <f t="shared" ref="AB337" si="437">AB338+AB369+AB371+AB380+AB394+AB409</f>
        <v>72</v>
      </c>
      <c r="AC337" s="75"/>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205"/>
      <c r="BJ337" s="205"/>
      <c r="BK337" s="205"/>
      <c r="BL337" s="205"/>
      <c r="BM337" s="205"/>
      <c r="BN337" s="205"/>
      <c r="BO337" s="205"/>
      <c r="BP337" s="205"/>
      <c r="BQ337" s="205"/>
      <c r="BR337" s="208"/>
      <c r="BS337" s="77"/>
      <c r="BT337" s="77"/>
      <c r="BU337" s="77"/>
      <c r="BV337" s="77"/>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202"/>
      <c r="GP337" s="203"/>
      <c r="GQ337" s="202"/>
      <c r="GR337" s="203"/>
      <c r="GS337" s="202"/>
      <c r="GT337" s="203"/>
      <c r="GU337" s="202"/>
      <c r="GV337" s="203"/>
      <c r="GW337" s="204"/>
      <c r="GX337" s="207"/>
      <c r="GY337" s="77"/>
      <c r="GZ337" s="77"/>
      <c r="HA337" s="77"/>
      <c r="HB337" s="77"/>
      <c r="HC337" s="77"/>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61"/>
      <c r="IF337" s="61"/>
      <c r="IG337" s="61"/>
      <c r="IH337" s="202"/>
      <c r="II337" s="203"/>
      <c r="IJ337" s="202"/>
      <c r="IK337" s="203"/>
      <c r="IL337" s="202"/>
      <c r="IM337" s="203"/>
      <c r="IN337" s="202"/>
      <c r="IO337" s="203"/>
      <c r="IP337" s="204"/>
      <c r="IQ337" s="208"/>
      <c r="IR337" s="61"/>
      <c r="IS337" s="61"/>
      <c r="IT337" s="61"/>
      <c r="IU337" s="61"/>
      <c r="IV337" s="61"/>
      <c r="IW337" s="61"/>
      <c r="IX337" s="61"/>
      <c r="IY337" s="61"/>
      <c r="IZ337" s="61"/>
      <c r="JA337" s="61"/>
      <c r="JB337" s="61"/>
      <c r="JC337" s="61"/>
      <c r="JD337" s="61"/>
      <c r="JE337" s="61"/>
      <c r="JF337" s="61"/>
      <c r="JG337" s="61"/>
      <c r="JH337" s="61"/>
      <c r="JI337" s="61"/>
      <c r="JJ337" s="61"/>
      <c r="JK337" s="61"/>
      <c r="JL337" s="61"/>
      <c r="JM337" s="61"/>
      <c r="JN337" s="61"/>
      <c r="JO337" s="61"/>
      <c r="JP337" s="61"/>
      <c r="JQ337" s="61"/>
      <c r="JR337" s="61"/>
      <c r="JS337" s="61"/>
      <c r="JT337" s="61"/>
      <c r="JU337" s="61"/>
      <c r="JV337" s="61"/>
      <c r="JW337" s="61"/>
      <c r="JX337" s="61"/>
      <c r="JY337" s="61"/>
      <c r="JZ337" s="61"/>
      <c r="KA337" s="202"/>
      <c r="KB337" s="203"/>
      <c r="KC337" s="202"/>
      <c r="KD337" s="203"/>
      <c r="KE337" s="202"/>
      <c r="KF337" s="203"/>
      <c r="KG337" s="202"/>
      <c r="KH337" s="203"/>
      <c r="KI337" s="204"/>
      <c r="KJ337" s="208"/>
      <c r="KK337" s="61"/>
      <c r="KL337" s="61"/>
      <c r="KM337" s="61"/>
      <c r="KN337" s="61"/>
      <c r="KO337" s="61"/>
      <c r="KP337" s="61"/>
      <c r="KQ337" s="61"/>
      <c r="KR337" s="61"/>
      <c r="KS337" s="61"/>
      <c r="KT337" s="61"/>
      <c r="KU337" s="61"/>
      <c r="KV337" s="61"/>
      <c r="KW337" s="61"/>
      <c r="KX337" s="61"/>
      <c r="KY337" s="61"/>
      <c r="KZ337" s="61"/>
      <c r="LA337" s="61"/>
      <c r="LB337" s="61"/>
      <c r="LC337" s="61"/>
      <c r="LD337" s="61"/>
      <c r="LE337" s="61"/>
      <c r="LF337" s="61"/>
      <c r="LG337" s="61"/>
      <c r="LH337" s="61"/>
      <c r="LI337" s="61"/>
      <c r="LJ337" s="61"/>
      <c r="LK337" s="61"/>
      <c r="LL337" s="61"/>
      <c r="LM337" s="61"/>
      <c r="LN337" s="61"/>
      <c r="LO337" s="61"/>
      <c r="LP337" s="61"/>
      <c r="LQ337" s="61"/>
      <c r="LR337" s="202"/>
      <c r="LS337" s="203"/>
      <c r="LT337" s="202"/>
      <c r="LU337" s="203"/>
      <c r="LV337" s="202"/>
      <c r="LW337" s="203"/>
      <c r="LX337" s="202"/>
      <c r="LY337" s="203"/>
      <c r="LZ337" s="204"/>
      <c r="MA337" s="208"/>
      <c r="MB337" s="61"/>
      <c r="MC337" s="61"/>
      <c r="MD337" s="61"/>
      <c r="ME337" s="61"/>
      <c r="MF337" s="61"/>
      <c r="MG337" s="61"/>
      <c r="MH337" s="61"/>
      <c r="MI337" s="61"/>
      <c r="MJ337" s="61"/>
      <c r="MK337" s="61"/>
      <c r="ML337" s="61"/>
      <c r="MM337" s="61"/>
      <c r="MN337" s="61"/>
      <c r="MO337" s="61"/>
      <c r="MP337" s="61"/>
      <c r="MQ337" s="61"/>
      <c r="MR337" s="61"/>
      <c r="MS337" s="61"/>
      <c r="MT337" s="61"/>
      <c r="MU337" s="61"/>
      <c r="MV337" s="61"/>
      <c r="MW337" s="61"/>
      <c r="MX337" s="61"/>
      <c r="MY337" s="61"/>
      <c r="MZ337" s="61"/>
      <c r="NA337" s="61"/>
      <c r="NB337" s="61"/>
      <c r="NC337" s="61"/>
      <c r="ND337" s="202"/>
      <c r="NE337" s="203"/>
      <c r="NF337" s="202"/>
      <c r="NG337" s="203"/>
      <c r="NH337" s="202"/>
      <c r="NI337" s="203"/>
      <c r="NJ337" s="202"/>
      <c r="NK337" s="203"/>
      <c r="NL337" s="204"/>
      <c r="NM337" s="207"/>
      <c r="NN337" s="77"/>
      <c r="NO337" s="77"/>
      <c r="NP337" s="61"/>
      <c r="NQ337" s="61"/>
      <c r="NR337" s="61"/>
      <c r="NS337" s="61"/>
      <c r="NT337" s="61"/>
      <c r="NU337" s="61"/>
      <c r="NV337" s="61"/>
      <c r="NW337" s="61"/>
      <c r="NX337" s="61"/>
      <c r="NY337" s="61"/>
      <c r="NZ337" s="61"/>
      <c r="OA337" s="61"/>
      <c r="OB337" s="61"/>
      <c r="OC337" s="61"/>
      <c r="OD337" s="61"/>
      <c r="OE337" s="61"/>
      <c r="OF337" s="61"/>
      <c r="OG337" s="61"/>
      <c r="OH337" s="61"/>
      <c r="OI337" s="61"/>
      <c r="OJ337" s="61"/>
      <c r="OK337" s="61"/>
      <c r="OL337" s="61"/>
      <c r="OM337" s="61"/>
      <c r="ON337" s="61"/>
      <c r="OO337" s="61"/>
      <c r="OP337" s="202"/>
      <c r="OQ337" s="203"/>
      <c r="OR337" s="202"/>
      <c r="OS337" s="203"/>
      <c r="OT337" s="202"/>
      <c r="OU337" s="203"/>
      <c r="OV337" s="202"/>
      <c r="OW337" s="203"/>
      <c r="OX337" s="204"/>
      <c r="OY337" s="207"/>
      <c r="OZ337" s="61"/>
    </row>
    <row r="338" spans="1:416" s="25" customFormat="1" ht="37.5" customHeight="1">
      <c r="A338" s="61"/>
      <c r="B338" s="61"/>
      <c r="C338" s="310" t="s">
        <v>374</v>
      </c>
      <c r="D338" s="310"/>
      <c r="E338" s="310"/>
      <c r="F338" s="198"/>
      <c r="G338" s="122">
        <f>COUNTIF(G339:G368,"x")</f>
        <v>1</v>
      </c>
      <c r="H338" s="198"/>
      <c r="I338" s="198"/>
      <c r="J338" s="148"/>
      <c r="K338" s="47"/>
      <c r="L338" s="148"/>
      <c r="M338" s="198"/>
      <c r="N338" s="198"/>
      <c r="O338" s="125">
        <f>COUNTIF(O339:O368,"x")</f>
        <v>18</v>
      </c>
      <c r="P338" s="61">
        <f>SUM(P339:P368)</f>
        <v>14</v>
      </c>
      <c r="Q338" s="125">
        <f>COUNTIF(Q339:Q368,"x")</f>
        <v>2</v>
      </c>
      <c r="R338" s="125">
        <f t="shared" ref="R338:S338" si="438">COUNTIF(R339:R368,"x")</f>
        <v>3</v>
      </c>
      <c r="S338" s="125">
        <f t="shared" si="438"/>
        <v>1</v>
      </c>
      <c r="T338" s="125">
        <f t="shared" ref="T338:AA338" si="439">COUNTIF(T339:T368,"x")</f>
        <v>3</v>
      </c>
      <c r="U338" s="125">
        <f t="shared" si="439"/>
        <v>2</v>
      </c>
      <c r="V338" s="125">
        <f t="shared" si="439"/>
        <v>4</v>
      </c>
      <c r="W338" s="125">
        <f t="shared" si="439"/>
        <v>2</v>
      </c>
      <c r="X338" s="125">
        <f t="shared" si="439"/>
        <v>3</v>
      </c>
      <c r="Y338" s="125">
        <f t="shared" si="439"/>
        <v>4</v>
      </c>
      <c r="Z338" s="125">
        <f t="shared" si="439"/>
        <v>1</v>
      </c>
      <c r="AA338" s="125">
        <f t="shared" si="439"/>
        <v>5</v>
      </c>
      <c r="AB338" s="244">
        <f>SUM(AB339:AB368)</f>
        <v>30</v>
      </c>
      <c r="AC338" s="75"/>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205"/>
      <c r="BJ338" s="205"/>
      <c r="BK338" s="205"/>
      <c r="BL338" s="205"/>
      <c r="BM338" s="205"/>
      <c r="BN338" s="205"/>
      <c r="BO338" s="205"/>
      <c r="BP338" s="205"/>
      <c r="BQ338" s="205"/>
      <c r="BR338" s="208"/>
      <c r="BS338" s="77"/>
      <c r="BT338" s="77"/>
      <c r="BU338" s="77"/>
      <c r="BV338" s="77"/>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202"/>
      <c r="GP338" s="203"/>
      <c r="GQ338" s="202"/>
      <c r="GR338" s="203"/>
      <c r="GS338" s="202"/>
      <c r="GT338" s="203"/>
      <c r="GU338" s="202"/>
      <c r="GV338" s="203"/>
      <c r="GW338" s="204"/>
      <c r="GX338" s="207"/>
      <c r="GY338" s="77"/>
      <c r="GZ338" s="77"/>
      <c r="HA338" s="77"/>
      <c r="HB338" s="77"/>
      <c r="HC338" s="77"/>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61"/>
      <c r="IF338" s="61"/>
      <c r="IG338" s="61"/>
      <c r="IH338" s="202"/>
      <c r="II338" s="203"/>
      <c r="IJ338" s="202"/>
      <c r="IK338" s="203"/>
      <c r="IL338" s="202"/>
      <c r="IM338" s="203"/>
      <c r="IN338" s="202"/>
      <c r="IO338" s="203"/>
      <c r="IP338" s="204"/>
      <c r="IQ338" s="208"/>
      <c r="IR338" s="61"/>
      <c r="IS338" s="61"/>
      <c r="IT338" s="61"/>
      <c r="IU338" s="61"/>
      <c r="IV338" s="61"/>
      <c r="IW338" s="61"/>
      <c r="IX338" s="61"/>
      <c r="IY338" s="61"/>
      <c r="IZ338" s="61"/>
      <c r="JA338" s="61"/>
      <c r="JB338" s="61"/>
      <c r="JC338" s="61"/>
      <c r="JD338" s="61"/>
      <c r="JE338" s="61"/>
      <c r="JF338" s="61"/>
      <c r="JG338" s="61"/>
      <c r="JH338" s="61"/>
      <c r="JI338" s="61"/>
      <c r="JJ338" s="61"/>
      <c r="JK338" s="61"/>
      <c r="JL338" s="61"/>
      <c r="JM338" s="61"/>
      <c r="JN338" s="61"/>
      <c r="JO338" s="61"/>
      <c r="JP338" s="61"/>
      <c r="JQ338" s="61"/>
      <c r="JR338" s="61"/>
      <c r="JS338" s="61"/>
      <c r="JT338" s="61"/>
      <c r="JU338" s="61"/>
      <c r="JV338" s="61"/>
      <c r="JW338" s="61"/>
      <c r="JX338" s="61"/>
      <c r="JY338" s="61"/>
      <c r="JZ338" s="61"/>
      <c r="KA338" s="202"/>
      <c r="KB338" s="203"/>
      <c r="KC338" s="202"/>
      <c r="KD338" s="203"/>
      <c r="KE338" s="202"/>
      <c r="KF338" s="203"/>
      <c r="KG338" s="202"/>
      <c r="KH338" s="203"/>
      <c r="KI338" s="204"/>
      <c r="KJ338" s="208"/>
      <c r="KK338" s="61"/>
      <c r="KL338" s="61"/>
      <c r="KM338" s="61"/>
      <c r="KN338" s="61"/>
      <c r="KO338" s="61"/>
      <c r="KP338" s="61"/>
      <c r="KQ338" s="61"/>
      <c r="KR338" s="61"/>
      <c r="KS338" s="61"/>
      <c r="KT338" s="61"/>
      <c r="KU338" s="61"/>
      <c r="KV338" s="61"/>
      <c r="KW338" s="61"/>
      <c r="KX338" s="61"/>
      <c r="KY338" s="61"/>
      <c r="KZ338" s="61"/>
      <c r="LA338" s="61"/>
      <c r="LB338" s="61"/>
      <c r="LC338" s="61"/>
      <c r="LD338" s="61"/>
      <c r="LE338" s="61"/>
      <c r="LF338" s="61"/>
      <c r="LG338" s="61"/>
      <c r="LH338" s="61"/>
      <c r="LI338" s="61"/>
      <c r="LJ338" s="61"/>
      <c r="LK338" s="61"/>
      <c r="LL338" s="61"/>
      <c r="LM338" s="61"/>
      <c r="LN338" s="61"/>
      <c r="LO338" s="61"/>
      <c r="LP338" s="61"/>
      <c r="LQ338" s="61"/>
      <c r="LR338" s="61"/>
      <c r="LS338" s="61"/>
      <c r="LT338" s="61"/>
      <c r="LU338" s="61"/>
      <c r="LV338" s="61"/>
      <c r="LW338" s="61"/>
      <c r="LX338" s="61"/>
      <c r="LY338" s="61"/>
      <c r="LZ338" s="61"/>
      <c r="MA338" s="61"/>
      <c r="MB338" s="61"/>
      <c r="MC338" s="61"/>
      <c r="MD338" s="61"/>
      <c r="ME338" s="61"/>
      <c r="MF338" s="61"/>
      <c r="MG338" s="61"/>
      <c r="MH338" s="61"/>
      <c r="MI338" s="61"/>
      <c r="MJ338" s="61"/>
      <c r="MK338" s="61"/>
      <c r="ML338" s="61"/>
      <c r="MM338" s="61"/>
      <c r="MN338" s="61"/>
      <c r="MO338" s="61"/>
      <c r="MP338" s="61"/>
      <c r="MQ338" s="61"/>
      <c r="MR338" s="61"/>
      <c r="MS338" s="61"/>
      <c r="MT338" s="61"/>
      <c r="MU338" s="61"/>
      <c r="MV338" s="61"/>
      <c r="MW338" s="61"/>
      <c r="MX338" s="61"/>
      <c r="MY338" s="61"/>
      <c r="MZ338" s="61"/>
      <c r="NA338" s="61"/>
      <c r="NB338" s="61"/>
      <c r="NC338" s="61"/>
      <c r="ND338" s="202"/>
      <c r="NE338" s="203"/>
      <c r="NF338" s="202"/>
      <c r="NG338" s="203"/>
      <c r="NH338" s="202"/>
      <c r="NI338" s="203"/>
      <c r="NJ338" s="202"/>
      <c r="NK338" s="203"/>
      <c r="NL338" s="204"/>
      <c r="NM338" s="207"/>
      <c r="NN338" s="77"/>
      <c r="NO338" s="77"/>
      <c r="NP338" s="61"/>
      <c r="NQ338" s="61"/>
      <c r="NR338" s="61"/>
      <c r="NS338" s="61"/>
      <c r="NT338" s="61"/>
      <c r="NU338" s="61"/>
      <c r="NV338" s="61"/>
      <c r="NW338" s="61"/>
      <c r="NX338" s="61"/>
      <c r="NY338" s="61"/>
      <c r="NZ338" s="61"/>
      <c r="OA338" s="61"/>
      <c r="OB338" s="61"/>
      <c r="OC338" s="61"/>
      <c r="OD338" s="61"/>
      <c r="OE338" s="61"/>
      <c r="OF338" s="61"/>
      <c r="OG338" s="61"/>
      <c r="OH338" s="61"/>
      <c r="OI338" s="61"/>
      <c r="OJ338" s="61"/>
      <c r="OK338" s="61"/>
      <c r="OL338" s="61"/>
      <c r="OM338" s="61"/>
      <c r="ON338" s="61"/>
      <c r="OO338" s="61"/>
      <c r="OP338" s="202"/>
      <c r="OQ338" s="203"/>
      <c r="OR338" s="202"/>
      <c r="OS338" s="203"/>
      <c r="OT338" s="202"/>
      <c r="OU338" s="203"/>
      <c r="OV338" s="202"/>
      <c r="OW338" s="203"/>
      <c r="OX338" s="204"/>
      <c r="OY338" s="207"/>
      <c r="OZ338" s="61"/>
    </row>
    <row r="339" spans="1:416" ht="63" hidden="1">
      <c r="A339" s="61"/>
      <c r="B339" s="61">
        <v>116</v>
      </c>
      <c r="C339" s="140" t="s">
        <v>222</v>
      </c>
      <c r="D339" s="161" t="s">
        <v>7</v>
      </c>
      <c r="E339" s="140" t="s">
        <v>346</v>
      </c>
      <c r="F339" s="134" t="s">
        <v>7</v>
      </c>
      <c r="G339" s="172" t="s">
        <v>205</v>
      </c>
      <c r="H339" s="137" t="s">
        <v>346</v>
      </c>
      <c r="I339" s="162" t="s">
        <v>1013</v>
      </c>
      <c r="J339" s="148"/>
      <c r="K339" s="206" t="s">
        <v>662</v>
      </c>
      <c r="L339" s="200" t="s">
        <v>500</v>
      </c>
      <c r="M339" s="55" t="s">
        <v>378</v>
      </c>
      <c r="N339" s="61" t="s">
        <v>349</v>
      </c>
      <c r="O339" s="125" t="s">
        <v>205</v>
      </c>
      <c r="P339" s="61"/>
      <c r="Q339" s="122"/>
      <c r="R339" s="122"/>
      <c r="S339" s="122"/>
      <c r="T339" s="122"/>
      <c r="U339" s="122"/>
      <c r="V339" s="122"/>
      <c r="W339" s="122"/>
      <c r="X339" s="122"/>
      <c r="Y339" s="122"/>
      <c r="Z339" s="122"/>
      <c r="AA339" s="122" t="s">
        <v>205</v>
      </c>
      <c r="AB339" s="130">
        <f t="shared" ref="AB339:AB368" si="440">COUNTIF($Q339:$AA339,"x")</f>
        <v>1</v>
      </c>
      <c r="AC339" s="77"/>
      <c r="AD339" s="77"/>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205"/>
      <c r="BJ339" s="205"/>
      <c r="BK339" s="205"/>
      <c r="BL339" s="205"/>
      <c r="BM339" s="205"/>
      <c r="BN339" s="205"/>
      <c r="BO339" s="205"/>
      <c r="BP339" s="205"/>
      <c r="BQ339" s="205"/>
      <c r="BR339" s="208"/>
      <c r="BS339" s="251"/>
      <c r="BT339" s="251"/>
      <c r="BU339" s="77"/>
      <c r="BV339" s="77"/>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77"/>
      <c r="DM339" s="77"/>
      <c r="DN339" s="77"/>
      <c r="DO339" s="77"/>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79" t="s">
        <v>555</v>
      </c>
      <c r="FF339" s="79" t="s">
        <v>555</v>
      </c>
      <c r="FG339" s="79" t="s">
        <v>555</v>
      </c>
      <c r="FH339" s="79" t="s">
        <v>555</v>
      </c>
      <c r="FI339" s="79" t="s">
        <v>555</v>
      </c>
      <c r="FJ339" s="77" t="s">
        <v>463</v>
      </c>
      <c r="FK339" s="77" t="s">
        <v>463</v>
      </c>
      <c r="FL339" s="77" t="s">
        <v>463</v>
      </c>
      <c r="FM339" s="77" t="s">
        <v>463</v>
      </c>
      <c r="FN339" s="77" t="s">
        <v>463</v>
      </c>
      <c r="FO339" s="77" t="s">
        <v>1022</v>
      </c>
      <c r="FP339" s="77" t="s">
        <v>463</v>
      </c>
      <c r="FQ339" s="77" t="s">
        <v>463</v>
      </c>
      <c r="FR339" s="77" t="s">
        <v>463</v>
      </c>
      <c r="FS339" s="77" t="s">
        <v>463</v>
      </c>
      <c r="FT339" s="77" t="s">
        <v>463</v>
      </c>
      <c r="FU339" s="77" t="s">
        <v>463</v>
      </c>
      <c r="FV339" s="77" t="s">
        <v>463</v>
      </c>
      <c r="FW339" s="77" t="s">
        <v>463</v>
      </c>
      <c r="FX339" s="77" t="s">
        <v>463</v>
      </c>
      <c r="FY339" s="77" t="s">
        <v>463</v>
      </c>
      <c r="FZ339" s="77" t="s">
        <v>463</v>
      </c>
      <c r="GA339" s="77" t="s">
        <v>463</v>
      </c>
      <c r="GB339" s="77" t="s">
        <v>463</v>
      </c>
      <c r="GC339" s="77" t="s">
        <v>463</v>
      </c>
      <c r="GD339" s="77" t="s">
        <v>463</v>
      </c>
      <c r="GE339" s="77" t="s">
        <v>463</v>
      </c>
      <c r="GF339" s="77" t="s">
        <v>463</v>
      </c>
      <c r="GG339" s="77" t="s">
        <v>463</v>
      </c>
      <c r="GH339" s="77" t="s">
        <v>463</v>
      </c>
      <c r="GI339" s="77" t="s">
        <v>463</v>
      </c>
      <c r="GJ339" s="77" t="s">
        <v>463</v>
      </c>
      <c r="GK339" s="77" t="s">
        <v>463</v>
      </c>
      <c r="GL339" s="77" t="s">
        <v>463</v>
      </c>
      <c r="GM339" s="77" t="s">
        <v>463</v>
      </c>
      <c r="GN339" s="77" t="s">
        <v>463</v>
      </c>
      <c r="GO339" s="202">
        <f>COUNTIF(EZ339:GN339,"2")</f>
        <v>30</v>
      </c>
      <c r="GP339" s="203">
        <f t="shared" ref="GP339" si="441">GO339/(GO339+GQ339+GS339+GU339)</f>
        <v>0.967741935483871</v>
      </c>
      <c r="GQ339" s="202">
        <f>COUNTIF(EZ339:GN339,"1")</f>
        <v>1</v>
      </c>
      <c r="GR339" s="203">
        <f t="shared" ref="GR339" si="442">GQ339/(GO339+GQ339+GS339+GU339)</f>
        <v>3.2258064516129031E-2</v>
      </c>
      <c r="GS339" s="202">
        <f>COUNTIF(EZ339:GN339,"0")</f>
        <v>0</v>
      </c>
      <c r="GT339" s="203">
        <f t="shared" ref="GT339" si="443">GS339/(GO339+GQ339+GS339+GU339)</f>
        <v>0</v>
      </c>
      <c r="GU339" s="202">
        <f>COUNTIF(EZ339:GN339,"KĐG")</f>
        <v>0</v>
      </c>
      <c r="GV339" s="203">
        <f t="shared" ref="GV339" si="444">GU339/(GO339+GQ339+GS339+GU339)</f>
        <v>0</v>
      </c>
      <c r="GW339" s="204">
        <f t="shared" ref="GW339" si="445">(((GO339*2)+(GQ339*1)+(GS339*0)))/(GO339+GQ339+GS339)</f>
        <v>1.967741935483871</v>
      </c>
      <c r="GX339" s="205" t="str">
        <f t="shared" ref="GX339" si="446">IF(GV339&gt;=50%,"KĐG",IF(GW339&gt;=1.6,"Đạt mục tiêu",IF(GW339&gt;=1,"Cần cố gắng","Chưa đạt")))</f>
        <v>Đạt mục tiêu</v>
      </c>
      <c r="GY339" s="77"/>
      <c r="GZ339" s="77"/>
      <c r="HA339" s="77"/>
      <c r="HB339" s="77"/>
      <c r="HC339" s="77"/>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61"/>
      <c r="IF339" s="61"/>
      <c r="IG339" s="61"/>
      <c r="IH339" s="202"/>
      <c r="II339" s="203"/>
      <c r="IJ339" s="202"/>
      <c r="IK339" s="203"/>
      <c r="IL339" s="202"/>
      <c r="IM339" s="203"/>
      <c r="IN339" s="202"/>
      <c r="IO339" s="203"/>
      <c r="IP339" s="204"/>
      <c r="IQ339" s="208"/>
      <c r="IR339" s="208"/>
      <c r="IS339" s="77"/>
      <c r="IT339" s="77"/>
      <c r="IU339" s="77"/>
      <c r="IV339" s="77"/>
      <c r="IW339" s="61"/>
      <c r="IX339" s="61"/>
      <c r="IY339" s="61"/>
      <c r="IZ339" s="61"/>
      <c r="JA339" s="61"/>
      <c r="JB339" s="61"/>
      <c r="JC339" s="61"/>
      <c r="JD339" s="61"/>
      <c r="JE339" s="61"/>
      <c r="JF339" s="61"/>
      <c r="JG339" s="61"/>
      <c r="JH339" s="61"/>
      <c r="JI339" s="61"/>
      <c r="JJ339" s="61"/>
      <c r="JK339" s="61"/>
      <c r="JL339" s="61"/>
      <c r="JM339" s="61"/>
      <c r="JN339" s="61"/>
      <c r="JO339" s="61"/>
      <c r="JP339" s="61"/>
      <c r="JQ339" s="61"/>
      <c r="JR339" s="61"/>
      <c r="JS339" s="61"/>
      <c r="JT339" s="61"/>
      <c r="JU339" s="61"/>
      <c r="JV339" s="61"/>
      <c r="JW339" s="61"/>
      <c r="JX339" s="61"/>
      <c r="JY339" s="61"/>
      <c r="JZ339" s="61"/>
      <c r="KA339" s="202"/>
      <c r="KB339" s="203"/>
      <c r="KC339" s="202"/>
      <c r="KD339" s="203"/>
      <c r="KE339" s="202"/>
      <c r="KF339" s="203"/>
      <c r="KG339" s="202"/>
      <c r="KH339" s="203"/>
      <c r="KI339" s="204"/>
      <c r="KJ339" s="208"/>
      <c r="KK339" s="61"/>
      <c r="KL339" s="61"/>
      <c r="KM339" s="61"/>
      <c r="KN339" s="61"/>
      <c r="KO339" s="61"/>
      <c r="KP339" s="61"/>
      <c r="KQ339" s="61"/>
      <c r="KR339" s="61"/>
      <c r="KS339" s="61"/>
      <c r="KT339" s="61"/>
      <c r="KU339" s="61"/>
      <c r="KV339" s="61"/>
      <c r="KW339" s="61"/>
      <c r="KX339" s="61"/>
      <c r="KY339" s="61"/>
      <c r="KZ339" s="61"/>
      <c r="LA339" s="61"/>
      <c r="LB339" s="61"/>
      <c r="LC339" s="61"/>
      <c r="LD339" s="61"/>
      <c r="LE339" s="61"/>
      <c r="LF339" s="61"/>
      <c r="LG339" s="61"/>
      <c r="LH339" s="61"/>
      <c r="LI339" s="61"/>
      <c r="LJ339" s="61"/>
      <c r="LK339" s="61"/>
      <c r="LL339" s="61"/>
      <c r="LM339" s="61"/>
      <c r="LN339" s="61"/>
      <c r="LO339" s="61"/>
      <c r="LP339" s="61"/>
      <c r="LQ339" s="61"/>
      <c r="LR339" s="61"/>
      <c r="LS339" s="61"/>
      <c r="LT339" s="61"/>
      <c r="LU339" s="61"/>
      <c r="LV339" s="61"/>
      <c r="LW339" s="61"/>
      <c r="LX339" s="61"/>
      <c r="LY339" s="61"/>
      <c r="LZ339" s="61"/>
      <c r="MA339" s="61"/>
      <c r="MB339" s="61"/>
      <c r="MC339" s="61"/>
      <c r="MD339" s="61"/>
      <c r="ME339" s="61"/>
      <c r="MF339" s="61"/>
      <c r="MG339" s="61"/>
      <c r="MH339" s="61"/>
      <c r="MI339" s="61"/>
      <c r="MJ339" s="61"/>
      <c r="MK339" s="61"/>
      <c r="ML339" s="61"/>
      <c r="MM339" s="61"/>
      <c r="MN339" s="61"/>
      <c r="MO339" s="61"/>
      <c r="MP339" s="61"/>
      <c r="MQ339" s="61"/>
      <c r="MR339" s="61"/>
      <c r="MS339" s="61"/>
      <c r="MT339" s="61"/>
      <c r="MU339" s="61"/>
      <c r="MV339" s="61"/>
      <c r="MW339" s="61"/>
      <c r="MX339" s="61"/>
      <c r="MY339" s="61"/>
      <c r="MZ339" s="61"/>
      <c r="NA339" s="61"/>
      <c r="NB339" s="61"/>
      <c r="NC339" s="61"/>
      <c r="ND339" s="202"/>
      <c r="NE339" s="203"/>
      <c r="NF339" s="202"/>
      <c r="NG339" s="203"/>
      <c r="NH339" s="202"/>
      <c r="NI339" s="203"/>
      <c r="NJ339" s="202"/>
      <c r="NK339" s="203"/>
      <c r="NL339" s="204"/>
      <c r="NM339" s="207"/>
      <c r="NN339" s="77"/>
      <c r="NO339" s="77"/>
      <c r="NP339" s="61"/>
      <c r="NQ339" s="61"/>
      <c r="NR339" s="61"/>
      <c r="NS339" s="61"/>
      <c r="NT339" s="61"/>
      <c r="NU339" s="61"/>
      <c r="NV339" s="61"/>
      <c r="NW339" s="61"/>
      <c r="NX339" s="61"/>
      <c r="NY339" s="61"/>
      <c r="NZ339" s="61"/>
      <c r="OA339" s="61"/>
      <c r="OB339" s="61"/>
      <c r="OC339" s="61"/>
      <c r="OD339" s="61"/>
      <c r="OE339" s="61"/>
      <c r="OF339" s="61"/>
      <c r="OG339" s="61"/>
      <c r="OH339" s="61"/>
      <c r="OI339" s="61"/>
      <c r="OJ339" s="61"/>
      <c r="OK339" s="61"/>
      <c r="OL339" s="61"/>
      <c r="OM339" s="61"/>
      <c r="ON339" s="61"/>
      <c r="OO339" s="61"/>
      <c r="OP339" s="202"/>
      <c r="OQ339" s="203"/>
      <c r="OR339" s="202"/>
      <c r="OS339" s="203"/>
      <c r="OT339" s="202"/>
      <c r="OU339" s="203"/>
      <c r="OV339" s="202"/>
      <c r="OW339" s="203"/>
      <c r="OX339" s="204"/>
      <c r="OY339" s="207"/>
      <c r="OZ339" s="61"/>
    </row>
    <row r="340" spans="1:416" ht="159.75" hidden="1" customHeight="1">
      <c r="A340" s="61"/>
      <c r="B340" s="282">
        <v>117</v>
      </c>
      <c r="C340" s="278" t="s">
        <v>44</v>
      </c>
      <c r="D340" s="281" t="s">
        <v>4</v>
      </c>
      <c r="E340" s="278" t="s">
        <v>223</v>
      </c>
      <c r="F340" s="292" t="s">
        <v>4</v>
      </c>
      <c r="G340" s="281"/>
      <c r="H340" s="137" t="s">
        <v>1286</v>
      </c>
      <c r="I340" s="250" t="s">
        <v>1602</v>
      </c>
      <c r="J340" s="134"/>
      <c r="K340" s="206" t="s">
        <v>662</v>
      </c>
      <c r="L340" s="200" t="s">
        <v>500</v>
      </c>
      <c r="M340" s="55" t="s">
        <v>378</v>
      </c>
      <c r="N340" s="61" t="s">
        <v>349</v>
      </c>
      <c r="O340" s="282" t="s">
        <v>205</v>
      </c>
      <c r="P340" s="272"/>
      <c r="Q340" s="131" t="s">
        <v>205</v>
      </c>
      <c r="R340" s="131"/>
      <c r="S340" s="131"/>
      <c r="T340" s="131"/>
      <c r="U340" s="131"/>
      <c r="V340" s="131"/>
      <c r="W340" s="131"/>
      <c r="X340" s="131"/>
      <c r="Y340" s="131"/>
      <c r="Z340" s="131"/>
      <c r="AA340" s="131"/>
      <c r="AB340" s="130">
        <f t="shared" si="440"/>
        <v>1</v>
      </c>
      <c r="AC340" s="77"/>
      <c r="AD340" s="77"/>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251"/>
      <c r="BT340" s="251"/>
      <c r="BU340" s="79"/>
      <c r="BV340" s="79"/>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202"/>
      <c r="DC340" s="203"/>
      <c r="DD340" s="202"/>
      <c r="DE340" s="203"/>
      <c r="DF340" s="202"/>
      <c r="DG340" s="203"/>
      <c r="DH340" s="202"/>
      <c r="DI340" s="203" t="e">
        <f>DH340/(DB340+DD340+DF340+DH340)</f>
        <v>#DIV/0!</v>
      </c>
      <c r="DJ340" s="204" t="e">
        <f>(((DB340*2)+(DD340*1)+(DF340*0)))/(DB340+DD340+DF340)</f>
        <v>#DIV/0!</v>
      </c>
      <c r="DK340" s="207" t="e">
        <f>IF(DI340&gt;=50%,"KĐG",IF(DJ340&gt;=1.6,"Đạt mục tiêu",IF(DJ340&gt;=1,"Cần cố gắng","Chưa đạt")))</f>
        <v>#DIV/0!</v>
      </c>
      <c r="DL340" s="77"/>
      <c r="DM340" s="77"/>
      <c r="DN340" s="77"/>
      <c r="DO340" s="77"/>
      <c r="DP340" s="201">
        <v>2</v>
      </c>
      <c r="DQ340" s="201">
        <v>2</v>
      </c>
      <c r="DR340" s="201">
        <v>2</v>
      </c>
      <c r="DS340" s="201">
        <v>2</v>
      </c>
      <c r="DT340" s="201">
        <v>2</v>
      </c>
      <c r="DU340" s="201">
        <v>2</v>
      </c>
      <c r="DV340" s="201">
        <v>2</v>
      </c>
      <c r="DW340" s="201">
        <v>2</v>
      </c>
      <c r="DX340" s="201">
        <v>2</v>
      </c>
      <c r="DY340" s="201">
        <v>2</v>
      </c>
      <c r="DZ340" s="201">
        <v>2</v>
      </c>
      <c r="EA340" s="201">
        <v>2</v>
      </c>
      <c r="EB340" s="201">
        <v>2</v>
      </c>
      <c r="EC340" s="201">
        <v>2</v>
      </c>
      <c r="ED340" s="201">
        <v>2</v>
      </c>
      <c r="EE340" s="201">
        <v>2</v>
      </c>
      <c r="EF340" s="201">
        <v>2</v>
      </c>
      <c r="EG340" s="201">
        <v>2</v>
      </c>
      <c r="EH340" s="201">
        <v>2</v>
      </c>
      <c r="EI340" s="201">
        <v>2</v>
      </c>
      <c r="EJ340" s="201">
        <v>2</v>
      </c>
      <c r="EK340" s="201">
        <v>2</v>
      </c>
      <c r="EL340" s="201">
        <v>2</v>
      </c>
      <c r="EM340" s="201">
        <v>2</v>
      </c>
      <c r="EN340" s="201">
        <v>2</v>
      </c>
      <c r="EO340" s="201">
        <v>2</v>
      </c>
      <c r="EP340" s="201">
        <v>2</v>
      </c>
      <c r="EQ340" s="201">
        <v>2</v>
      </c>
      <c r="ER340" s="201">
        <v>2</v>
      </c>
      <c r="ES340" s="201">
        <v>2</v>
      </c>
      <c r="ET340" s="201">
        <v>2</v>
      </c>
      <c r="EU340" s="61"/>
      <c r="EV340" s="61"/>
      <c r="EW340" s="61"/>
      <c r="EX340" s="61"/>
      <c r="EY340" s="61"/>
      <c r="EZ340" s="61"/>
      <c r="FA340" s="61"/>
      <c r="FB340" s="61"/>
      <c r="FC340" s="61"/>
      <c r="FD340" s="61"/>
      <c r="FE340" s="77"/>
      <c r="FF340" s="77"/>
      <c r="FG340" s="77"/>
      <c r="FH340" s="77"/>
      <c r="FI340" s="77"/>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77"/>
      <c r="GZ340" s="77"/>
      <c r="HA340" s="77"/>
      <c r="HB340" s="77"/>
      <c r="HC340" s="77"/>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61"/>
      <c r="IF340" s="61"/>
      <c r="IG340" s="61"/>
      <c r="IH340" s="61"/>
      <c r="II340" s="61"/>
      <c r="IJ340" s="61"/>
      <c r="IK340" s="61"/>
      <c r="IL340" s="61"/>
      <c r="IM340" s="61"/>
      <c r="IN340" s="61"/>
      <c r="IO340" s="61"/>
      <c r="IP340" s="61"/>
      <c r="IQ340" s="61"/>
      <c r="IR340" s="61"/>
      <c r="IS340" s="77"/>
      <c r="IT340" s="77"/>
      <c r="IU340" s="77"/>
      <c r="IV340" s="77"/>
      <c r="IW340" s="61"/>
      <c r="IX340" s="61"/>
      <c r="IY340" s="61"/>
      <c r="IZ340" s="61"/>
      <c r="JA340" s="61"/>
      <c r="JB340" s="61"/>
      <c r="JC340" s="61"/>
      <c r="JD340" s="61"/>
      <c r="JE340" s="61"/>
      <c r="JF340" s="61"/>
      <c r="JG340" s="61"/>
      <c r="JH340" s="61"/>
      <c r="JI340" s="61"/>
      <c r="JJ340" s="61"/>
      <c r="JK340" s="61"/>
      <c r="JL340" s="61"/>
      <c r="JM340" s="61"/>
      <c r="JN340" s="61"/>
      <c r="JO340" s="61"/>
      <c r="JP340" s="61"/>
      <c r="JQ340" s="61"/>
      <c r="JR340" s="61"/>
      <c r="JS340" s="61"/>
      <c r="JT340" s="61"/>
      <c r="JU340" s="61"/>
      <c r="JV340" s="61"/>
      <c r="JW340" s="61"/>
      <c r="JX340" s="61"/>
      <c r="JY340" s="61"/>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61"/>
      <c r="LD340" s="61"/>
      <c r="LE340" s="61"/>
      <c r="LF340" s="61"/>
      <c r="LG340" s="61"/>
      <c r="LH340" s="61"/>
      <c r="LI340" s="61"/>
      <c r="LJ340" s="61"/>
      <c r="LK340" s="61"/>
      <c r="LL340" s="61"/>
      <c r="LM340" s="61"/>
      <c r="LN340" s="61"/>
      <c r="LO340" s="61"/>
      <c r="LP340" s="61"/>
      <c r="LQ340" s="61"/>
      <c r="LR340" s="61"/>
      <c r="LS340" s="61"/>
      <c r="LT340" s="61"/>
      <c r="LU340" s="61"/>
      <c r="LV340" s="61"/>
      <c r="LW340" s="61"/>
      <c r="LX340" s="61"/>
      <c r="LY340" s="61"/>
      <c r="LZ340" s="61"/>
      <c r="MA340" s="61"/>
      <c r="MB340" s="61"/>
      <c r="MC340" s="61"/>
      <c r="MD340" s="61"/>
      <c r="ME340" s="61"/>
      <c r="MF340" s="61"/>
      <c r="MG340" s="61"/>
      <c r="MH340" s="61"/>
      <c r="MI340" s="61"/>
      <c r="MJ340" s="61"/>
      <c r="MK340" s="61"/>
      <c r="ML340" s="61"/>
      <c r="MM340" s="61"/>
      <c r="MN340" s="61"/>
      <c r="MO340" s="61"/>
      <c r="MP340" s="61"/>
      <c r="MQ340" s="61"/>
      <c r="MR340" s="61"/>
      <c r="MS340" s="61"/>
      <c r="MT340" s="61"/>
      <c r="MU340" s="61"/>
      <c r="MV340" s="61"/>
      <c r="MW340" s="61"/>
      <c r="MX340" s="61"/>
      <c r="MY340" s="61"/>
      <c r="MZ340" s="61"/>
      <c r="NA340" s="61"/>
      <c r="NB340" s="61"/>
      <c r="NC340" s="61"/>
      <c r="ND340" s="61"/>
      <c r="NE340" s="61"/>
      <c r="NF340" s="61"/>
      <c r="NG340" s="61"/>
      <c r="NH340" s="61"/>
      <c r="NI340" s="61"/>
      <c r="NJ340" s="61"/>
      <c r="NK340" s="61"/>
      <c r="NL340" s="61"/>
      <c r="NM340" s="61"/>
      <c r="NN340" s="77" t="s">
        <v>555</v>
      </c>
      <c r="NO340" s="77" t="s">
        <v>555</v>
      </c>
      <c r="NP340" s="61">
        <v>2</v>
      </c>
      <c r="NQ340" s="61">
        <v>2</v>
      </c>
      <c r="NR340" s="61">
        <v>2</v>
      </c>
      <c r="NS340" s="61">
        <v>2</v>
      </c>
      <c r="NT340" s="61">
        <v>2</v>
      </c>
      <c r="NU340" s="61">
        <v>2</v>
      </c>
      <c r="NV340" s="61">
        <v>2</v>
      </c>
      <c r="NW340" s="61">
        <v>2</v>
      </c>
      <c r="NX340" s="61">
        <v>2</v>
      </c>
      <c r="NY340" s="61">
        <v>2</v>
      </c>
      <c r="NZ340" s="61">
        <v>1</v>
      </c>
      <c r="OA340" s="61">
        <v>2</v>
      </c>
      <c r="OB340" s="61">
        <v>2</v>
      </c>
      <c r="OC340" s="61">
        <v>2</v>
      </c>
      <c r="OD340" s="61">
        <v>2</v>
      </c>
      <c r="OE340" s="61">
        <v>2</v>
      </c>
      <c r="OF340" s="61">
        <v>2</v>
      </c>
      <c r="OG340" s="61">
        <v>2</v>
      </c>
      <c r="OH340" s="61">
        <v>2</v>
      </c>
      <c r="OI340" s="61">
        <v>2</v>
      </c>
      <c r="OJ340" s="61">
        <v>2</v>
      </c>
      <c r="OK340" s="61">
        <v>2</v>
      </c>
      <c r="OL340" s="61">
        <v>2</v>
      </c>
      <c r="OM340" s="61">
        <v>2</v>
      </c>
      <c r="ON340" s="61">
        <v>2</v>
      </c>
      <c r="OO340" s="61">
        <v>2</v>
      </c>
      <c r="OP340" s="202">
        <f>COUNTIF(NP340:OO340,"2")</f>
        <v>25</v>
      </c>
      <c r="OQ340" s="203">
        <f>OP340/(OP340+OR340+OT340+OV340)</f>
        <v>0.96153846153846156</v>
      </c>
      <c r="OR340" s="202">
        <f>COUNTIF(NP340:OO340,"1")</f>
        <v>1</v>
      </c>
      <c r="OS340" s="203">
        <f>OR340/(OP340+OR340+OT340+OV340)</f>
        <v>3.8461538461538464E-2</v>
      </c>
      <c r="OT340" s="202">
        <f>COUNTIF(NP340:OO340,"0")</f>
        <v>0</v>
      </c>
      <c r="OU340" s="203">
        <f>OT340/(OP340+OR340+OT340+OV340)</f>
        <v>0</v>
      </c>
      <c r="OV340" s="202">
        <f>COUNTIF(NC340:OO340,"KĐG")</f>
        <v>0</v>
      </c>
      <c r="OW340" s="203">
        <f>OV340/(OP340+OR340+OT340+OV340)</f>
        <v>0</v>
      </c>
      <c r="OX340" s="204">
        <f>(((OP340*2)+(OR340*1)+(OT340*0)))/(OP340+OR340+OT340)</f>
        <v>1.9615384615384615</v>
      </c>
      <c r="OY340" s="207" t="str">
        <f>IF(OW340&gt;=50%,"KĐG",IF(OX340&gt;=1.6,"Đạt mục tiêu",IF(OX340&gt;=1,"Cần cố gắng","Chưa đạt")))</f>
        <v>Đạt mục tiêu</v>
      </c>
      <c r="OZ340" s="61"/>
    </row>
    <row r="341" spans="1:416" ht="175.5" customHeight="1">
      <c r="A341" s="61"/>
      <c r="B341" s="282"/>
      <c r="C341" s="278"/>
      <c r="D341" s="281"/>
      <c r="E341" s="278"/>
      <c r="F341" s="292"/>
      <c r="G341" s="281"/>
      <c r="H341" s="137" t="s">
        <v>1287</v>
      </c>
      <c r="I341" s="255" t="s">
        <v>1613</v>
      </c>
      <c r="J341" s="134"/>
      <c r="K341" s="206" t="s">
        <v>662</v>
      </c>
      <c r="L341" s="134"/>
      <c r="M341" s="55" t="s">
        <v>378</v>
      </c>
      <c r="N341" s="61" t="s">
        <v>349</v>
      </c>
      <c r="O341" s="282"/>
      <c r="P341" s="274"/>
      <c r="Q341" s="131"/>
      <c r="R341" s="131" t="s">
        <v>205</v>
      </c>
      <c r="S341" s="131"/>
      <c r="T341" s="131"/>
      <c r="U341" s="131"/>
      <c r="V341" s="131"/>
      <c r="W341" s="131"/>
      <c r="X341" s="131"/>
      <c r="Y341" s="131"/>
      <c r="Z341" s="131"/>
      <c r="AA341" s="131"/>
      <c r="AB341" s="130">
        <f t="shared" si="440"/>
        <v>1</v>
      </c>
      <c r="AC341" s="77"/>
      <c r="AD341" s="77"/>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79" t="s">
        <v>555</v>
      </c>
      <c r="BT341" s="79" t="s">
        <v>555</v>
      </c>
      <c r="BU341" s="77"/>
      <c r="BV341" s="77"/>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77"/>
      <c r="DM341" s="77"/>
      <c r="DN341" s="77"/>
      <c r="DO341" s="77"/>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77"/>
      <c r="FF341" s="77"/>
      <c r="FG341" s="77"/>
      <c r="FH341" s="77"/>
      <c r="FI341" s="77"/>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79" t="s">
        <v>555</v>
      </c>
      <c r="GZ341" s="79" t="s">
        <v>555</v>
      </c>
      <c r="HA341" s="79" t="s">
        <v>555</v>
      </c>
      <c r="HB341" s="79" t="s">
        <v>555</v>
      </c>
      <c r="HC341" s="79" t="s">
        <v>555</v>
      </c>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61"/>
      <c r="IF341" s="61"/>
      <c r="IG341" s="61"/>
      <c r="IH341" s="61"/>
      <c r="II341" s="61"/>
      <c r="IJ341" s="61"/>
      <c r="IK341" s="61"/>
      <c r="IL341" s="61"/>
      <c r="IM341" s="61"/>
      <c r="IN341" s="61"/>
      <c r="IO341" s="61"/>
      <c r="IP341" s="61"/>
      <c r="IQ341" s="61"/>
      <c r="IR341" s="61"/>
      <c r="IS341" s="77"/>
      <c r="IT341" s="77"/>
      <c r="IU341" s="77"/>
      <c r="IV341" s="77"/>
      <c r="IW341" s="61"/>
      <c r="IX341" s="61"/>
      <c r="IY341" s="61"/>
      <c r="IZ341" s="61"/>
      <c r="JA341" s="61"/>
      <c r="JB341" s="61"/>
      <c r="JC341" s="61"/>
      <c r="JD341" s="61"/>
      <c r="JE341" s="61"/>
      <c r="JF341" s="61"/>
      <c r="JG341" s="61"/>
      <c r="JH341" s="61"/>
      <c r="JI341" s="61"/>
      <c r="JJ341" s="61"/>
      <c r="JK341" s="61"/>
      <c r="JL341" s="61"/>
      <c r="JM341" s="61"/>
      <c r="JN341" s="61"/>
      <c r="JO341" s="61"/>
      <c r="JP341" s="61"/>
      <c r="JQ341" s="61"/>
      <c r="JR341" s="61"/>
      <c r="JS341" s="61"/>
      <c r="JT341" s="61"/>
      <c r="JU341" s="61"/>
      <c r="JV341" s="61"/>
      <c r="JW341" s="61"/>
      <c r="JX341" s="61"/>
      <c r="JY341" s="61"/>
      <c r="JZ341" s="61"/>
      <c r="KA341" s="61"/>
      <c r="KB341" s="61"/>
      <c r="KC341" s="61"/>
      <c r="KD341" s="61"/>
      <c r="KE341" s="61"/>
      <c r="KF341" s="61"/>
      <c r="KG341" s="61"/>
      <c r="KH341" s="61"/>
      <c r="KI341" s="61"/>
      <c r="KJ341" s="61"/>
      <c r="KK341" s="61"/>
      <c r="KL341" s="61"/>
      <c r="KM341" s="61"/>
      <c r="KN341" s="61"/>
      <c r="KO341" s="61"/>
      <c r="KP341" s="61"/>
      <c r="KQ341" s="61"/>
      <c r="KR341" s="61"/>
      <c r="KS341" s="61"/>
      <c r="KT341" s="61"/>
      <c r="KU341" s="61"/>
      <c r="KV341" s="61"/>
      <c r="KW341" s="61"/>
      <c r="KX341" s="61"/>
      <c r="KY341" s="61"/>
      <c r="KZ341" s="61"/>
      <c r="LA341" s="61"/>
      <c r="LB341" s="61"/>
      <c r="LC341" s="61"/>
      <c r="LD341" s="61"/>
      <c r="LE341" s="61"/>
      <c r="LF341" s="61"/>
      <c r="LG341" s="61"/>
      <c r="LH341" s="61"/>
      <c r="LI341" s="61"/>
      <c r="LJ341" s="61"/>
      <c r="LK341" s="61"/>
      <c r="LL341" s="61"/>
      <c r="LM341" s="61"/>
      <c r="LN341" s="61"/>
      <c r="LO341" s="61"/>
      <c r="LP341" s="61"/>
      <c r="LQ341" s="61"/>
      <c r="LR341" s="61"/>
      <c r="LS341" s="61"/>
      <c r="LT341" s="61"/>
      <c r="LU341" s="61"/>
      <c r="LV341" s="61"/>
      <c r="LW341" s="61"/>
      <c r="LX341" s="61"/>
      <c r="LY341" s="61"/>
      <c r="LZ341" s="61"/>
      <c r="MA341" s="61"/>
      <c r="MB341" s="61"/>
      <c r="MC341" s="61"/>
      <c r="MD341" s="61"/>
      <c r="ME341" s="61"/>
      <c r="MF341" s="61"/>
      <c r="MG341" s="61"/>
      <c r="MH341" s="61"/>
      <c r="MI341" s="61"/>
      <c r="MJ341" s="61"/>
      <c r="MK341" s="61"/>
      <c r="ML341" s="61"/>
      <c r="MM341" s="61"/>
      <c r="MN341" s="61"/>
      <c r="MO341" s="61"/>
      <c r="MP341" s="61"/>
      <c r="MQ341" s="61"/>
      <c r="MR341" s="61"/>
      <c r="MS341" s="61"/>
      <c r="MT341" s="61"/>
      <c r="MU341" s="61"/>
      <c r="MV341" s="61"/>
      <c r="MW341" s="61"/>
      <c r="MX341" s="61"/>
      <c r="MY341" s="61"/>
      <c r="MZ341" s="61"/>
      <c r="NA341" s="61"/>
      <c r="NB341" s="61"/>
      <c r="NC341" s="61"/>
      <c r="ND341" s="61"/>
      <c r="NE341" s="61"/>
      <c r="NF341" s="61"/>
      <c r="NG341" s="61"/>
      <c r="NH341" s="61"/>
      <c r="NI341" s="61"/>
      <c r="NJ341" s="61"/>
      <c r="NK341" s="61"/>
      <c r="NL341" s="61"/>
      <c r="NM341" s="61"/>
      <c r="NN341" s="77"/>
      <c r="NO341" s="77"/>
      <c r="NP341" s="61"/>
      <c r="NQ341" s="61"/>
      <c r="NR341" s="61"/>
      <c r="NS341" s="61"/>
      <c r="NT341" s="61"/>
      <c r="NU341" s="61"/>
      <c r="NV341" s="61"/>
      <c r="NW341" s="61"/>
      <c r="NX341" s="61"/>
      <c r="NY341" s="61"/>
      <c r="NZ341" s="61"/>
      <c r="OA341" s="61"/>
      <c r="OB341" s="61"/>
      <c r="OC341" s="61"/>
      <c r="OD341" s="61"/>
      <c r="OE341" s="61"/>
      <c r="OF341" s="61"/>
      <c r="OG341" s="61"/>
      <c r="OH341" s="61"/>
      <c r="OI341" s="61"/>
      <c r="OJ341" s="61"/>
      <c r="OK341" s="61"/>
      <c r="OL341" s="61"/>
      <c r="OM341" s="61"/>
      <c r="ON341" s="61"/>
      <c r="OO341" s="61"/>
      <c r="OP341" s="202"/>
      <c r="OQ341" s="203"/>
      <c r="OR341" s="202"/>
      <c r="OS341" s="203"/>
      <c r="OT341" s="202"/>
      <c r="OU341" s="203"/>
      <c r="OV341" s="202"/>
      <c r="OW341" s="203"/>
      <c r="OX341" s="204"/>
      <c r="OY341" s="207"/>
      <c r="OZ341" s="61"/>
    </row>
    <row r="342" spans="1:416" ht="30.75" hidden="1" customHeight="1">
      <c r="A342" s="61"/>
      <c r="B342" s="282"/>
      <c r="C342" s="278"/>
      <c r="D342" s="281"/>
      <c r="E342" s="278"/>
      <c r="F342" s="292"/>
      <c r="G342" s="281"/>
      <c r="H342" s="137" t="s">
        <v>1288</v>
      </c>
      <c r="I342" s="250" t="s">
        <v>1603</v>
      </c>
      <c r="J342" s="134"/>
      <c r="K342" s="206" t="s">
        <v>662</v>
      </c>
      <c r="L342" s="134" t="s">
        <v>500</v>
      </c>
      <c r="M342" s="55" t="s">
        <v>378</v>
      </c>
      <c r="N342" s="61" t="s">
        <v>349</v>
      </c>
      <c r="O342" s="282"/>
      <c r="P342" s="274"/>
      <c r="Q342" s="131"/>
      <c r="R342" s="131"/>
      <c r="S342" s="131" t="s">
        <v>205</v>
      </c>
      <c r="T342" s="131"/>
      <c r="U342" s="131"/>
      <c r="V342" s="131"/>
      <c r="W342" s="131"/>
      <c r="X342" s="131"/>
      <c r="Y342" s="131"/>
      <c r="Z342" s="131"/>
      <c r="AA342" s="131"/>
      <c r="AB342" s="130">
        <f t="shared" si="440"/>
        <v>1</v>
      </c>
      <c r="AC342" s="77"/>
      <c r="AD342" s="77"/>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251"/>
      <c r="BT342" s="251"/>
      <c r="BU342" s="77"/>
      <c r="BV342" s="77"/>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77"/>
      <c r="DM342" s="77"/>
      <c r="DN342" s="77"/>
      <c r="DO342" s="77"/>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77"/>
      <c r="FF342" s="77"/>
      <c r="FG342" s="77"/>
      <c r="FH342" s="77"/>
      <c r="FI342" s="77"/>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77"/>
      <c r="GZ342" s="77"/>
      <c r="HA342" s="77"/>
      <c r="HB342" s="77"/>
      <c r="HC342" s="77"/>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61"/>
      <c r="IF342" s="61"/>
      <c r="IG342" s="61"/>
      <c r="IH342" s="61"/>
      <c r="II342" s="61"/>
      <c r="IJ342" s="61"/>
      <c r="IK342" s="61"/>
      <c r="IL342" s="61"/>
      <c r="IM342" s="61"/>
      <c r="IN342" s="61"/>
      <c r="IO342" s="61"/>
      <c r="IP342" s="61"/>
      <c r="IQ342" s="61"/>
      <c r="IR342" s="61"/>
      <c r="IS342" s="77"/>
      <c r="IT342" s="77"/>
      <c r="IU342" s="77"/>
      <c r="IV342" s="77"/>
      <c r="IW342" s="61"/>
      <c r="IX342" s="61"/>
      <c r="IY342" s="61"/>
      <c r="IZ342" s="61"/>
      <c r="JA342" s="61"/>
      <c r="JB342" s="61"/>
      <c r="JC342" s="61"/>
      <c r="JD342" s="61"/>
      <c r="JE342" s="61"/>
      <c r="JF342" s="61"/>
      <c r="JG342" s="61"/>
      <c r="JH342" s="61"/>
      <c r="JI342" s="61"/>
      <c r="JJ342" s="61"/>
      <c r="JK342" s="61"/>
      <c r="JL342" s="61"/>
      <c r="JM342" s="61"/>
      <c r="JN342" s="61"/>
      <c r="JO342" s="61"/>
      <c r="JP342" s="61"/>
      <c r="JQ342" s="61"/>
      <c r="JR342" s="61"/>
      <c r="JS342" s="61"/>
      <c r="JT342" s="61"/>
      <c r="JU342" s="61"/>
      <c r="JV342" s="61"/>
      <c r="JW342" s="61"/>
      <c r="JX342" s="61"/>
      <c r="JY342" s="61"/>
      <c r="JZ342" s="61"/>
      <c r="KA342" s="61"/>
      <c r="KB342" s="61"/>
      <c r="KC342" s="61"/>
      <c r="KD342" s="61"/>
      <c r="KE342" s="61"/>
      <c r="KF342" s="61"/>
      <c r="KG342" s="61"/>
      <c r="KH342" s="61"/>
      <c r="KI342" s="61"/>
      <c r="KJ342" s="61"/>
      <c r="KK342" s="78" t="s">
        <v>555</v>
      </c>
      <c r="KL342" s="61"/>
      <c r="KM342" s="78" t="s">
        <v>555</v>
      </c>
      <c r="KN342" s="61">
        <v>2</v>
      </c>
      <c r="KO342" s="61">
        <v>2</v>
      </c>
      <c r="KP342" s="61">
        <v>2</v>
      </c>
      <c r="KQ342" s="61">
        <v>2</v>
      </c>
      <c r="KR342" s="61">
        <v>1</v>
      </c>
      <c r="KS342" s="61">
        <v>2</v>
      </c>
      <c r="KT342" s="61">
        <v>2</v>
      </c>
      <c r="KU342" s="61">
        <v>2</v>
      </c>
      <c r="KV342" s="61">
        <v>2</v>
      </c>
      <c r="KW342" s="61">
        <v>2</v>
      </c>
      <c r="KX342" s="61">
        <v>2</v>
      </c>
      <c r="KY342" s="61">
        <v>1</v>
      </c>
      <c r="KZ342" s="61">
        <v>2</v>
      </c>
      <c r="LA342" s="61">
        <v>2</v>
      </c>
      <c r="LB342" s="61">
        <v>2</v>
      </c>
      <c r="LC342" s="61">
        <v>2</v>
      </c>
      <c r="LD342" s="61">
        <v>2</v>
      </c>
      <c r="LE342" s="61">
        <v>2</v>
      </c>
      <c r="LF342" s="61">
        <v>2</v>
      </c>
      <c r="LG342" s="61">
        <v>2</v>
      </c>
      <c r="LH342" s="61">
        <v>2</v>
      </c>
      <c r="LI342" s="61">
        <v>2</v>
      </c>
      <c r="LJ342" s="61">
        <v>2</v>
      </c>
      <c r="LK342" s="61">
        <v>2</v>
      </c>
      <c r="LL342" s="61">
        <v>2</v>
      </c>
      <c r="LM342" s="61">
        <v>2</v>
      </c>
      <c r="LN342" s="61">
        <v>2</v>
      </c>
      <c r="LO342" s="61">
        <v>2</v>
      </c>
      <c r="LP342" s="61">
        <v>2</v>
      </c>
      <c r="LQ342" s="61">
        <v>2</v>
      </c>
      <c r="LR342" s="202">
        <f>COUNTIF(KN342:LQ342,"2")</f>
        <v>28</v>
      </c>
      <c r="LS342" s="203">
        <f>LR342/(LR342+LT342+LV342+LX342)</f>
        <v>0.93333333333333335</v>
      </c>
      <c r="LT342" s="202">
        <f>COUNTIF(KN342:LQ342,"1")</f>
        <v>2</v>
      </c>
      <c r="LU342" s="203">
        <f>LT342/(LR342+LT342+LV342+LX342)</f>
        <v>6.6666666666666666E-2</v>
      </c>
      <c r="LV342" s="202">
        <f>COUNTIF(KN342:LQ342,"0")</f>
        <v>0</v>
      </c>
      <c r="LW342" s="203">
        <f>LV342/(LR342+LT342+LV342+LX342)</f>
        <v>0</v>
      </c>
      <c r="LX342" s="202">
        <f>COUNTIF(KA342:LQ342,"KĐG")</f>
        <v>0</v>
      </c>
      <c r="LY342" s="203">
        <f>LX342/(LR342+LT342+LV342+LX342)</f>
        <v>0</v>
      </c>
      <c r="LZ342" s="204">
        <f>(((LR342*2)+(LT342*1)+(LV342*0)))/(LR342+LT342+LV342)</f>
        <v>1.9333333333333333</v>
      </c>
      <c r="MA342" s="208" t="str">
        <f>IF(LY342&gt;=50%,"KĐG",IF(LZ342&gt;=1.6,"Đạt mục tiêu",IF(LZ342&gt;=1,"Cần cố gắng","Chưa đạt")))</f>
        <v>Đạt mục tiêu</v>
      </c>
      <c r="MB342" s="61"/>
      <c r="MC342" s="61"/>
      <c r="MD342" s="61"/>
      <c r="ME342" s="61"/>
      <c r="MF342" s="61"/>
      <c r="MG342" s="61"/>
      <c r="MH342" s="61"/>
      <c r="MI342" s="61"/>
      <c r="MJ342" s="61"/>
      <c r="MK342" s="61"/>
      <c r="ML342" s="61"/>
      <c r="MM342" s="61"/>
      <c r="MN342" s="61"/>
      <c r="MO342" s="61"/>
      <c r="MP342" s="61"/>
      <c r="MQ342" s="61"/>
      <c r="MR342" s="61"/>
      <c r="MS342" s="61"/>
      <c r="MT342" s="61"/>
      <c r="MU342" s="61"/>
      <c r="MV342" s="61"/>
      <c r="MW342" s="61"/>
      <c r="MX342" s="61"/>
      <c r="MY342" s="61"/>
      <c r="MZ342" s="61"/>
      <c r="NA342" s="61"/>
      <c r="NB342" s="61"/>
      <c r="NC342" s="61"/>
      <c r="ND342" s="61"/>
      <c r="NE342" s="61"/>
      <c r="NF342" s="61"/>
      <c r="NG342" s="61"/>
      <c r="NH342" s="61"/>
      <c r="NI342" s="61"/>
      <c r="NJ342" s="61"/>
      <c r="NK342" s="61"/>
      <c r="NL342" s="61"/>
      <c r="NM342" s="61"/>
      <c r="NN342" s="77"/>
      <c r="NO342" s="77"/>
      <c r="NP342" s="61"/>
      <c r="NQ342" s="61"/>
      <c r="NR342" s="61"/>
      <c r="NS342" s="61"/>
      <c r="NT342" s="61"/>
      <c r="NU342" s="61"/>
      <c r="NV342" s="61"/>
      <c r="NW342" s="61"/>
      <c r="NX342" s="61"/>
      <c r="NY342" s="61"/>
      <c r="NZ342" s="61"/>
      <c r="OA342" s="61"/>
      <c r="OB342" s="61"/>
      <c r="OC342" s="61"/>
      <c r="OD342" s="61"/>
      <c r="OE342" s="61"/>
      <c r="OF342" s="61"/>
      <c r="OG342" s="61"/>
      <c r="OH342" s="61"/>
      <c r="OI342" s="61"/>
      <c r="OJ342" s="61"/>
      <c r="OK342" s="61"/>
      <c r="OL342" s="61"/>
      <c r="OM342" s="61"/>
      <c r="ON342" s="61"/>
      <c r="OO342" s="61"/>
      <c r="OP342" s="202"/>
      <c r="OQ342" s="203"/>
      <c r="OR342" s="202"/>
      <c r="OS342" s="203"/>
      <c r="OT342" s="202"/>
      <c r="OU342" s="203"/>
      <c r="OV342" s="202"/>
      <c r="OW342" s="203"/>
      <c r="OX342" s="204"/>
      <c r="OY342" s="207"/>
      <c r="OZ342" s="61"/>
    </row>
    <row r="343" spans="1:416" ht="30.75" hidden="1" customHeight="1">
      <c r="A343" s="61"/>
      <c r="B343" s="282"/>
      <c r="C343" s="278"/>
      <c r="D343" s="281"/>
      <c r="E343" s="278"/>
      <c r="F343" s="292"/>
      <c r="G343" s="281"/>
      <c r="H343" s="137" t="s">
        <v>1289</v>
      </c>
      <c r="I343" s="250" t="s">
        <v>1603</v>
      </c>
      <c r="J343" s="134"/>
      <c r="K343" s="206"/>
      <c r="L343" s="134"/>
      <c r="M343" s="55" t="s">
        <v>378</v>
      </c>
      <c r="N343" s="61" t="s">
        <v>349</v>
      </c>
      <c r="O343" s="282"/>
      <c r="P343" s="274"/>
      <c r="Q343" s="131"/>
      <c r="R343" s="131"/>
      <c r="S343" s="131"/>
      <c r="T343" s="131" t="s">
        <v>205</v>
      </c>
      <c r="U343" s="131"/>
      <c r="V343" s="131"/>
      <c r="W343" s="131"/>
      <c r="X343" s="131"/>
      <c r="Y343" s="131"/>
      <c r="Z343" s="131"/>
      <c r="AA343" s="131"/>
      <c r="AB343" s="130">
        <f t="shared" si="440"/>
        <v>1</v>
      </c>
      <c r="AC343" s="77"/>
      <c r="AD343" s="77"/>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251"/>
      <c r="BT343" s="251"/>
      <c r="BU343" s="77"/>
      <c r="BV343" s="77"/>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77"/>
      <c r="DM343" s="77"/>
      <c r="DN343" s="77"/>
      <c r="DO343" s="77"/>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77"/>
      <c r="FF343" s="77"/>
      <c r="FG343" s="77"/>
      <c r="FH343" s="77"/>
      <c r="FI343" s="77"/>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77"/>
      <c r="GZ343" s="77"/>
      <c r="HA343" s="77"/>
      <c r="HB343" s="77"/>
      <c r="HC343" s="77"/>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61"/>
      <c r="IF343" s="61"/>
      <c r="IG343" s="61"/>
      <c r="IH343" s="61"/>
      <c r="II343" s="61"/>
      <c r="IJ343" s="61"/>
      <c r="IK343" s="61"/>
      <c r="IL343" s="61"/>
      <c r="IM343" s="61"/>
      <c r="IN343" s="61"/>
      <c r="IO343" s="61"/>
      <c r="IP343" s="61"/>
      <c r="IQ343" s="61"/>
      <c r="IR343" s="61"/>
      <c r="IS343" s="77"/>
      <c r="IT343" s="77"/>
      <c r="IU343" s="77"/>
      <c r="IV343" s="77"/>
      <c r="IW343" s="61"/>
      <c r="IX343" s="61"/>
      <c r="IY343" s="61"/>
      <c r="IZ343" s="61"/>
      <c r="JA343" s="61"/>
      <c r="JB343" s="61"/>
      <c r="JC343" s="61"/>
      <c r="JD343" s="61"/>
      <c r="JE343" s="61"/>
      <c r="JF343" s="61"/>
      <c r="JG343" s="61"/>
      <c r="JH343" s="61"/>
      <c r="JI343" s="61"/>
      <c r="JJ343" s="61"/>
      <c r="JK343" s="61"/>
      <c r="JL343" s="61"/>
      <c r="JM343" s="61"/>
      <c r="JN343" s="61"/>
      <c r="JO343" s="61"/>
      <c r="JP343" s="61"/>
      <c r="JQ343" s="61"/>
      <c r="JR343" s="61"/>
      <c r="JS343" s="61"/>
      <c r="JT343" s="61"/>
      <c r="JU343" s="61"/>
      <c r="JV343" s="61"/>
      <c r="JW343" s="61"/>
      <c r="JX343" s="61"/>
      <c r="JY343" s="61"/>
      <c r="JZ343" s="61"/>
      <c r="KA343" s="61"/>
      <c r="KB343" s="61"/>
      <c r="KC343" s="61"/>
      <c r="KD343" s="61"/>
      <c r="KE343" s="61"/>
      <c r="KF343" s="61"/>
      <c r="KG343" s="61"/>
      <c r="KH343" s="61"/>
      <c r="KI343" s="61"/>
      <c r="KJ343" s="61"/>
      <c r="KK343" s="78"/>
      <c r="KL343" s="61"/>
      <c r="KM343" s="78"/>
      <c r="KN343" s="61"/>
      <c r="KO343" s="61"/>
      <c r="KP343" s="61"/>
      <c r="KQ343" s="61"/>
      <c r="KR343" s="61"/>
      <c r="KS343" s="61"/>
      <c r="KT343" s="61"/>
      <c r="KU343" s="61"/>
      <c r="KV343" s="61"/>
      <c r="KW343" s="61"/>
      <c r="KX343" s="61"/>
      <c r="KY343" s="61"/>
      <c r="KZ343" s="61"/>
      <c r="LA343" s="61"/>
      <c r="LB343" s="61"/>
      <c r="LC343" s="61"/>
      <c r="LD343" s="61"/>
      <c r="LE343" s="61"/>
      <c r="LF343" s="61"/>
      <c r="LG343" s="61"/>
      <c r="LH343" s="61"/>
      <c r="LI343" s="61"/>
      <c r="LJ343" s="61"/>
      <c r="LK343" s="61"/>
      <c r="LL343" s="61"/>
      <c r="LM343" s="61"/>
      <c r="LN343" s="61"/>
      <c r="LO343" s="61"/>
      <c r="LP343" s="61"/>
      <c r="LQ343" s="61"/>
      <c r="LR343" s="202"/>
      <c r="LS343" s="203"/>
      <c r="LT343" s="202"/>
      <c r="LU343" s="203"/>
      <c r="LV343" s="202"/>
      <c r="LW343" s="203"/>
      <c r="LX343" s="202"/>
      <c r="LY343" s="203"/>
      <c r="LZ343" s="204"/>
      <c r="MA343" s="208"/>
      <c r="MB343" s="61"/>
      <c r="MC343" s="61"/>
      <c r="MD343" s="61"/>
      <c r="ME343" s="61"/>
      <c r="MF343" s="61"/>
      <c r="MG343" s="61"/>
      <c r="MH343" s="61"/>
      <c r="MI343" s="61"/>
      <c r="MJ343" s="61"/>
      <c r="MK343" s="61"/>
      <c r="ML343" s="61"/>
      <c r="MM343" s="61"/>
      <c r="MN343" s="61"/>
      <c r="MO343" s="61"/>
      <c r="MP343" s="61"/>
      <c r="MQ343" s="61"/>
      <c r="MR343" s="61"/>
      <c r="MS343" s="61"/>
      <c r="MT343" s="61"/>
      <c r="MU343" s="61"/>
      <c r="MV343" s="61"/>
      <c r="MW343" s="61"/>
      <c r="MX343" s="61"/>
      <c r="MY343" s="61"/>
      <c r="MZ343" s="61"/>
      <c r="NA343" s="61"/>
      <c r="NB343" s="61"/>
      <c r="NC343" s="61"/>
      <c r="ND343" s="61"/>
      <c r="NE343" s="61"/>
      <c r="NF343" s="61"/>
      <c r="NG343" s="61"/>
      <c r="NH343" s="61"/>
      <c r="NI343" s="61"/>
      <c r="NJ343" s="61"/>
      <c r="NK343" s="61"/>
      <c r="NL343" s="61"/>
      <c r="NM343" s="61"/>
      <c r="NN343" s="77"/>
      <c r="NO343" s="77"/>
      <c r="NP343" s="61"/>
      <c r="NQ343" s="61"/>
      <c r="NR343" s="61"/>
      <c r="NS343" s="61"/>
      <c r="NT343" s="61"/>
      <c r="NU343" s="61"/>
      <c r="NV343" s="61"/>
      <c r="NW343" s="61"/>
      <c r="NX343" s="61"/>
      <c r="NY343" s="61"/>
      <c r="NZ343" s="61"/>
      <c r="OA343" s="61"/>
      <c r="OB343" s="61"/>
      <c r="OC343" s="61"/>
      <c r="OD343" s="61"/>
      <c r="OE343" s="61"/>
      <c r="OF343" s="61"/>
      <c r="OG343" s="61"/>
      <c r="OH343" s="61"/>
      <c r="OI343" s="61"/>
      <c r="OJ343" s="61"/>
      <c r="OK343" s="61"/>
      <c r="OL343" s="61"/>
      <c r="OM343" s="61"/>
      <c r="ON343" s="61"/>
      <c r="OO343" s="61"/>
      <c r="OP343" s="202"/>
      <c r="OQ343" s="203"/>
      <c r="OR343" s="202"/>
      <c r="OS343" s="203"/>
      <c r="OT343" s="202"/>
      <c r="OU343" s="203"/>
      <c r="OV343" s="202"/>
      <c r="OW343" s="203"/>
      <c r="OX343" s="204"/>
      <c r="OY343" s="207"/>
      <c r="OZ343" s="61"/>
    </row>
    <row r="344" spans="1:416" ht="30.75" hidden="1" customHeight="1">
      <c r="A344" s="61"/>
      <c r="B344" s="282"/>
      <c r="C344" s="278"/>
      <c r="D344" s="281"/>
      <c r="E344" s="278"/>
      <c r="F344" s="292"/>
      <c r="G344" s="281"/>
      <c r="H344" s="137" t="s">
        <v>1290</v>
      </c>
      <c r="I344" s="250" t="s">
        <v>1603</v>
      </c>
      <c r="J344" s="134"/>
      <c r="K344" s="206"/>
      <c r="L344" s="134"/>
      <c r="M344" s="55" t="s">
        <v>378</v>
      </c>
      <c r="N344" s="61" t="s">
        <v>349</v>
      </c>
      <c r="O344" s="282"/>
      <c r="P344" s="274"/>
      <c r="Q344" s="131"/>
      <c r="R344" s="131"/>
      <c r="S344" s="131"/>
      <c r="T344" s="131"/>
      <c r="U344" s="131" t="s">
        <v>205</v>
      </c>
      <c r="V344" s="131"/>
      <c r="W344" s="131"/>
      <c r="X344" s="131"/>
      <c r="Y344" s="131"/>
      <c r="Z344" s="131"/>
      <c r="AA344" s="131"/>
      <c r="AB344" s="130">
        <f t="shared" si="440"/>
        <v>1</v>
      </c>
      <c r="AC344" s="77"/>
      <c r="AD344" s="77"/>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251"/>
      <c r="BT344" s="251"/>
      <c r="BU344" s="77"/>
      <c r="BV344" s="77"/>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77"/>
      <c r="DM344" s="77"/>
      <c r="DN344" s="77"/>
      <c r="DO344" s="77"/>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77"/>
      <c r="FF344" s="77"/>
      <c r="FG344" s="77"/>
      <c r="FH344" s="77"/>
      <c r="FI344" s="77"/>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77"/>
      <c r="GZ344" s="77"/>
      <c r="HA344" s="77"/>
      <c r="HB344" s="77"/>
      <c r="HC344" s="77"/>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61"/>
      <c r="IF344" s="61"/>
      <c r="IG344" s="61"/>
      <c r="IH344" s="61"/>
      <c r="II344" s="61"/>
      <c r="IJ344" s="61"/>
      <c r="IK344" s="61"/>
      <c r="IL344" s="61"/>
      <c r="IM344" s="61"/>
      <c r="IN344" s="61"/>
      <c r="IO344" s="61"/>
      <c r="IP344" s="61"/>
      <c r="IQ344" s="61"/>
      <c r="IR344" s="61"/>
      <c r="IS344" s="77"/>
      <c r="IT344" s="77"/>
      <c r="IU344" s="77"/>
      <c r="IV344" s="77"/>
      <c r="IW344" s="61"/>
      <c r="IX344" s="61"/>
      <c r="IY344" s="61"/>
      <c r="IZ344" s="61"/>
      <c r="JA344" s="61"/>
      <c r="JB344" s="61"/>
      <c r="JC344" s="61"/>
      <c r="JD344" s="61"/>
      <c r="JE344" s="61"/>
      <c r="JF344" s="61"/>
      <c r="JG344" s="61"/>
      <c r="JH344" s="61"/>
      <c r="JI344" s="61"/>
      <c r="JJ344" s="61"/>
      <c r="JK344" s="61"/>
      <c r="JL344" s="61"/>
      <c r="JM344" s="61"/>
      <c r="JN344" s="61"/>
      <c r="JO344" s="61"/>
      <c r="JP344" s="61"/>
      <c r="JQ344" s="61"/>
      <c r="JR344" s="61"/>
      <c r="JS344" s="61"/>
      <c r="JT344" s="61"/>
      <c r="JU344" s="61"/>
      <c r="JV344" s="61"/>
      <c r="JW344" s="61"/>
      <c r="JX344" s="61"/>
      <c r="JY344" s="61"/>
      <c r="JZ344" s="61"/>
      <c r="KA344" s="61"/>
      <c r="KB344" s="61"/>
      <c r="KC344" s="61"/>
      <c r="KD344" s="61"/>
      <c r="KE344" s="61"/>
      <c r="KF344" s="61"/>
      <c r="KG344" s="61"/>
      <c r="KH344" s="61"/>
      <c r="KI344" s="61"/>
      <c r="KJ344" s="61"/>
      <c r="KK344" s="78"/>
      <c r="KL344" s="61"/>
      <c r="KM344" s="78"/>
      <c r="KN344" s="61"/>
      <c r="KO344" s="61"/>
      <c r="KP344" s="61"/>
      <c r="KQ344" s="61"/>
      <c r="KR344" s="61"/>
      <c r="KS344" s="61"/>
      <c r="KT344" s="61"/>
      <c r="KU344" s="61"/>
      <c r="KV344" s="61"/>
      <c r="KW344" s="61"/>
      <c r="KX344" s="61"/>
      <c r="KY344" s="61"/>
      <c r="KZ344" s="61"/>
      <c r="LA344" s="61"/>
      <c r="LB344" s="61"/>
      <c r="LC344" s="61"/>
      <c r="LD344" s="61"/>
      <c r="LE344" s="61"/>
      <c r="LF344" s="61"/>
      <c r="LG344" s="61"/>
      <c r="LH344" s="61"/>
      <c r="LI344" s="61"/>
      <c r="LJ344" s="61"/>
      <c r="LK344" s="61"/>
      <c r="LL344" s="61"/>
      <c r="LM344" s="61"/>
      <c r="LN344" s="61"/>
      <c r="LO344" s="61"/>
      <c r="LP344" s="61"/>
      <c r="LQ344" s="61"/>
      <c r="LR344" s="202"/>
      <c r="LS344" s="203"/>
      <c r="LT344" s="202"/>
      <c r="LU344" s="203"/>
      <c r="LV344" s="202"/>
      <c r="LW344" s="203"/>
      <c r="LX344" s="202"/>
      <c r="LY344" s="203"/>
      <c r="LZ344" s="204"/>
      <c r="MA344" s="208"/>
      <c r="MB344" s="61"/>
      <c r="MC344" s="61"/>
      <c r="MD344" s="61"/>
      <c r="ME344" s="61"/>
      <c r="MF344" s="61"/>
      <c r="MG344" s="61"/>
      <c r="MH344" s="61"/>
      <c r="MI344" s="61"/>
      <c r="MJ344" s="61"/>
      <c r="MK344" s="61"/>
      <c r="ML344" s="61"/>
      <c r="MM344" s="61"/>
      <c r="MN344" s="61"/>
      <c r="MO344" s="61"/>
      <c r="MP344" s="61"/>
      <c r="MQ344" s="61"/>
      <c r="MR344" s="61"/>
      <c r="MS344" s="61"/>
      <c r="MT344" s="61"/>
      <c r="MU344" s="61"/>
      <c r="MV344" s="61"/>
      <c r="MW344" s="61"/>
      <c r="MX344" s="61"/>
      <c r="MY344" s="61"/>
      <c r="MZ344" s="61"/>
      <c r="NA344" s="61"/>
      <c r="NB344" s="61"/>
      <c r="NC344" s="61"/>
      <c r="ND344" s="61"/>
      <c r="NE344" s="61"/>
      <c r="NF344" s="61"/>
      <c r="NG344" s="61"/>
      <c r="NH344" s="61"/>
      <c r="NI344" s="61"/>
      <c r="NJ344" s="61"/>
      <c r="NK344" s="61"/>
      <c r="NL344" s="61"/>
      <c r="NM344" s="61"/>
      <c r="NN344" s="77"/>
      <c r="NO344" s="77"/>
      <c r="NP344" s="61"/>
      <c r="NQ344" s="61"/>
      <c r="NR344" s="61"/>
      <c r="NS344" s="61"/>
      <c r="NT344" s="61"/>
      <c r="NU344" s="61"/>
      <c r="NV344" s="61"/>
      <c r="NW344" s="61"/>
      <c r="NX344" s="61"/>
      <c r="NY344" s="61"/>
      <c r="NZ344" s="61"/>
      <c r="OA344" s="61"/>
      <c r="OB344" s="61"/>
      <c r="OC344" s="61"/>
      <c r="OD344" s="61"/>
      <c r="OE344" s="61"/>
      <c r="OF344" s="61"/>
      <c r="OG344" s="61"/>
      <c r="OH344" s="61"/>
      <c r="OI344" s="61"/>
      <c r="OJ344" s="61"/>
      <c r="OK344" s="61"/>
      <c r="OL344" s="61"/>
      <c r="OM344" s="61"/>
      <c r="ON344" s="61"/>
      <c r="OO344" s="61"/>
      <c r="OP344" s="202"/>
      <c r="OQ344" s="203"/>
      <c r="OR344" s="202"/>
      <c r="OS344" s="203"/>
      <c r="OT344" s="202"/>
      <c r="OU344" s="203"/>
      <c r="OV344" s="202"/>
      <c r="OW344" s="203"/>
      <c r="OX344" s="204"/>
      <c r="OY344" s="207"/>
      <c r="OZ344" s="61"/>
    </row>
    <row r="345" spans="1:416" ht="30.75" hidden="1" customHeight="1">
      <c r="A345" s="61"/>
      <c r="B345" s="282"/>
      <c r="C345" s="278"/>
      <c r="D345" s="281"/>
      <c r="E345" s="278"/>
      <c r="F345" s="292"/>
      <c r="G345" s="281"/>
      <c r="H345" s="137" t="s">
        <v>1291</v>
      </c>
      <c r="I345" s="250" t="s">
        <v>1603</v>
      </c>
      <c r="J345" s="134"/>
      <c r="K345" s="206"/>
      <c r="L345" s="134"/>
      <c r="M345" s="55" t="s">
        <v>378</v>
      </c>
      <c r="N345" s="61" t="s">
        <v>349</v>
      </c>
      <c r="O345" s="282"/>
      <c r="P345" s="274"/>
      <c r="Q345" s="131"/>
      <c r="R345" s="131"/>
      <c r="S345" s="131"/>
      <c r="T345" s="131"/>
      <c r="U345" s="131"/>
      <c r="V345" s="131" t="s">
        <v>205</v>
      </c>
      <c r="W345" s="131"/>
      <c r="X345" s="131"/>
      <c r="Y345" s="131"/>
      <c r="Z345" s="131"/>
      <c r="AA345" s="131"/>
      <c r="AB345" s="130">
        <f t="shared" si="440"/>
        <v>1</v>
      </c>
      <c r="AC345" s="77"/>
      <c r="AD345" s="77"/>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251"/>
      <c r="BT345" s="251"/>
      <c r="BU345" s="77"/>
      <c r="BV345" s="77"/>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77"/>
      <c r="DM345" s="77"/>
      <c r="DN345" s="77"/>
      <c r="DO345" s="77"/>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77"/>
      <c r="FF345" s="77"/>
      <c r="FG345" s="77"/>
      <c r="FH345" s="77"/>
      <c r="FI345" s="77"/>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77"/>
      <c r="GZ345" s="77"/>
      <c r="HA345" s="77"/>
      <c r="HB345" s="77"/>
      <c r="HC345" s="77"/>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61"/>
      <c r="IF345" s="61"/>
      <c r="IG345" s="61"/>
      <c r="IH345" s="61"/>
      <c r="II345" s="61"/>
      <c r="IJ345" s="61"/>
      <c r="IK345" s="61"/>
      <c r="IL345" s="61"/>
      <c r="IM345" s="61"/>
      <c r="IN345" s="61"/>
      <c r="IO345" s="61"/>
      <c r="IP345" s="61"/>
      <c r="IQ345" s="61"/>
      <c r="IR345" s="61"/>
      <c r="IS345" s="77"/>
      <c r="IT345" s="77"/>
      <c r="IU345" s="77"/>
      <c r="IV345" s="77"/>
      <c r="IW345" s="61"/>
      <c r="IX345" s="61"/>
      <c r="IY345" s="61"/>
      <c r="IZ345" s="61"/>
      <c r="JA345" s="61"/>
      <c r="JB345" s="61"/>
      <c r="JC345" s="61"/>
      <c r="JD345" s="61"/>
      <c r="JE345" s="61"/>
      <c r="JF345" s="61"/>
      <c r="JG345" s="61"/>
      <c r="JH345" s="61"/>
      <c r="JI345" s="61"/>
      <c r="JJ345" s="61"/>
      <c r="JK345" s="61"/>
      <c r="JL345" s="61"/>
      <c r="JM345" s="61"/>
      <c r="JN345" s="61"/>
      <c r="JO345" s="61"/>
      <c r="JP345" s="61"/>
      <c r="JQ345" s="61"/>
      <c r="JR345" s="61"/>
      <c r="JS345" s="61"/>
      <c r="JT345" s="61"/>
      <c r="JU345" s="61"/>
      <c r="JV345" s="61"/>
      <c r="JW345" s="61"/>
      <c r="JX345" s="61"/>
      <c r="JY345" s="61"/>
      <c r="JZ345" s="61"/>
      <c r="KA345" s="61"/>
      <c r="KB345" s="61"/>
      <c r="KC345" s="61"/>
      <c r="KD345" s="61"/>
      <c r="KE345" s="61"/>
      <c r="KF345" s="61"/>
      <c r="KG345" s="61"/>
      <c r="KH345" s="61"/>
      <c r="KI345" s="61"/>
      <c r="KJ345" s="61"/>
      <c r="KK345" s="78"/>
      <c r="KL345" s="61"/>
      <c r="KM345" s="78"/>
      <c r="KN345" s="61"/>
      <c r="KO345" s="61"/>
      <c r="KP345" s="61"/>
      <c r="KQ345" s="61"/>
      <c r="KR345" s="61"/>
      <c r="KS345" s="61"/>
      <c r="KT345" s="61"/>
      <c r="KU345" s="61"/>
      <c r="KV345" s="61"/>
      <c r="KW345" s="61"/>
      <c r="KX345" s="61"/>
      <c r="KY345" s="61"/>
      <c r="KZ345" s="61"/>
      <c r="LA345" s="61"/>
      <c r="LB345" s="61"/>
      <c r="LC345" s="61"/>
      <c r="LD345" s="61"/>
      <c r="LE345" s="61"/>
      <c r="LF345" s="61"/>
      <c r="LG345" s="61"/>
      <c r="LH345" s="61"/>
      <c r="LI345" s="61"/>
      <c r="LJ345" s="61"/>
      <c r="LK345" s="61"/>
      <c r="LL345" s="61"/>
      <c r="LM345" s="61"/>
      <c r="LN345" s="61"/>
      <c r="LO345" s="61"/>
      <c r="LP345" s="61"/>
      <c r="LQ345" s="61"/>
      <c r="LR345" s="202"/>
      <c r="LS345" s="203"/>
      <c r="LT345" s="202"/>
      <c r="LU345" s="203"/>
      <c r="LV345" s="202"/>
      <c r="LW345" s="203"/>
      <c r="LX345" s="202"/>
      <c r="LY345" s="203"/>
      <c r="LZ345" s="204"/>
      <c r="MA345" s="208"/>
      <c r="MB345" s="61"/>
      <c r="MC345" s="61"/>
      <c r="MD345" s="61"/>
      <c r="ME345" s="61"/>
      <c r="MF345" s="61"/>
      <c r="MG345" s="61"/>
      <c r="MH345" s="61"/>
      <c r="MI345" s="61"/>
      <c r="MJ345" s="61"/>
      <c r="MK345" s="61"/>
      <c r="ML345" s="61"/>
      <c r="MM345" s="61"/>
      <c r="MN345" s="61"/>
      <c r="MO345" s="61"/>
      <c r="MP345" s="61"/>
      <c r="MQ345" s="61"/>
      <c r="MR345" s="61"/>
      <c r="MS345" s="61"/>
      <c r="MT345" s="61"/>
      <c r="MU345" s="61"/>
      <c r="MV345" s="61"/>
      <c r="MW345" s="61"/>
      <c r="MX345" s="61"/>
      <c r="MY345" s="61"/>
      <c r="MZ345" s="61"/>
      <c r="NA345" s="61"/>
      <c r="NB345" s="61"/>
      <c r="NC345" s="61"/>
      <c r="ND345" s="61"/>
      <c r="NE345" s="61"/>
      <c r="NF345" s="61"/>
      <c r="NG345" s="61"/>
      <c r="NH345" s="61"/>
      <c r="NI345" s="61"/>
      <c r="NJ345" s="61"/>
      <c r="NK345" s="61"/>
      <c r="NL345" s="61"/>
      <c r="NM345" s="61"/>
      <c r="NN345" s="77"/>
      <c r="NO345" s="77"/>
      <c r="NP345" s="61"/>
      <c r="NQ345" s="61"/>
      <c r="NR345" s="61"/>
      <c r="NS345" s="61"/>
      <c r="NT345" s="61"/>
      <c r="NU345" s="61"/>
      <c r="NV345" s="61"/>
      <c r="NW345" s="61"/>
      <c r="NX345" s="61"/>
      <c r="NY345" s="61"/>
      <c r="NZ345" s="61"/>
      <c r="OA345" s="61"/>
      <c r="OB345" s="61"/>
      <c r="OC345" s="61"/>
      <c r="OD345" s="61"/>
      <c r="OE345" s="61"/>
      <c r="OF345" s="61"/>
      <c r="OG345" s="61"/>
      <c r="OH345" s="61"/>
      <c r="OI345" s="61"/>
      <c r="OJ345" s="61"/>
      <c r="OK345" s="61"/>
      <c r="OL345" s="61"/>
      <c r="OM345" s="61"/>
      <c r="ON345" s="61"/>
      <c r="OO345" s="61"/>
      <c r="OP345" s="202"/>
      <c r="OQ345" s="203"/>
      <c r="OR345" s="202"/>
      <c r="OS345" s="203"/>
      <c r="OT345" s="202"/>
      <c r="OU345" s="203"/>
      <c r="OV345" s="202"/>
      <c r="OW345" s="203"/>
      <c r="OX345" s="204"/>
      <c r="OY345" s="207"/>
      <c r="OZ345" s="61"/>
    </row>
    <row r="346" spans="1:416" ht="30.75" hidden="1" customHeight="1">
      <c r="A346" s="61"/>
      <c r="B346" s="282"/>
      <c r="C346" s="278"/>
      <c r="D346" s="281"/>
      <c r="E346" s="278"/>
      <c r="F346" s="292"/>
      <c r="G346" s="281"/>
      <c r="H346" s="137" t="s">
        <v>922</v>
      </c>
      <c r="I346" s="250" t="s">
        <v>1603</v>
      </c>
      <c r="J346" s="134"/>
      <c r="K346" s="206"/>
      <c r="L346" s="134"/>
      <c r="M346" s="55" t="s">
        <v>378</v>
      </c>
      <c r="N346" s="61" t="s">
        <v>349</v>
      </c>
      <c r="O346" s="282"/>
      <c r="P346" s="274"/>
      <c r="Q346" s="131"/>
      <c r="R346" s="131"/>
      <c r="S346" s="131"/>
      <c r="T346" s="131"/>
      <c r="U346" s="131"/>
      <c r="V346" s="131"/>
      <c r="W346" s="131" t="s">
        <v>205</v>
      </c>
      <c r="X346" s="131"/>
      <c r="Y346" s="131"/>
      <c r="Z346" s="131"/>
      <c r="AA346" s="131"/>
      <c r="AB346" s="130">
        <f t="shared" si="440"/>
        <v>1</v>
      </c>
      <c r="AC346" s="77"/>
      <c r="AD346" s="77"/>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251"/>
      <c r="BT346" s="251"/>
      <c r="BU346" s="77"/>
      <c r="BV346" s="77"/>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77"/>
      <c r="DM346" s="77"/>
      <c r="DN346" s="77"/>
      <c r="DO346" s="77"/>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77"/>
      <c r="FF346" s="77"/>
      <c r="FG346" s="77"/>
      <c r="FH346" s="77"/>
      <c r="FI346" s="77"/>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77"/>
      <c r="GZ346" s="77"/>
      <c r="HA346" s="77"/>
      <c r="HB346" s="77"/>
      <c r="HC346" s="77"/>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61"/>
      <c r="IF346" s="61"/>
      <c r="IG346" s="61"/>
      <c r="IH346" s="61"/>
      <c r="II346" s="61"/>
      <c r="IJ346" s="61"/>
      <c r="IK346" s="61"/>
      <c r="IL346" s="61"/>
      <c r="IM346" s="61"/>
      <c r="IN346" s="61"/>
      <c r="IO346" s="61"/>
      <c r="IP346" s="61"/>
      <c r="IQ346" s="61"/>
      <c r="IR346" s="61"/>
      <c r="IS346" s="77"/>
      <c r="IT346" s="77"/>
      <c r="IU346" s="77"/>
      <c r="IV346" s="77"/>
      <c r="IW346" s="61"/>
      <c r="IX346" s="61"/>
      <c r="IY346" s="61"/>
      <c r="IZ346" s="61"/>
      <c r="JA346" s="61"/>
      <c r="JB346" s="61"/>
      <c r="JC346" s="61"/>
      <c r="JD346" s="61"/>
      <c r="JE346" s="61"/>
      <c r="JF346" s="61"/>
      <c r="JG346" s="61"/>
      <c r="JH346" s="61"/>
      <c r="JI346" s="61"/>
      <c r="JJ346" s="61"/>
      <c r="JK346" s="61"/>
      <c r="JL346" s="61"/>
      <c r="JM346" s="61"/>
      <c r="JN346" s="61"/>
      <c r="JO346" s="61"/>
      <c r="JP346" s="61"/>
      <c r="JQ346" s="61"/>
      <c r="JR346" s="61"/>
      <c r="JS346" s="61"/>
      <c r="JT346" s="61"/>
      <c r="JU346" s="61"/>
      <c r="JV346" s="61"/>
      <c r="JW346" s="61"/>
      <c r="JX346" s="61"/>
      <c r="JY346" s="61"/>
      <c r="JZ346" s="61"/>
      <c r="KA346" s="61"/>
      <c r="KB346" s="61"/>
      <c r="KC346" s="61"/>
      <c r="KD346" s="61"/>
      <c r="KE346" s="61"/>
      <c r="KF346" s="61"/>
      <c r="KG346" s="61"/>
      <c r="KH346" s="61"/>
      <c r="KI346" s="61"/>
      <c r="KJ346" s="61"/>
      <c r="KK346" s="78"/>
      <c r="KL346" s="61"/>
      <c r="KM346" s="78"/>
      <c r="KN346" s="61"/>
      <c r="KO346" s="61"/>
      <c r="KP346" s="61"/>
      <c r="KQ346" s="61"/>
      <c r="KR346" s="61"/>
      <c r="KS346" s="61"/>
      <c r="KT346" s="61"/>
      <c r="KU346" s="61"/>
      <c r="KV346" s="61"/>
      <c r="KW346" s="61"/>
      <c r="KX346" s="61"/>
      <c r="KY346" s="61"/>
      <c r="KZ346" s="61"/>
      <c r="LA346" s="61"/>
      <c r="LB346" s="61"/>
      <c r="LC346" s="61"/>
      <c r="LD346" s="61"/>
      <c r="LE346" s="61"/>
      <c r="LF346" s="61"/>
      <c r="LG346" s="61"/>
      <c r="LH346" s="61"/>
      <c r="LI346" s="61"/>
      <c r="LJ346" s="61"/>
      <c r="LK346" s="61"/>
      <c r="LL346" s="61"/>
      <c r="LM346" s="61"/>
      <c r="LN346" s="61"/>
      <c r="LO346" s="61"/>
      <c r="LP346" s="61"/>
      <c r="LQ346" s="61"/>
      <c r="LR346" s="202"/>
      <c r="LS346" s="203"/>
      <c r="LT346" s="202"/>
      <c r="LU346" s="203"/>
      <c r="LV346" s="202"/>
      <c r="LW346" s="203"/>
      <c r="LX346" s="202"/>
      <c r="LY346" s="203"/>
      <c r="LZ346" s="204"/>
      <c r="MA346" s="208"/>
      <c r="MB346" s="61"/>
      <c r="MC346" s="61"/>
      <c r="MD346" s="61"/>
      <c r="ME346" s="61"/>
      <c r="MF346" s="61"/>
      <c r="MG346" s="61"/>
      <c r="MH346" s="61"/>
      <c r="MI346" s="61"/>
      <c r="MJ346" s="61"/>
      <c r="MK346" s="61"/>
      <c r="ML346" s="61"/>
      <c r="MM346" s="61"/>
      <c r="MN346" s="61"/>
      <c r="MO346" s="61"/>
      <c r="MP346" s="61"/>
      <c r="MQ346" s="61"/>
      <c r="MR346" s="61"/>
      <c r="MS346" s="61"/>
      <c r="MT346" s="61"/>
      <c r="MU346" s="61"/>
      <c r="MV346" s="61"/>
      <c r="MW346" s="61"/>
      <c r="MX346" s="61"/>
      <c r="MY346" s="61"/>
      <c r="MZ346" s="61"/>
      <c r="NA346" s="61"/>
      <c r="NB346" s="61"/>
      <c r="NC346" s="61"/>
      <c r="ND346" s="61"/>
      <c r="NE346" s="61"/>
      <c r="NF346" s="61"/>
      <c r="NG346" s="61"/>
      <c r="NH346" s="61"/>
      <c r="NI346" s="61"/>
      <c r="NJ346" s="61"/>
      <c r="NK346" s="61"/>
      <c r="NL346" s="61"/>
      <c r="NM346" s="61"/>
      <c r="NN346" s="77"/>
      <c r="NO346" s="77"/>
      <c r="NP346" s="61"/>
      <c r="NQ346" s="61"/>
      <c r="NR346" s="61"/>
      <c r="NS346" s="61"/>
      <c r="NT346" s="61"/>
      <c r="NU346" s="61"/>
      <c r="NV346" s="61"/>
      <c r="NW346" s="61"/>
      <c r="NX346" s="61"/>
      <c r="NY346" s="61"/>
      <c r="NZ346" s="61"/>
      <c r="OA346" s="61"/>
      <c r="OB346" s="61"/>
      <c r="OC346" s="61"/>
      <c r="OD346" s="61"/>
      <c r="OE346" s="61"/>
      <c r="OF346" s="61"/>
      <c r="OG346" s="61"/>
      <c r="OH346" s="61"/>
      <c r="OI346" s="61"/>
      <c r="OJ346" s="61"/>
      <c r="OK346" s="61"/>
      <c r="OL346" s="61"/>
      <c r="OM346" s="61"/>
      <c r="ON346" s="61"/>
      <c r="OO346" s="61"/>
      <c r="OP346" s="202"/>
      <c r="OQ346" s="203"/>
      <c r="OR346" s="202"/>
      <c r="OS346" s="203"/>
      <c r="OT346" s="202"/>
      <c r="OU346" s="203"/>
      <c r="OV346" s="202"/>
      <c r="OW346" s="203"/>
      <c r="OX346" s="204"/>
      <c r="OY346" s="207"/>
      <c r="OZ346" s="61"/>
    </row>
    <row r="347" spans="1:416" ht="30.75" hidden="1" customHeight="1">
      <c r="A347" s="61"/>
      <c r="B347" s="282"/>
      <c r="C347" s="278"/>
      <c r="D347" s="281"/>
      <c r="E347" s="278"/>
      <c r="F347" s="292"/>
      <c r="G347" s="281"/>
      <c r="H347" s="137" t="s">
        <v>1292</v>
      </c>
      <c r="I347" s="250" t="s">
        <v>1603</v>
      </c>
      <c r="J347" s="134"/>
      <c r="K347" s="206"/>
      <c r="L347" s="134"/>
      <c r="M347" s="55" t="s">
        <v>378</v>
      </c>
      <c r="N347" s="61" t="s">
        <v>349</v>
      </c>
      <c r="O347" s="282"/>
      <c r="P347" s="274"/>
      <c r="Q347" s="131"/>
      <c r="R347" s="131"/>
      <c r="S347" s="131"/>
      <c r="T347" s="131"/>
      <c r="U347" s="131"/>
      <c r="V347" s="131"/>
      <c r="W347" s="131"/>
      <c r="X347" s="131" t="s">
        <v>205</v>
      </c>
      <c r="Y347" s="131"/>
      <c r="Z347" s="131"/>
      <c r="AA347" s="131"/>
      <c r="AB347" s="130">
        <f t="shared" si="440"/>
        <v>1</v>
      </c>
      <c r="AC347" s="77"/>
      <c r="AD347" s="77"/>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251"/>
      <c r="BT347" s="251"/>
      <c r="BU347" s="77"/>
      <c r="BV347" s="77"/>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77"/>
      <c r="DM347" s="77"/>
      <c r="DN347" s="77"/>
      <c r="DO347" s="77"/>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77"/>
      <c r="FF347" s="77"/>
      <c r="FG347" s="77"/>
      <c r="FH347" s="77"/>
      <c r="FI347" s="77"/>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77"/>
      <c r="GZ347" s="77"/>
      <c r="HA347" s="77"/>
      <c r="HB347" s="77"/>
      <c r="HC347" s="77"/>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61"/>
      <c r="IH347" s="61"/>
      <c r="II347" s="61"/>
      <c r="IJ347" s="61"/>
      <c r="IK347" s="61"/>
      <c r="IL347" s="61"/>
      <c r="IM347" s="61"/>
      <c r="IN347" s="61"/>
      <c r="IO347" s="61"/>
      <c r="IP347" s="61"/>
      <c r="IQ347" s="61"/>
      <c r="IR347" s="61"/>
      <c r="IS347" s="77"/>
      <c r="IT347" s="77"/>
      <c r="IU347" s="77"/>
      <c r="IV347" s="77"/>
      <c r="IW347" s="61"/>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61"/>
      <c r="JX347" s="61"/>
      <c r="JY347" s="61"/>
      <c r="JZ347" s="61"/>
      <c r="KA347" s="61"/>
      <c r="KB347" s="61"/>
      <c r="KC347" s="61"/>
      <c r="KD347" s="61"/>
      <c r="KE347" s="61"/>
      <c r="KF347" s="61"/>
      <c r="KG347" s="61"/>
      <c r="KH347" s="61"/>
      <c r="KI347" s="61"/>
      <c r="KJ347" s="61"/>
      <c r="KK347" s="78"/>
      <c r="KL347" s="61"/>
      <c r="KM347" s="78"/>
      <c r="KN347" s="61"/>
      <c r="KO347" s="61"/>
      <c r="KP347" s="61"/>
      <c r="KQ347" s="61"/>
      <c r="KR347" s="61"/>
      <c r="KS347" s="61"/>
      <c r="KT347" s="61"/>
      <c r="KU347" s="61"/>
      <c r="KV347" s="61"/>
      <c r="KW347" s="61"/>
      <c r="KX347" s="61"/>
      <c r="KY347" s="61"/>
      <c r="KZ347" s="61"/>
      <c r="LA347" s="61"/>
      <c r="LB347" s="61"/>
      <c r="LC347" s="61"/>
      <c r="LD347" s="61"/>
      <c r="LE347" s="61"/>
      <c r="LF347" s="61"/>
      <c r="LG347" s="61"/>
      <c r="LH347" s="61"/>
      <c r="LI347" s="61"/>
      <c r="LJ347" s="61"/>
      <c r="LK347" s="61"/>
      <c r="LL347" s="61"/>
      <c r="LM347" s="61"/>
      <c r="LN347" s="61"/>
      <c r="LO347" s="61"/>
      <c r="LP347" s="61"/>
      <c r="LQ347" s="61"/>
      <c r="LR347" s="202"/>
      <c r="LS347" s="203"/>
      <c r="LT347" s="202"/>
      <c r="LU347" s="203"/>
      <c r="LV347" s="202"/>
      <c r="LW347" s="203"/>
      <c r="LX347" s="202"/>
      <c r="LY347" s="203"/>
      <c r="LZ347" s="204"/>
      <c r="MA347" s="208"/>
      <c r="MB347" s="61"/>
      <c r="MC347" s="61"/>
      <c r="MD347" s="61"/>
      <c r="ME347" s="61"/>
      <c r="MF347" s="61"/>
      <c r="MG347" s="61"/>
      <c r="MH347" s="61"/>
      <c r="MI347" s="61"/>
      <c r="MJ347" s="61"/>
      <c r="MK347" s="61"/>
      <c r="ML347" s="61"/>
      <c r="MM347" s="61"/>
      <c r="MN347" s="61"/>
      <c r="MO347" s="61"/>
      <c r="MP347" s="61"/>
      <c r="MQ347" s="61"/>
      <c r="MR347" s="61"/>
      <c r="MS347" s="61"/>
      <c r="MT347" s="61"/>
      <c r="MU347" s="61"/>
      <c r="MV347" s="61"/>
      <c r="MW347" s="61"/>
      <c r="MX347" s="61"/>
      <c r="MY347" s="61"/>
      <c r="MZ347" s="61"/>
      <c r="NA347" s="61"/>
      <c r="NB347" s="61"/>
      <c r="NC347" s="61"/>
      <c r="ND347" s="61"/>
      <c r="NE347" s="61"/>
      <c r="NF347" s="61"/>
      <c r="NG347" s="61"/>
      <c r="NH347" s="61"/>
      <c r="NI347" s="61"/>
      <c r="NJ347" s="61"/>
      <c r="NK347" s="61"/>
      <c r="NL347" s="61"/>
      <c r="NM347" s="61"/>
      <c r="NN347" s="77"/>
      <c r="NO347" s="77"/>
      <c r="NP347" s="61"/>
      <c r="NQ347" s="61"/>
      <c r="NR347" s="61"/>
      <c r="NS347" s="61"/>
      <c r="NT347" s="61"/>
      <c r="NU347" s="61"/>
      <c r="NV347" s="61"/>
      <c r="NW347" s="61"/>
      <c r="NX347" s="61"/>
      <c r="NY347" s="61"/>
      <c r="NZ347" s="61"/>
      <c r="OA347" s="61"/>
      <c r="OB347" s="61"/>
      <c r="OC347" s="61"/>
      <c r="OD347" s="61"/>
      <c r="OE347" s="61"/>
      <c r="OF347" s="61"/>
      <c r="OG347" s="61"/>
      <c r="OH347" s="61"/>
      <c r="OI347" s="61"/>
      <c r="OJ347" s="61"/>
      <c r="OK347" s="61"/>
      <c r="OL347" s="61"/>
      <c r="OM347" s="61"/>
      <c r="ON347" s="61"/>
      <c r="OO347" s="61"/>
      <c r="OP347" s="202"/>
      <c r="OQ347" s="203"/>
      <c r="OR347" s="202"/>
      <c r="OS347" s="203"/>
      <c r="OT347" s="202"/>
      <c r="OU347" s="203"/>
      <c r="OV347" s="202"/>
      <c r="OW347" s="203"/>
      <c r="OX347" s="204"/>
      <c r="OY347" s="207"/>
      <c r="OZ347" s="61"/>
    </row>
    <row r="348" spans="1:416" ht="30.75" hidden="1" customHeight="1">
      <c r="A348" s="61"/>
      <c r="B348" s="282"/>
      <c r="C348" s="278"/>
      <c r="D348" s="281"/>
      <c r="E348" s="278"/>
      <c r="F348" s="292"/>
      <c r="G348" s="281"/>
      <c r="H348" s="137" t="s">
        <v>1293</v>
      </c>
      <c r="I348" s="250" t="s">
        <v>1604</v>
      </c>
      <c r="J348" s="134"/>
      <c r="K348" s="206"/>
      <c r="L348" s="134"/>
      <c r="M348" s="55" t="s">
        <v>378</v>
      </c>
      <c r="N348" s="61" t="s">
        <v>349</v>
      </c>
      <c r="O348" s="282"/>
      <c r="P348" s="274"/>
      <c r="Q348" s="131"/>
      <c r="R348" s="131"/>
      <c r="S348" s="131"/>
      <c r="T348" s="131"/>
      <c r="U348" s="131"/>
      <c r="V348" s="131"/>
      <c r="W348" s="131"/>
      <c r="X348" s="131"/>
      <c r="Y348" s="131" t="s">
        <v>205</v>
      </c>
      <c r="Z348" s="131"/>
      <c r="AA348" s="131"/>
      <c r="AB348" s="130">
        <f t="shared" si="440"/>
        <v>1</v>
      </c>
      <c r="AC348" s="77"/>
      <c r="AD348" s="77"/>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251"/>
      <c r="BT348" s="251"/>
      <c r="BU348" s="77"/>
      <c r="BV348" s="77"/>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77"/>
      <c r="DM348" s="77"/>
      <c r="DN348" s="77"/>
      <c r="DO348" s="77"/>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77"/>
      <c r="FF348" s="77"/>
      <c r="FG348" s="77"/>
      <c r="FH348" s="77"/>
      <c r="FI348" s="77"/>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77"/>
      <c r="GZ348" s="77"/>
      <c r="HA348" s="77"/>
      <c r="HB348" s="77"/>
      <c r="HC348" s="77"/>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61"/>
      <c r="IK348" s="61"/>
      <c r="IL348" s="61"/>
      <c r="IM348" s="61"/>
      <c r="IN348" s="61"/>
      <c r="IO348" s="61"/>
      <c r="IP348" s="61"/>
      <c r="IQ348" s="61"/>
      <c r="IR348" s="61"/>
      <c r="IS348" s="77"/>
      <c r="IT348" s="77"/>
      <c r="IU348" s="77"/>
      <c r="IV348" s="77"/>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c r="JZ348" s="61"/>
      <c r="KA348" s="61"/>
      <c r="KB348" s="61"/>
      <c r="KC348" s="61"/>
      <c r="KD348" s="61"/>
      <c r="KE348" s="61"/>
      <c r="KF348" s="61"/>
      <c r="KG348" s="61"/>
      <c r="KH348" s="61"/>
      <c r="KI348" s="61"/>
      <c r="KJ348" s="61"/>
      <c r="KK348" s="78"/>
      <c r="KL348" s="61"/>
      <c r="KM348" s="78"/>
      <c r="KN348" s="61"/>
      <c r="KO348" s="61"/>
      <c r="KP348" s="61"/>
      <c r="KQ348" s="61"/>
      <c r="KR348" s="61"/>
      <c r="KS348" s="61"/>
      <c r="KT348" s="61"/>
      <c r="KU348" s="61"/>
      <c r="KV348" s="61"/>
      <c r="KW348" s="61"/>
      <c r="KX348" s="61"/>
      <c r="KY348" s="61"/>
      <c r="KZ348" s="61"/>
      <c r="LA348" s="61"/>
      <c r="LB348" s="61"/>
      <c r="LC348" s="61"/>
      <c r="LD348" s="61"/>
      <c r="LE348" s="61"/>
      <c r="LF348" s="61"/>
      <c r="LG348" s="61"/>
      <c r="LH348" s="61"/>
      <c r="LI348" s="61"/>
      <c r="LJ348" s="61"/>
      <c r="LK348" s="61"/>
      <c r="LL348" s="61"/>
      <c r="LM348" s="61"/>
      <c r="LN348" s="61"/>
      <c r="LO348" s="61"/>
      <c r="LP348" s="61"/>
      <c r="LQ348" s="61"/>
      <c r="LR348" s="202"/>
      <c r="LS348" s="203"/>
      <c r="LT348" s="202"/>
      <c r="LU348" s="203"/>
      <c r="LV348" s="202"/>
      <c r="LW348" s="203"/>
      <c r="LX348" s="202"/>
      <c r="LY348" s="203"/>
      <c r="LZ348" s="204"/>
      <c r="MA348" s="208"/>
      <c r="MB348" s="61"/>
      <c r="MC348" s="61"/>
      <c r="MD348" s="61"/>
      <c r="ME348" s="61"/>
      <c r="MF348" s="61"/>
      <c r="MG348" s="61"/>
      <c r="MH348" s="61"/>
      <c r="MI348" s="61"/>
      <c r="MJ348" s="61"/>
      <c r="MK348" s="61"/>
      <c r="ML348" s="61"/>
      <c r="MM348" s="61"/>
      <c r="MN348" s="61"/>
      <c r="MO348" s="61"/>
      <c r="MP348" s="61"/>
      <c r="MQ348" s="61"/>
      <c r="MR348" s="61"/>
      <c r="MS348" s="61"/>
      <c r="MT348" s="61"/>
      <c r="MU348" s="61"/>
      <c r="MV348" s="61"/>
      <c r="MW348" s="61"/>
      <c r="MX348" s="61"/>
      <c r="MY348" s="61"/>
      <c r="MZ348" s="61"/>
      <c r="NA348" s="61"/>
      <c r="NB348" s="61"/>
      <c r="NC348" s="61"/>
      <c r="ND348" s="61"/>
      <c r="NE348" s="61"/>
      <c r="NF348" s="61"/>
      <c r="NG348" s="61"/>
      <c r="NH348" s="61"/>
      <c r="NI348" s="61"/>
      <c r="NJ348" s="61"/>
      <c r="NK348" s="61"/>
      <c r="NL348" s="61"/>
      <c r="NM348" s="61"/>
      <c r="NN348" s="77"/>
      <c r="NO348" s="77"/>
      <c r="NP348" s="61"/>
      <c r="NQ348" s="61"/>
      <c r="NR348" s="61"/>
      <c r="NS348" s="61"/>
      <c r="NT348" s="61"/>
      <c r="NU348" s="61"/>
      <c r="NV348" s="61"/>
      <c r="NW348" s="61"/>
      <c r="NX348" s="61"/>
      <c r="NY348" s="61"/>
      <c r="NZ348" s="61"/>
      <c r="OA348" s="61"/>
      <c r="OB348" s="61"/>
      <c r="OC348" s="61"/>
      <c r="OD348" s="61"/>
      <c r="OE348" s="61"/>
      <c r="OF348" s="61"/>
      <c r="OG348" s="61"/>
      <c r="OH348" s="61"/>
      <c r="OI348" s="61"/>
      <c r="OJ348" s="61"/>
      <c r="OK348" s="61"/>
      <c r="OL348" s="61"/>
      <c r="OM348" s="61"/>
      <c r="ON348" s="61"/>
      <c r="OO348" s="61"/>
      <c r="OP348" s="202"/>
      <c r="OQ348" s="203"/>
      <c r="OR348" s="202"/>
      <c r="OS348" s="203"/>
      <c r="OT348" s="202"/>
      <c r="OU348" s="203"/>
      <c r="OV348" s="202"/>
      <c r="OW348" s="203"/>
      <c r="OX348" s="204"/>
      <c r="OY348" s="207"/>
      <c r="OZ348" s="61"/>
    </row>
    <row r="349" spans="1:416" ht="30.75" hidden="1" customHeight="1">
      <c r="A349" s="61"/>
      <c r="B349" s="282"/>
      <c r="C349" s="278"/>
      <c r="D349" s="281"/>
      <c r="E349" s="278"/>
      <c r="F349" s="292"/>
      <c r="G349" s="281"/>
      <c r="H349" s="137" t="s">
        <v>923</v>
      </c>
      <c r="I349" s="250" t="s">
        <v>1604</v>
      </c>
      <c r="J349" s="134"/>
      <c r="K349" s="206"/>
      <c r="L349" s="134"/>
      <c r="M349" s="55" t="s">
        <v>378</v>
      </c>
      <c r="N349" s="61" t="s">
        <v>349</v>
      </c>
      <c r="O349" s="282"/>
      <c r="P349" s="274"/>
      <c r="Q349" s="131"/>
      <c r="R349" s="131"/>
      <c r="S349" s="131"/>
      <c r="T349" s="131"/>
      <c r="U349" s="131"/>
      <c r="V349" s="131"/>
      <c r="W349" s="131"/>
      <c r="X349" s="131"/>
      <c r="Y349" s="131"/>
      <c r="Z349" s="131" t="s">
        <v>205</v>
      </c>
      <c r="AA349" s="131"/>
      <c r="AB349" s="130">
        <f t="shared" si="440"/>
        <v>1</v>
      </c>
      <c r="AC349" s="77"/>
      <c r="AD349" s="77"/>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251"/>
      <c r="BT349" s="251"/>
      <c r="BU349" s="77"/>
      <c r="BV349" s="77"/>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77"/>
      <c r="DM349" s="77"/>
      <c r="DN349" s="77"/>
      <c r="DO349" s="77"/>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77"/>
      <c r="FF349" s="77"/>
      <c r="FG349" s="77"/>
      <c r="FH349" s="77"/>
      <c r="FI349" s="77"/>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77"/>
      <c r="GZ349" s="77"/>
      <c r="HA349" s="77"/>
      <c r="HB349" s="77"/>
      <c r="HC349" s="77"/>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77"/>
      <c r="IT349" s="77"/>
      <c r="IU349" s="77"/>
      <c r="IV349" s="77"/>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c r="JZ349" s="61"/>
      <c r="KA349" s="61"/>
      <c r="KB349" s="61"/>
      <c r="KC349" s="61"/>
      <c r="KD349" s="61"/>
      <c r="KE349" s="61"/>
      <c r="KF349" s="61"/>
      <c r="KG349" s="61"/>
      <c r="KH349" s="61"/>
      <c r="KI349" s="61"/>
      <c r="KJ349" s="61"/>
      <c r="KK349" s="78"/>
      <c r="KL349" s="61"/>
      <c r="KM349" s="78"/>
      <c r="KN349" s="61"/>
      <c r="KO349" s="61"/>
      <c r="KP349" s="61"/>
      <c r="KQ349" s="61"/>
      <c r="KR349" s="61"/>
      <c r="KS349" s="61"/>
      <c r="KT349" s="61"/>
      <c r="KU349" s="61"/>
      <c r="KV349" s="61"/>
      <c r="KW349" s="61"/>
      <c r="KX349" s="61"/>
      <c r="KY349" s="61"/>
      <c r="KZ349" s="61"/>
      <c r="LA349" s="61"/>
      <c r="LB349" s="61"/>
      <c r="LC349" s="61"/>
      <c r="LD349" s="61"/>
      <c r="LE349" s="61"/>
      <c r="LF349" s="61"/>
      <c r="LG349" s="61"/>
      <c r="LH349" s="61"/>
      <c r="LI349" s="61"/>
      <c r="LJ349" s="61"/>
      <c r="LK349" s="61"/>
      <c r="LL349" s="61"/>
      <c r="LM349" s="61"/>
      <c r="LN349" s="61"/>
      <c r="LO349" s="61"/>
      <c r="LP349" s="61"/>
      <c r="LQ349" s="61"/>
      <c r="LR349" s="202"/>
      <c r="LS349" s="203"/>
      <c r="LT349" s="202"/>
      <c r="LU349" s="203"/>
      <c r="LV349" s="202"/>
      <c r="LW349" s="203"/>
      <c r="LX349" s="202"/>
      <c r="LY349" s="203"/>
      <c r="LZ349" s="204"/>
      <c r="MA349" s="208"/>
      <c r="MB349" s="61"/>
      <c r="MC349" s="61"/>
      <c r="MD349" s="61"/>
      <c r="ME349" s="61"/>
      <c r="MF349" s="61"/>
      <c r="MG349" s="61"/>
      <c r="MH349" s="61"/>
      <c r="MI349" s="61"/>
      <c r="MJ349" s="61"/>
      <c r="MK349" s="61"/>
      <c r="ML349" s="61"/>
      <c r="MM349" s="61"/>
      <c r="MN349" s="61"/>
      <c r="MO349" s="61"/>
      <c r="MP349" s="61"/>
      <c r="MQ349" s="61"/>
      <c r="MR349" s="61"/>
      <c r="MS349" s="61"/>
      <c r="MT349" s="61"/>
      <c r="MU349" s="61"/>
      <c r="MV349" s="61"/>
      <c r="MW349" s="61"/>
      <c r="MX349" s="61"/>
      <c r="MY349" s="61"/>
      <c r="MZ349" s="61"/>
      <c r="NA349" s="61"/>
      <c r="NB349" s="61"/>
      <c r="NC349" s="61"/>
      <c r="ND349" s="61"/>
      <c r="NE349" s="61"/>
      <c r="NF349" s="61"/>
      <c r="NG349" s="61"/>
      <c r="NH349" s="61"/>
      <c r="NI349" s="61"/>
      <c r="NJ349" s="61"/>
      <c r="NK349" s="61"/>
      <c r="NL349" s="61"/>
      <c r="NM349" s="61"/>
      <c r="NN349" s="77"/>
      <c r="NO349" s="77"/>
      <c r="NP349" s="61"/>
      <c r="NQ349" s="61"/>
      <c r="NR349" s="61"/>
      <c r="NS349" s="61"/>
      <c r="NT349" s="61"/>
      <c r="NU349" s="61"/>
      <c r="NV349" s="61"/>
      <c r="NW349" s="61"/>
      <c r="NX349" s="61"/>
      <c r="NY349" s="61"/>
      <c r="NZ349" s="61"/>
      <c r="OA349" s="61"/>
      <c r="OB349" s="61"/>
      <c r="OC349" s="61"/>
      <c r="OD349" s="61"/>
      <c r="OE349" s="61"/>
      <c r="OF349" s="61"/>
      <c r="OG349" s="61"/>
      <c r="OH349" s="61"/>
      <c r="OI349" s="61"/>
      <c r="OJ349" s="61"/>
      <c r="OK349" s="61"/>
      <c r="OL349" s="61"/>
      <c r="OM349" s="61"/>
      <c r="ON349" s="61"/>
      <c r="OO349" s="61"/>
      <c r="OP349" s="202"/>
      <c r="OQ349" s="203"/>
      <c r="OR349" s="202"/>
      <c r="OS349" s="203"/>
      <c r="OT349" s="202"/>
      <c r="OU349" s="203"/>
      <c r="OV349" s="202"/>
      <c r="OW349" s="203"/>
      <c r="OX349" s="204"/>
      <c r="OY349" s="207"/>
      <c r="OZ349" s="61"/>
    </row>
    <row r="350" spans="1:416" ht="30.75" hidden="1" customHeight="1">
      <c r="A350" s="61"/>
      <c r="B350" s="282"/>
      <c r="C350" s="278"/>
      <c r="D350" s="281"/>
      <c r="E350" s="278"/>
      <c r="F350" s="292"/>
      <c r="G350" s="281"/>
      <c r="H350" s="137" t="s">
        <v>1355</v>
      </c>
      <c r="I350" s="250" t="s">
        <v>1603</v>
      </c>
      <c r="J350" s="134"/>
      <c r="K350" s="206" t="s">
        <v>662</v>
      </c>
      <c r="L350" s="134" t="s">
        <v>500</v>
      </c>
      <c r="M350" s="55" t="s">
        <v>378</v>
      </c>
      <c r="N350" s="61" t="s">
        <v>349</v>
      </c>
      <c r="O350" s="282"/>
      <c r="P350" s="274"/>
      <c r="Q350" s="131"/>
      <c r="R350" s="131"/>
      <c r="S350" s="131"/>
      <c r="T350" s="131"/>
      <c r="U350" s="131"/>
      <c r="V350" s="131"/>
      <c r="W350" s="131"/>
      <c r="X350" s="131"/>
      <c r="Y350" s="131"/>
      <c r="Z350" s="131"/>
      <c r="AA350" s="131" t="s">
        <v>205</v>
      </c>
      <c r="AB350" s="130">
        <f t="shared" si="440"/>
        <v>1</v>
      </c>
      <c r="AC350" s="77"/>
      <c r="AD350" s="77"/>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251"/>
      <c r="BT350" s="251"/>
      <c r="BU350" s="77"/>
      <c r="BV350" s="77"/>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77"/>
      <c r="DM350" s="77"/>
      <c r="DN350" s="77"/>
      <c r="DO350" s="77"/>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77"/>
      <c r="FF350" s="77"/>
      <c r="FG350" s="77"/>
      <c r="FH350" s="77"/>
      <c r="FI350" s="77"/>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77"/>
      <c r="GZ350" s="77"/>
      <c r="HA350" s="77"/>
      <c r="HB350" s="77"/>
      <c r="HC350" s="77"/>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77"/>
      <c r="IT350" s="77"/>
      <c r="IU350" s="77"/>
      <c r="IV350" s="77"/>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61"/>
      <c r="KW350" s="61"/>
      <c r="KX350" s="61"/>
      <c r="KY350" s="61"/>
      <c r="KZ350" s="61"/>
      <c r="LA350" s="61"/>
      <c r="LB350" s="61"/>
      <c r="LC350" s="61"/>
      <c r="LD350" s="61"/>
      <c r="LE350" s="61"/>
      <c r="LF350" s="61"/>
      <c r="LG350" s="61"/>
      <c r="LH350" s="61"/>
      <c r="LI350" s="61"/>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61"/>
      <c r="MU350" s="61"/>
      <c r="MV350" s="61"/>
      <c r="MW350" s="61"/>
      <c r="MX350" s="61"/>
      <c r="MY350" s="61"/>
      <c r="MZ350" s="61"/>
      <c r="NA350" s="61"/>
      <c r="NB350" s="61"/>
      <c r="NC350" s="61"/>
      <c r="ND350" s="61"/>
      <c r="NE350" s="61"/>
      <c r="NF350" s="61"/>
      <c r="NG350" s="61"/>
      <c r="NH350" s="61"/>
      <c r="NI350" s="61"/>
      <c r="NJ350" s="61"/>
      <c r="NK350" s="61"/>
      <c r="NL350" s="61"/>
      <c r="NM350" s="61"/>
      <c r="NN350" s="77"/>
      <c r="NO350" s="77"/>
      <c r="NP350" s="61"/>
      <c r="NQ350" s="61"/>
      <c r="NR350" s="61"/>
      <c r="NS350" s="61"/>
      <c r="NT350" s="61"/>
      <c r="NU350" s="61"/>
      <c r="NV350" s="61"/>
      <c r="NW350" s="61"/>
      <c r="NX350" s="61"/>
      <c r="NY350" s="61"/>
      <c r="NZ350" s="61"/>
      <c r="OA350" s="61"/>
      <c r="OB350" s="61"/>
      <c r="OC350" s="61"/>
      <c r="OD350" s="61"/>
      <c r="OE350" s="61"/>
      <c r="OF350" s="61"/>
      <c r="OG350" s="61"/>
      <c r="OH350" s="61"/>
      <c r="OI350" s="61"/>
      <c r="OJ350" s="61"/>
      <c r="OK350" s="61"/>
      <c r="OL350" s="61"/>
      <c r="OM350" s="61"/>
      <c r="ON350" s="61"/>
      <c r="OO350" s="61"/>
      <c r="OP350" s="202"/>
      <c r="OQ350" s="203"/>
      <c r="OR350" s="202"/>
      <c r="OS350" s="203"/>
      <c r="OT350" s="202"/>
      <c r="OU350" s="203"/>
      <c r="OV350" s="202"/>
      <c r="OW350" s="203"/>
      <c r="OX350" s="204"/>
      <c r="OY350" s="207"/>
      <c r="OZ350" s="61"/>
    </row>
    <row r="351" spans="1:416" ht="63" hidden="1">
      <c r="A351" s="61"/>
      <c r="B351" s="61">
        <v>118</v>
      </c>
      <c r="C351" s="137" t="s">
        <v>506</v>
      </c>
      <c r="D351" s="133" t="s">
        <v>4</v>
      </c>
      <c r="E351" s="137" t="s">
        <v>507</v>
      </c>
      <c r="F351" s="134" t="s">
        <v>6</v>
      </c>
      <c r="G351" s="133"/>
      <c r="H351" s="137" t="s">
        <v>507</v>
      </c>
      <c r="I351" s="176" t="s">
        <v>1299</v>
      </c>
      <c r="J351" s="133"/>
      <c r="K351" s="206" t="s">
        <v>662</v>
      </c>
      <c r="L351" s="134" t="s">
        <v>500</v>
      </c>
      <c r="M351" s="55" t="s">
        <v>378</v>
      </c>
      <c r="N351" s="61" t="s">
        <v>349</v>
      </c>
      <c r="O351" s="61" t="s">
        <v>205</v>
      </c>
      <c r="P351" s="61">
        <v>1</v>
      </c>
      <c r="Q351" s="131" t="s">
        <v>205</v>
      </c>
      <c r="R351" s="131"/>
      <c r="S351" s="131"/>
      <c r="T351" s="131"/>
      <c r="U351" s="131"/>
      <c r="V351" s="131"/>
      <c r="W351" s="131"/>
      <c r="X351" s="131"/>
      <c r="Y351" s="131"/>
      <c r="Z351" s="131"/>
      <c r="AA351" s="131"/>
      <c r="AB351" s="130">
        <f t="shared" si="440"/>
        <v>1</v>
      </c>
      <c r="AC351" s="75" t="s">
        <v>802</v>
      </c>
      <c r="AD351" s="75" t="s">
        <v>555</v>
      </c>
      <c r="AE351" s="201">
        <v>2</v>
      </c>
      <c r="AF351" s="201">
        <v>1</v>
      </c>
      <c r="AG351" s="201">
        <v>1</v>
      </c>
      <c r="AH351" s="201">
        <v>2</v>
      </c>
      <c r="AI351" s="201">
        <v>2</v>
      </c>
      <c r="AJ351" s="201">
        <v>2</v>
      </c>
      <c r="AK351" s="201">
        <v>2</v>
      </c>
      <c r="AL351" s="201">
        <v>2</v>
      </c>
      <c r="AM351" s="201">
        <v>2</v>
      </c>
      <c r="AN351" s="201">
        <v>2</v>
      </c>
      <c r="AO351" s="201">
        <v>2</v>
      </c>
      <c r="AP351" s="201">
        <v>2</v>
      </c>
      <c r="AQ351" s="201">
        <v>1</v>
      </c>
      <c r="AR351" s="201">
        <v>2</v>
      </c>
      <c r="AS351" s="201">
        <v>2</v>
      </c>
      <c r="AT351" s="201">
        <v>2</v>
      </c>
      <c r="AU351" s="201">
        <v>2</v>
      </c>
      <c r="AV351" s="201">
        <v>2</v>
      </c>
      <c r="AW351" s="201">
        <v>2</v>
      </c>
      <c r="AX351" s="201">
        <v>2</v>
      </c>
      <c r="AY351" s="201">
        <v>2</v>
      </c>
      <c r="AZ351" s="201">
        <v>2</v>
      </c>
      <c r="BA351" s="201">
        <v>2</v>
      </c>
      <c r="BB351" s="201">
        <v>2</v>
      </c>
      <c r="BC351" s="201">
        <v>2</v>
      </c>
      <c r="BD351" s="201">
        <v>2</v>
      </c>
      <c r="BE351" s="201">
        <v>2</v>
      </c>
      <c r="BF351" s="201">
        <v>1</v>
      </c>
      <c r="BG351" s="201">
        <v>1</v>
      </c>
      <c r="BH351" s="201">
        <v>2</v>
      </c>
      <c r="BI351" s="202">
        <f>COUNTIF(AE351:BH351,"2")</f>
        <v>25</v>
      </c>
      <c r="BJ351" s="203">
        <f>BI351/(BI351+BK351+BM351+BO351)</f>
        <v>0.83333333333333337</v>
      </c>
      <c r="BK351" s="202">
        <f>COUNTIF(AE351:BH351,"1")</f>
        <v>5</v>
      </c>
      <c r="BL351" s="203">
        <f>BK351/(BI351+BK351+BM351+BO351)</f>
        <v>0.16666666666666666</v>
      </c>
      <c r="BM351" s="202">
        <f>COUNTIF(AE351:BH351,"0")</f>
        <v>0</v>
      </c>
      <c r="BN351" s="203">
        <f>BM351/(BI351+BK351+BM351+BO351)</f>
        <v>0</v>
      </c>
      <c r="BO351" s="202">
        <f>COUNTIF(P351:BH351,"KĐG")</f>
        <v>0</v>
      </c>
      <c r="BP351" s="203">
        <f>BO351/(BI351+BK351+BM351+BO351)</f>
        <v>0</v>
      </c>
      <c r="BQ351" s="204">
        <f>(((BI351*2)+(BK351*1)+(BM351*0)))/(BI351+BK351+BM351)</f>
        <v>1.8333333333333333</v>
      </c>
      <c r="BR351" s="205" t="str">
        <f>IF(BP351&gt;=50%,"KĐG",IF(BQ351&gt;=1.6,"Đạt mục tiêu",IF(BQ351&gt;=1,"Cần cố gắng","Chưa đạt")))</f>
        <v>Đạt mục tiêu</v>
      </c>
      <c r="BS351" s="251"/>
      <c r="BT351" s="251"/>
      <c r="BU351" s="77">
        <v>2</v>
      </c>
      <c r="BV351" s="77">
        <v>1</v>
      </c>
      <c r="BW351" s="61">
        <v>1</v>
      </c>
      <c r="BX351" s="61">
        <v>2</v>
      </c>
      <c r="BY351" s="61">
        <v>2</v>
      </c>
      <c r="BZ351" s="61">
        <v>2</v>
      </c>
      <c r="CA351" s="61">
        <v>2</v>
      </c>
      <c r="CB351" s="61">
        <v>2</v>
      </c>
      <c r="CC351" s="61">
        <v>2</v>
      </c>
      <c r="CD351" s="61">
        <v>2</v>
      </c>
      <c r="CE351" s="61">
        <v>2</v>
      </c>
      <c r="CF351" s="61">
        <v>2</v>
      </c>
      <c r="CG351" s="61">
        <v>1</v>
      </c>
      <c r="CH351" s="61">
        <v>2</v>
      </c>
      <c r="CI351" s="61">
        <v>2</v>
      </c>
      <c r="CJ351" s="61">
        <v>2</v>
      </c>
      <c r="CK351" s="61">
        <v>2</v>
      </c>
      <c r="CL351" s="61">
        <v>2</v>
      </c>
      <c r="CM351" s="61">
        <v>2</v>
      </c>
      <c r="CN351" s="61">
        <v>2</v>
      </c>
      <c r="CO351" s="61">
        <v>2</v>
      </c>
      <c r="CP351" s="61">
        <v>2</v>
      </c>
      <c r="CQ351" s="61">
        <v>2</v>
      </c>
      <c r="CR351" s="61">
        <v>2</v>
      </c>
      <c r="CS351" s="61">
        <v>2</v>
      </c>
      <c r="CT351" s="61">
        <v>2</v>
      </c>
      <c r="CU351" s="61">
        <v>2</v>
      </c>
      <c r="CV351" s="61">
        <v>1</v>
      </c>
      <c r="CW351" s="61">
        <v>1</v>
      </c>
      <c r="CX351" s="61">
        <v>2</v>
      </c>
      <c r="CY351" s="61">
        <f>COUNTIF(BU351:CX351,"2")</f>
        <v>25</v>
      </c>
      <c r="CZ351" s="61">
        <f>CY351/(CY351+DA351+DC351+DE351)</f>
        <v>0.83333333333333337</v>
      </c>
      <c r="DA351" s="61">
        <f>COUNTIF(BU351:CX351,"1")</f>
        <v>5</v>
      </c>
      <c r="DB351" s="61">
        <f>DA351/(CY351+DA351+DC351+DE351)</f>
        <v>0.16666666666666666</v>
      </c>
      <c r="DC351" s="61">
        <f>COUNTIF(BU351:CX351,"0")</f>
        <v>0</v>
      </c>
      <c r="DD351" s="61">
        <f>DC351/(CY351+DA351+DC351+DE351)</f>
        <v>0</v>
      </c>
      <c r="DE351" s="61">
        <f>COUNTIF(BG351:CX351,"KĐG")</f>
        <v>0</v>
      </c>
      <c r="DF351" s="61">
        <f>DE351/(CY351+DA351+DC351+DE351)</f>
        <v>0</v>
      </c>
      <c r="DG351" s="61">
        <f>(((CY351*2)+(DA351*1)+(DC351*0)))/(CY351+DA351+DC351)</f>
        <v>1.8333333333333333</v>
      </c>
      <c r="DH351" s="61" t="str">
        <f>IF(DF351&gt;=50%,"KĐG",IF(DG351&gt;=1.6,"Đạt mục tiêu",IF(DG351&gt;=1,"Cần cố gắng","Chưa đạt")))</f>
        <v>Đạt mục tiêu</v>
      </c>
      <c r="DI351" s="61"/>
      <c r="DJ351" s="61"/>
      <c r="DK351" s="61"/>
      <c r="DL351" s="77"/>
      <c r="DM351" s="77"/>
      <c r="DN351" s="77"/>
      <c r="DO351" s="77"/>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77"/>
      <c r="FF351" s="77"/>
      <c r="FG351" s="77"/>
      <c r="FH351" s="77"/>
      <c r="FI351" s="77"/>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77"/>
      <c r="GZ351" s="77"/>
      <c r="HA351" s="77"/>
      <c r="HB351" s="77"/>
      <c r="HC351" s="77"/>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77"/>
      <c r="IT351" s="77"/>
      <c r="IU351" s="77"/>
      <c r="IV351" s="77"/>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61"/>
      <c r="NW351" s="61"/>
      <c r="NX351" s="61"/>
      <c r="NY351" s="61"/>
      <c r="NZ351" s="61"/>
      <c r="OA351" s="61"/>
      <c r="OB351" s="61"/>
      <c r="OC351" s="61"/>
      <c r="OD351" s="61"/>
      <c r="OE351" s="61"/>
      <c r="OF351" s="61"/>
      <c r="OG351" s="61"/>
      <c r="OH351" s="61"/>
      <c r="OI351" s="61"/>
      <c r="OJ351" s="61"/>
      <c r="OK351" s="61"/>
      <c r="OL351" s="61"/>
      <c r="OM351" s="61"/>
      <c r="ON351" s="61"/>
      <c r="OO351" s="61"/>
      <c r="OP351" s="61"/>
      <c r="OQ351" s="61"/>
      <c r="OR351" s="61"/>
      <c r="OS351" s="61"/>
      <c r="OT351" s="61"/>
      <c r="OU351" s="61"/>
      <c r="OV351" s="61"/>
      <c r="OW351" s="61"/>
      <c r="OX351" s="61"/>
      <c r="OY351" s="61"/>
      <c r="OZ351" s="61"/>
    </row>
    <row r="352" spans="1:416" ht="78.75" hidden="1">
      <c r="A352" s="61"/>
      <c r="B352" s="61">
        <v>119</v>
      </c>
      <c r="C352" s="137" t="s">
        <v>508</v>
      </c>
      <c r="D352" s="133" t="s">
        <v>4</v>
      </c>
      <c r="E352" s="137" t="s">
        <v>508</v>
      </c>
      <c r="F352" s="134" t="s">
        <v>6</v>
      </c>
      <c r="G352" s="133"/>
      <c r="H352" s="137" t="s">
        <v>508</v>
      </c>
      <c r="I352" s="176" t="s">
        <v>1295</v>
      </c>
      <c r="J352" s="134"/>
      <c r="K352" s="206" t="s">
        <v>662</v>
      </c>
      <c r="L352" s="134" t="s">
        <v>500</v>
      </c>
      <c r="M352" s="55" t="s">
        <v>378</v>
      </c>
      <c r="N352" s="61" t="s">
        <v>349</v>
      </c>
      <c r="O352" s="61" t="s">
        <v>205</v>
      </c>
      <c r="P352" s="61">
        <v>1</v>
      </c>
      <c r="Q352" s="131"/>
      <c r="R352" s="131"/>
      <c r="S352" s="131"/>
      <c r="T352" s="131" t="s">
        <v>205</v>
      </c>
      <c r="U352" s="131"/>
      <c r="V352" s="131"/>
      <c r="W352" s="131"/>
      <c r="X352" s="131"/>
      <c r="Y352" s="131"/>
      <c r="Z352" s="131"/>
      <c r="AA352" s="131"/>
      <c r="AB352" s="130">
        <f t="shared" si="440"/>
        <v>1</v>
      </c>
      <c r="AC352" s="77"/>
      <c r="AD352" s="77"/>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251"/>
      <c r="BT352" s="251"/>
      <c r="BU352" s="76"/>
      <c r="BV352" s="79"/>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202"/>
      <c r="DC352" s="203"/>
      <c r="DD352" s="202"/>
      <c r="DE352" s="203"/>
      <c r="DF352" s="202"/>
      <c r="DG352" s="203"/>
      <c r="DH352" s="202"/>
      <c r="DI352" s="203" t="e">
        <f>DH352/(DB352+DD352+DF352+DH352)</f>
        <v>#DIV/0!</v>
      </c>
      <c r="DJ352" s="204" t="e">
        <f>(((DB352*2)+(DD352*1)+(DF352*0)))/(DB352+DD352+DF352)</f>
        <v>#DIV/0!</v>
      </c>
      <c r="DK352" s="207" t="e">
        <f>IF(DI352&gt;=50%,"KĐG",IF(DJ352&gt;=1.6,"Đạt mục tiêu",IF(DJ352&gt;=1,"Cần cố gắng","Chưa đạt")))</f>
        <v>#DIV/0!</v>
      </c>
      <c r="DL352" s="77"/>
      <c r="DM352" s="77"/>
      <c r="DN352" s="77"/>
      <c r="DO352" s="77"/>
      <c r="DP352" s="201">
        <v>2</v>
      </c>
      <c r="DQ352" s="201">
        <v>2</v>
      </c>
      <c r="DR352" s="201">
        <v>2</v>
      </c>
      <c r="DS352" s="201">
        <v>2</v>
      </c>
      <c r="DT352" s="201">
        <v>2</v>
      </c>
      <c r="DU352" s="201">
        <v>2</v>
      </c>
      <c r="DV352" s="201">
        <v>2</v>
      </c>
      <c r="DW352" s="201">
        <v>2</v>
      </c>
      <c r="DX352" s="201">
        <v>2</v>
      </c>
      <c r="DY352" s="201">
        <v>2</v>
      </c>
      <c r="DZ352" s="201">
        <v>2</v>
      </c>
      <c r="EA352" s="201">
        <v>2</v>
      </c>
      <c r="EB352" s="201">
        <v>2</v>
      </c>
      <c r="EC352" s="201">
        <v>2</v>
      </c>
      <c r="ED352" s="201">
        <v>2</v>
      </c>
      <c r="EE352" s="201">
        <v>2</v>
      </c>
      <c r="EF352" s="201">
        <v>2</v>
      </c>
      <c r="EG352" s="201">
        <v>2</v>
      </c>
      <c r="EH352" s="201">
        <v>2</v>
      </c>
      <c r="EI352" s="201">
        <v>2</v>
      </c>
      <c r="EJ352" s="201">
        <v>2</v>
      </c>
      <c r="EK352" s="201">
        <v>2</v>
      </c>
      <c r="EL352" s="201">
        <v>2</v>
      </c>
      <c r="EM352" s="201">
        <v>2</v>
      </c>
      <c r="EN352" s="201">
        <v>2</v>
      </c>
      <c r="EO352" s="201">
        <v>2</v>
      </c>
      <c r="EP352" s="201">
        <v>2</v>
      </c>
      <c r="EQ352" s="201">
        <v>2</v>
      </c>
      <c r="ER352" s="201">
        <v>2</v>
      </c>
      <c r="ES352" s="201">
        <v>2</v>
      </c>
      <c r="ET352" s="201">
        <v>2</v>
      </c>
      <c r="EU352" s="202">
        <v>23</v>
      </c>
      <c r="EV352" s="203">
        <v>0.85185185185185186</v>
      </c>
      <c r="EW352" s="202">
        <v>2</v>
      </c>
      <c r="EX352" s="203">
        <v>7.407407407407407E-2</v>
      </c>
      <c r="EY352" s="202">
        <v>2</v>
      </c>
      <c r="EZ352" s="203">
        <v>7.407407407407407E-2</v>
      </c>
      <c r="FA352" s="202">
        <v>0</v>
      </c>
      <c r="FB352" s="203">
        <v>0</v>
      </c>
      <c r="FC352" s="204">
        <v>1.7777777777777777</v>
      </c>
      <c r="FD352" s="207" t="s">
        <v>671</v>
      </c>
      <c r="FE352" s="77"/>
      <c r="FF352" s="77"/>
      <c r="FG352" s="77"/>
      <c r="FH352" s="77"/>
      <c r="FI352" s="77"/>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77"/>
      <c r="GZ352" s="77"/>
      <c r="HA352" s="77"/>
      <c r="HB352" s="77"/>
      <c r="HC352" s="77"/>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77"/>
      <c r="IT352" s="77"/>
      <c r="IU352" s="77"/>
      <c r="IV352" s="77"/>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c r="OE352" s="61"/>
      <c r="OF352" s="61"/>
      <c r="OG352" s="61"/>
      <c r="OH352" s="61"/>
      <c r="OI352" s="61"/>
      <c r="OJ352" s="61"/>
      <c r="OK352" s="61"/>
      <c r="OL352" s="61"/>
      <c r="OM352" s="61"/>
      <c r="ON352" s="61"/>
      <c r="OO352" s="61"/>
      <c r="OP352" s="61"/>
      <c r="OQ352" s="61"/>
      <c r="OR352" s="61"/>
      <c r="OS352" s="61"/>
      <c r="OT352" s="61"/>
      <c r="OU352" s="61"/>
      <c r="OV352" s="61"/>
      <c r="OW352" s="61"/>
      <c r="OX352" s="61"/>
      <c r="OY352" s="61"/>
      <c r="OZ352" s="61"/>
    </row>
    <row r="353" spans="1:416" ht="78.75" hidden="1">
      <c r="A353" s="61"/>
      <c r="B353" s="61">
        <v>120</v>
      </c>
      <c r="C353" s="137" t="s">
        <v>509</v>
      </c>
      <c r="D353" s="133" t="s">
        <v>4</v>
      </c>
      <c r="E353" s="129" t="s">
        <v>509</v>
      </c>
      <c r="F353" s="134" t="s">
        <v>6</v>
      </c>
      <c r="G353" s="133"/>
      <c r="H353" s="137" t="s">
        <v>509</v>
      </c>
      <c r="I353" s="176" t="s">
        <v>1296</v>
      </c>
      <c r="J353" s="134"/>
      <c r="K353" s="206" t="s">
        <v>662</v>
      </c>
      <c r="L353" s="134" t="s">
        <v>500</v>
      </c>
      <c r="M353" s="55" t="s">
        <v>378</v>
      </c>
      <c r="N353" s="61" t="s">
        <v>349</v>
      </c>
      <c r="O353" s="61" t="s">
        <v>205</v>
      </c>
      <c r="P353" s="61">
        <v>1</v>
      </c>
      <c r="Q353" s="131"/>
      <c r="R353" s="131"/>
      <c r="S353" s="131"/>
      <c r="T353" s="131"/>
      <c r="U353" s="131"/>
      <c r="V353" s="131" t="s">
        <v>205</v>
      </c>
      <c r="W353" s="131"/>
      <c r="X353" s="131"/>
      <c r="Y353" s="131"/>
      <c r="Z353" s="131"/>
      <c r="AA353" s="131"/>
      <c r="AB353" s="130">
        <f t="shared" si="440"/>
        <v>1</v>
      </c>
      <c r="AC353" s="77"/>
      <c r="AD353" s="77"/>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251"/>
      <c r="BT353" s="251"/>
      <c r="BU353" s="77"/>
      <c r="BV353" s="77"/>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79"/>
      <c r="DN353" s="79" t="s">
        <v>802</v>
      </c>
      <c r="DO353" s="79" t="s">
        <v>555</v>
      </c>
      <c r="DP353" s="201">
        <v>2</v>
      </c>
      <c r="DQ353" s="201">
        <v>2</v>
      </c>
      <c r="DR353" s="201">
        <v>2</v>
      </c>
      <c r="DS353" s="201">
        <v>2</v>
      </c>
      <c r="DT353" s="201">
        <v>2</v>
      </c>
      <c r="DU353" s="201">
        <v>2</v>
      </c>
      <c r="DV353" s="201">
        <v>2</v>
      </c>
      <c r="DW353" s="201">
        <v>2</v>
      </c>
      <c r="DX353" s="201">
        <v>2</v>
      </c>
      <c r="DY353" s="201">
        <v>2</v>
      </c>
      <c r="DZ353" s="201">
        <v>1</v>
      </c>
      <c r="EA353" s="201">
        <v>2</v>
      </c>
      <c r="EB353" s="201">
        <v>2</v>
      </c>
      <c r="EC353" s="201">
        <v>2</v>
      </c>
      <c r="ED353" s="201">
        <v>2</v>
      </c>
      <c r="EE353" s="201">
        <v>2</v>
      </c>
      <c r="EF353" s="201">
        <v>2</v>
      </c>
      <c r="EG353" s="201">
        <v>2</v>
      </c>
      <c r="EH353" s="201">
        <v>1</v>
      </c>
      <c r="EI353" s="201">
        <v>2</v>
      </c>
      <c r="EJ353" s="201">
        <v>2</v>
      </c>
      <c r="EK353" s="201">
        <v>2</v>
      </c>
      <c r="EL353" s="201">
        <v>2</v>
      </c>
      <c r="EM353" s="201">
        <v>2</v>
      </c>
      <c r="EN353" s="201">
        <v>2</v>
      </c>
      <c r="EO353" s="201">
        <v>2</v>
      </c>
      <c r="EP353" s="201">
        <v>2</v>
      </c>
      <c r="EQ353" s="201">
        <v>2</v>
      </c>
      <c r="ER353" s="201">
        <v>1</v>
      </c>
      <c r="ES353" s="201">
        <v>2</v>
      </c>
      <c r="ET353" s="201">
        <v>2</v>
      </c>
      <c r="EU353" s="202">
        <f>COUNTIF(DL353:ET353,"2")</f>
        <v>28</v>
      </c>
      <c r="EV353" s="203">
        <f>EU353/(EU353+EW353+EY353+FA353)</f>
        <v>0.90322580645161288</v>
      </c>
      <c r="EW353" s="202">
        <f>COUNTIF(DL353:ET353,"1")</f>
        <v>3</v>
      </c>
      <c r="EX353" s="203">
        <f>EW353/(EU353+EW353+EY353+FA353)</f>
        <v>9.6774193548387094E-2</v>
      </c>
      <c r="EY353" s="202">
        <f>COUNTIF(DL353:ET353,"0")</f>
        <v>0</v>
      </c>
      <c r="EZ353" s="203">
        <f>EY353/(EU353+EW353+EY353+FA353)</f>
        <v>0</v>
      </c>
      <c r="FA353" s="202">
        <f>COUNTIF(DL353:ET353,"KĐG")</f>
        <v>0</v>
      </c>
      <c r="FB353" s="203">
        <f>FA353/(EU353+EW353+EY353+FA353)</f>
        <v>0</v>
      </c>
      <c r="FC353" s="204">
        <f>(((EU353*2)+(EW353*1)+(EY353*0)))/(EU353+EW353+EY353)</f>
        <v>1.903225806451613</v>
      </c>
      <c r="FD353" s="207" t="str">
        <f>IF(FB353&gt;=50%,"KĐG",IF(FC353&gt;=1.6,"Đạt mục tiêu",IF(FC353&gt;=1,"Cần cố gắng","Chưa đạt")))</f>
        <v>Đạt mục tiêu</v>
      </c>
      <c r="FE353" s="77"/>
      <c r="FF353" s="77"/>
      <c r="FG353" s="77"/>
      <c r="FH353" s="77"/>
      <c r="FI353" s="77"/>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77"/>
      <c r="GZ353" s="77"/>
      <c r="HA353" s="77"/>
      <c r="HB353" s="77"/>
      <c r="HC353" s="77"/>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77"/>
      <c r="IT353" s="77"/>
      <c r="IU353" s="77"/>
      <c r="IV353" s="77"/>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c r="OE353" s="61"/>
      <c r="OF353" s="61"/>
      <c r="OG353" s="61"/>
      <c r="OH353" s="61"/>
      <c r="OI353" s="61"/>
      <c r="OJ353" s="61"/>
      <c r="OK353" s="61"/>
      <c r="OL353" s="61"/>
      <c r="OM353" s="61"/>
      <c r="ON353" s="61"/>
      <c r="OO353" s="61"/>
      <c r="OP353" s="61"/>
      <c r="OQ353" s="61"/>
      <c r="OR353" s="61"/>
      <c r="OS353" s="61"/>
      <c r="OT353" s="61"/>
      <c r="OU353" s="61"/>
      <c r="OV353" s="61"/>
      <c r="OW353" s="61"/>
      <c r="OX353" s="61"/>
      <c r="OY353" s="61"/>
      <c r="OZ353" s="61"/>
    </row>
    <row r="354" spans="1:416" ht="78.75" hidden="1">
      <c r="A354" s="61"/>
      <c r="B354" s="61">
        <v>121</v>
      </c>
      <c r="C354" s="129" t="s">
        <v>510</v>
      </c>
      <c r="D354" s="133" t="s">
        <v>4</v>
      </c>
      <c r="E354" s="129" t="s">
        <v>510</v>
      </c>
      <c r="F354" s="134" t="s">
        <v>6</v>
      </c>
      <c r="G354" s="133"/>
      <c r="H354" s="129" t="s">
        <v>510</v>
      </c>
      <c r="I354" s="176" t="s">
        <v>1297</v>
      </c>
      <c r="J354" s="134"/>
      <c r="K354" s="206" t="s">
        <v>662</v>
      </c>
      <c r="L354" s="134" t="s">
        <v>500</v>
      </c>
      <c r="M354" s="55" t="s">
        <v>378</v>
      </c>
      <c r="N354" s="61" t="s">
        <v>349</v>
      </c>
      <c r="O354" s="61" t="s">
        <v>205</v>
      </c>
      <c r="P354" s="61">
        <v>1</v>
      </c>
      <c r="Q354" s="131"/>
      <c r="R354" s="131"/>
      <c r="S354" s="131"/>
      <c r="T354" s="131"/>
      <c r="U354" s="131"/>
      <c r="V354" s="131"/>
      <c r="W354" s="131"/>
      <c r="X354" s="131" t="s">
        <v>205</v>
      </c>
      <c r="Y354" s="131"/>
      <c r="Z354" s="131"/>
      <c r="AA354" s="131"/>
      <c r="AB354" s="130">
        <f t="shared" si="440"/>
        <v>1</v>
      </c>
      <c r="AC354" s="77"/>
      <c r="AD354" s="77"/>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251"/>
      <c r="BT354" s="251"/>
      <c r="BU354" s="77"/>
      <c r="BV354" s="77"/>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77"/>
      <c r="DM354" s="77"/>
      <c r="DN354" s="77"/>
      <c r="DO354" s="77"/>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79"/>
      <c r="FF354" s="79" t="s">
        <v>802</v>
      </c>
      <c r="FG354" s="79" t="s">
        <v>555</v>
      </c>
      <c r="FH354" s="79" t="s">
        <v>555</v>
      </c>
      <c r="FI354" s="79" t="s">
        <v>555</v>
      </c>
      <c r="FJ354" s="77" t="s">
        <v>463</v>
      </c>
      <c r="FK354" s="77" t="s">
        <v>463</v>
      </c>
      <c r="FL354" s="77" t="s">
        <v>463</v>
      </c>
      <c r="FM354" s="77" t="s">
        <v>463</v>
      </c>
      <c r="FN354" s="77" t="s">
        <v>463</v>
      </c>
      <c r="FO354" s="77" t="s">
        <v>463</v>
      </c>
      <c r="FP354" s="77" t="s">
        <v>1022</v>
      </c>
      <c r="FQ354" s="77" t="s">
        <v>463</v>
      </c>
      <c r="FR354" s="77" t="s">
        <v>463</v>
      </c>
      <c r="FS354" s="77" t="s">
        <v>463</v>
      </c>
      <c r="FT354" s="77" t="s">
        <v>463</v>
      </c>
      <c r="FU354" s="77" t="s">
        <v>1022</v>
      </c>
      <c r="FV354" s="77" t="s">
        <v>463</v>
      </c>
      <c r="FW354" s="77" t="s">
        <v>463</v>
      </c>
      <c r="FX354" s="77" t="s">
        <v>463</v>
      </c>
      <c r="FY354" s="77" t="s">
        <v>463</v>
      </c>
      <c r="FZ354" s="77" t="s">
        <v>1022</v>
      </c>
      <c r="GA354" s="77" t="s">
        <v>463</v>
      </c>
      <c r="GB354" s="77" t="s">
        <v>463</v>
      </c>
      <c r="GC354" s="77" t="s">
        <v>463</v>
      </c>
      <c r="GD354" s="77" t="s">
        <v>463</v>
      </c>
      <c r="GE354" s="77" t="s">
        <v>463</v>
      </c>
      <c r="GF354" s="77" t="s">
        <v>463</v>
      </c>
      <c r="GG354" s="77" t="s">
        <v>463</v>
      </c>
      <c r="GH354" s="77" t="s">
        <v>463</v>
      </c>
      <c r="GI354" s="77" t="s">
        <v>463</v>
      </c>
      <c r="GJ354" s="77" t="s">
        <v>463</v>
      </c>
      <c r="GK354" s="77" t="s">
        <v>463</v>
      </c>
      <c r="GL354" s="77" t="s">
        <v>463</v>
      </c>
      <c r="GM354" s="77" t="s">
        <v>463</v>
      </c>
      <c r="GN354" s="77" t="s">
        <v>463</v>
      </c>
      <c r="GO354" s="202">
        <f>COUNTIF(EZ354:GN354,"2")</f>
        <v>28</v>
      </c>
      <c r="GP354" s="203">
        <f t="shared" ref="GP354" si="447">GO354/(GO354+GQ354+GS354+GU354)</f>
        <v>0.90322580645161288</v>
      </c>
      <c r="GQ354" s="202">
        <f>COUNTIF(EZ354:GN354,"1")</f>
        <v>3</v>
      </c>
      <c r="GR354" s="203">
        <f t="shared" ref="GR354" si="448">GQ354/(GO354+GQ354+GS354+GU354)</f>
        <v>9.6774193548387094E-2</v>
      </c>
      <c r="GS354" s="202">
        <f>COUNTIF(EZ354:GN354,"0")</f>
        <v>0</v>
      </c>
      <c r="GT354" s="203">
        <f t="shared" ref="GT354" si="449">GS354/(GO354+GQ354+GS354+GU354)</f>
        <v>0</v>
      </c>
      <c r="GU354" s="202">
        <f>COUNTIF(EZ354:GN354,"KĐG")</f>
        <v>0</v>
      </c>
      <c r="GV354" s="203">
        <f t="shared" ref="GV354" si="450">GU354/(GO354+GQ354+GS354+GU354)</f>
        <v>0</v>
      </c>
      <c r="GW354" s="204">
        <f t="shared" ref="GW354" si="451">(((GO354*2)+(GQ354*1)+(GS354*0)))/(GO354+GQ354+GS354)</f>
        <v>1.903225806451613</v>
      </c>
      <c r="GX354" s="205" t="str">
        <f t="shared" ref="GX354" si="452">IF(GV354&gt;=50%,"KĐG",IF(GW354&gt;=1.6,"Đạt mục tiêu",IF(GW354&gt;=1,"Cần cố gắng","Chưa đạt")))</f>
        <v>Đạt mục tiêu</v>
      </c>
      <c r="GY354" s="77"/>
      <c r="GZ354" s="77"/>
      <c r="HA354" s="77"/>
      <c r="HB354" s="77"/>
      <c r="HC354" s="77"/>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77"/>
      <c r="IT354" s="77"/>
      <c r="IU354" s="77"/>
      <c r="IV354" s="77"/>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c r="OG354" s="61"/>
      <c r="OH354" s="61"/>
      <c r="OI354" s="61"/>
      <c r="OJ354" s="61"/>
      <c r="OK354" s="61"/>
      <c r="OL354" s="61"/>
      <c r="OM354" s="61"/>
      <c r="ON354" s="61"/>
      <c r="OO354" s="61"/>
      <c r="OP354" s="61"/>
      <c r="OQ354" s="61"/>
      <c r="OR354" s="61"/>
      <c r="OS354" s="61"/>
      <c r="OT354" s="61"/>
      <c r="OU354" s="61"/>
      <c r="OV354" s="61"/>
      <c r="OW354" s="61"/>
      <c r="OX354" s="61"/>
      <c r="OY354" s="61"/>
      <c r="OZ354" s="61"/>
    </row>
    <row r="355" spans="1:416" ht="63" hidden="1">
      <c r="A355" s="282"/>
      <c r="B355" s="61">
        <v>122</v>
      </c>
      <c r="C355" s="129" t="s">
        <v>504</v>
      </c>
      <c r="D355" s="133" t="s">
        <v>4</v>
      </c>
      <c r="E355" s="129" t="s">
        <v>505</v>
      </c>
      <c r="F355" s="134" t="s">
        <v>6</v>
      </c>
      <c r="G355" s="133"/>
      <c r="H355" s="137" t="s">
        <v>505</v>
      </c>
      <c r="I355" s="176" t="s">
        <v>1298</v>
      </c>
      <c r="J355" s="134"/>
      <c r="K355" s="206" t="s">
        <v>662</v>
      </c>
      <c r="L355" s="134" t="s">
        <v>500</v>
      </c>
      <c r="M355" s="55" t="s">
        <v>378</v>
      </c>
      <c r="N355" s="61" t="s">
        <v>349</v>
      </c>
      <c r="O355" s="61" t="s">
        <v>205</v>
      </c>
      <c r="P355" s="61">
        <v>1</v>
      </c>
      <c r="Q355" s="131"/>
      <c r="R355" s="131"/>
      <c r="S355" s="131"/>
      <c r="T355" s="131"/>
      <c r="U355" s="131"/>
      <c r="V355" s="131"/>
      <c r="W355" s="131"/>
      <c r="X355" s="131"/>
      <c r="Y355" s="131"/>
      <c r="Z355" s="131"/>
      <c r="AA355" s="131" t="s">
        <v>205</v>
      </c>
      <c r="AB355" s="130">
        <f t="shared" si="440"/>
        <v>1</v>
      </c>
      <c r="AC355" s="77"/>
      <c r="AD355" s="77"/>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251"/>
      <c r="BT355" s="251"/>
      <c r="BU355" s="77"/>
      <c r="BV355" s="77"/>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77"/>
      <c r="DM355" s="77"/>
      <c r="DN355" s="77"/>
      <c r="DO355" s="77"/>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77"/>
      <c r="FF355" s="77"/>
      <c r="FG355" s="77"/>
      <c r="FH355" s="77"/>
      <c r="FI355" s="77"/>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77"/>
      <c r="GZ355" s="77"/>
      <c r="HA355" s="77"/>
      <c r="HB355" s="77"/>
      <c r="HC355" s="77"/>
      <c r="HD355" s="178">
        <v>2</v>
      </c>
      <c r="HE355" s="61">
        <v>2</v>
      </c>
      <c r="HF355" s="61">
        <v>2</v>
      </c>
      <c r="HG355" s="61">
        <v>2</v>
      </c>
      <c r="HH355" s="61">
        <v>2</v>
      </c>
      <c r="HI355" s="61">
        <v>2</v>
      </c>
      <c r="HJ355" s="61">
        <v>2</v>
      </c>
      <c r="HK355" s="61">
        <v>2</v>
      </c>
      <c r="HL355" s="61">
        <v>2</v>
      </c>
      <c r="HM355" s="61">
        <v>2</v>
      </c>
      <c r="HN355" s="61">
        <v>1</v>
      </c>
      <c r="HO355" s="61">
        <v>2</v>
      </c>
      <c r="HP355" s="61">
        <v>2</v>
      </c>
      <c r="HQ355" s="61">
        <v>2</v>
      </c>
      <c r="HR355" s="61">
        <v>2</v>
      </c>
      <c r="HS355" s="61">
        <v>2</v>
      </c>
      <c r="HT355" s="61">
        <v>2</v>
      </c>
      <c r="HU355" s="61">
        <v>2</v>
      </c>
      <c r="HV355" s="61">
        <v>2</v>
      </c>
      <c r="HW355" s="61"/>
      <c r="HX355" s="61"/>
      <c r="HY355" s="61"/>
      <c r="HZ355" s="61"/>
      <c r="IA355" s="61"/>
      <c r="IB355" s="61"/>
      <c r="IC355" s="61">
        <v>2</v>
      </c>
      <c r="ID355" s="61">
        <v>2</v>
      </c>
      <c r="IE355" s="61">
        <v>2</v>
      </c>
      <c r="IF355" s="61">
        <v>2</v>
      </c>
      <c r="IG355" s="61">
        <v>2</v>
      </c>
      <c r="IH355" s="202">
        <f>COUNTIF(HD355:IG355,"2")</f>
        <v>23</v>
      </c>
      <c r="II355" s="203">
        <f>IH355/(IH355+IJ355+IL355+IN355)</f>
        <v>0.95833333333333337</v>
      </c>
      <c r="IJ355" s="202">
        <f>COUNTIF(HD355:IG355,"1")</f>
        <v>1</v>
      </c>
      <c r="IK355" s="203">
        <f>IJ355/(IH355+IJ355+IL355+IN355)</f>
        <v>4.1666666666666664E-2</v>
      </c>
      <c r="IL355" s="202">
        <f>COUNTIF(HD355:IG355,"0")</f>
        <v>0</v>
      </c>
      <c r="IM355" s="203">
        <f>IL355/(IH355+IJ355+IL355+IN355)</f>
        <v>0</v>
      </c>
      <c r="IN355" s="202">
        <f>COUNTIF(GO355:IG355,"KĐG")</f>
        <v>0</v>
      </c>
      <c r="IO355" s="203">
        <f>IN355/(IH355+IJ355+IL355+IN355)</f>
        <v>0</v>
      </c>
      <c r="IP355" s="204">
        <f>(((IH355*2)+(IJ355*1)+(IL355*0)))/(IH355+IJ355+IL355)</f>
        <v>1.9583333333333333</v>
      </c>
      <c r="IQ355" s="208" t="str">
        <f>IF(IO355&gt;=50%,"KĐG",IF(IP355&gt;=1.6,"Đạt mục tiêu",IF(IP355&gt;=1,"Cần cố gắng","Chưa đạt")))</f>
        <v>Đạt mục tiêu</v>
      </c>
      <c r="IR355" s="78" t="s">
        <v>555</v>
      </c>
      <c r="IS355" s="78" t="s">
        <v>555</v>
      </c>
      <c r="IT355" s="78" t="s">
        <v>555</v>
      </c>
      <c r="IU355" s="78" t="s">
        <v>555</v>
      </c>
      <c r="IV355" s="78" t="s">
        <v>555</v>
      </c>
      <c r="IW355" s="61">
        <v>2</v>
      </c>
      <c r="IX355" s="61">
        <v>2</v>
      </c>
      <c r="IY355" s="61">
        <v>2</v>
      </c>
      <c r="IZ355" s="61">
        <v>1</v>
      </c>
      <c r="JA355" s="61">
        <v>2</v>
      </c>
      <c r="JB355" s="61">
        <v>2</v>
      </c>
      <c r="JC355" s="61">
        <v>1</v>
      </c>
      <c r="JD355" s="61">
        <v>2</v>
      </c>
      <c r="JE355" s="61">
        <v>2</v>
      </c>
      <c r="JF355" s="61">
        <v>2</v>
      </c>
      <c r="JG355" s="61">
        <v>2</v>
      </c>
      <c r="JH355" s="61">
        <v>2</v>
      </c>
      <c r="JI355" s="61">
        <v>2</v>
      </c>
      <c r="JJ355" s="61">
        <v>2</v>
      </c>
      <c r="JK355" s="61">
        <v>2</v>
      </c>
      <c r="JL355" s="61">
        <v>2</v>
      </c>
      <c r="JM355" s="61">
        <v>2</v>
      </c>
      <c r="JN355" s="61">
        <v>2</v>
      </c>
      <c r="JO355" s="61">
        <v>2</v>
      </c>
      <c r="JP355" s="61">
        <v>2</v>
      </c>
      <c r="JQ355" s="61">
        <v>2</v>
      </c>
      <c r="JR355" s="61">
        <v>2</v>
      </c>
      <c r="JS355" s="61">
        <v>2</v>
      </c>
      <c r="JT355" s="61">
        <v>2</v>
      </c>
      <c r="JU355" s="61">
        <v>2</v>
      </c>
      <c r="JV355" s="61">
        <v>2</v>
      </c>
      <c r="JW355" s="61">
        <v>2</v>
      </c>
      <c r="JX355" s="61">
        <v>2</v>
      </c>
      <c r="JY355" s="61">
        <v>2</v>
      </c>
      <c r="JZ355" s="61">
        <v>2</v>
      </c>
      <c r="KA355" s="202">
        <f t="shared" ref="KA355" si="453">COUNTIF(IW355:JZ355,"2")</f>
        <v>28</v>
      </c>
      <c r="KB355" s="203">
        <f t="shared" ref="KB355" si="454">KA355/(KA355+KC355+KE355+KG355)</f>
        <v>0.93333333333333335</v>
      </c>
      <c r="KC355" s="202">
        <f t="shared" ref="KC355" si="455">COUNTIF(IW355:JZ355,"1")</f>
        <v>2</v>
      </c>
      <c r="KD355" s="203">
        <f t="shared" ref="KD355" si="456">KC355/(KA355+KC355+KE355+KG355)</f>
        <v>6.6666666666666666E-2</v>
      </c>
      <c r="KE355" s="202">
        <f t="shared" ref="KE355" si="457">COUNTIF(IW355:JZ355,"0")</f>
        <v>0</v>
      </c>
      <c r="KF355" s="203">
        <f t="shared" ref="KF355" si="458">KE355/(KA355+KC355+KE355+KG355)</f>
        <v>0</v>
      </c>
      <c r="KG355" s="202">
        <f>COUNTIF(II355:JZ355,"KĐG")</f>
        <v>0</v>
      </c>
      <c r="KH355" s="203">
        <f t="shared" ref="KH355" si="459">KG355/(KA355+KC355+KE355+KG355)</f>
        <v>0</v>
      </c>
      <c r="KI355" s="204">
        <f t="shared" ref="KI355" si="460">(((KA355*2)+(KC355*1)+(KE355*0)))/(KA355+KC355+KE355)</f>
        <v>1.9333333333333333</v>
      </c>
      <c r="KJ355" s="205" t="str">
        <f t="shared" ref="KJ355" si="461">IF(KH355&gt;=50%,"KĐG",IF(KI355&gt;=1.6,"Đạt mục tiêu",IF(KI355&gt;=1,"Cần cố gắng","Chưa đạt")))</f>
        <v>Đạt mục tiêu</v>
      </c>
      <c r="KK355" s="78" t="s">
        <v>555</v>
      </c>
      <c r="KL355" s="61"/>
      <c r="KM355" s="78" t="s">
        <v>555</v>
      </c>
      <c r="KN355" s="61">
        <v>2</v>
      </c>
      <c r="KO355" s="61">
        <v>2</v>
      </c>
      <c r="KP355" s="61">
        <v>2</v>
      </c>
      <c r="KQ355" s="61">
        <v>2</v>
      </c>
      <c r="KR355" s="61">
        <v>2</v>
      </c>
      <c r="KS355" s="61">
        <v>2</v>
      </c>
      <c r="KT355" s="61">
        <v>1</v>
      </c>
      <c r="KU355" s="61">
        <v>2</v>
      </c>
      <c r="KV355" s="61">
        <v>2</v>
      </c>
      <c r="KW355" s="61">
        <v>2</v>
      </c>
      <c r="KX355" s="61">
        <v>2</v>
      </c>
      <c r="KY355" s="61">
        <v>2</v>
      </c>
      <c r="KZ355" s="61">
        <v>2</v>
      </c>
      <c r="LA355" s="61">
        <v>2</v>
      </c>
      <c r="LB355" s="61">
        <v>2</v>
      </c>
      <c r="LC355" s="61">
        <v>2</v>
      </c>
      <c r="LD355" s="61">
        <v>2</v>
      </c>
      <c r="LE355" s="61">
        <v>2</v>
      </c>
      <c r="LF355" s="61">
        <v>1</v>
      </c>
      <c r="LG355" s="61">
        <v>2</v>
      </c>
      <c r="LH355" s="61">
        <v>2</v>
      </c>
      <c r="LI355" s="61">
        <v>2</v>
      </c>
      <c r="LJ355" s="61">
        <v>2</v>
      </c>
      <c r="LK355" s="61">
        <v>2</v>
      </c>
      <c r="LL355" s="61">
        <v>1</v>
      </c>
      <c r="LM355" s="61">
        <v>2</v>
      </c>
      <c r="LN355" s="61">
        <v>2</v>
      </c>
      <c r="LO355" s="61">
        <v>2</v>
      </c>
      <c r="LP355" s="61">
        <v>2</v>
      </c>
      <c r="LQ355" s="61">
        <v>2</v>
      </c>
      <c r="LR355" s="202">
        <f>COUNTIF(KN355:LQ355,"2")</f>
        <v>27</v>
      </c>
      <c r="LS355" s="203">
        <f>LR355/(LR355+LT355+LV355+LX355)</f>
        <v>0.9</v>
      </c>
      <c r="LT355" s="202">
        <f>COUNTIF(KN355:LQ355,"1")</f>
        <v>3</v>
      </c>
      <c r="LU355" s="203">
        <f>LT355/(LR355+LT355+LV355+LX355)</f>
        <v>0.1</v>
      </c>
      <c r="LV355" s="202">
        <f>COUNTIF(KN355:LQ355,"0")</f>
        <v>0</v>
      </c>
      <c r="LW355" s="203">
        <f>LV355/(LR355+LT355+LV355+LX355)</f>
        <v>0</v>
      </c>
      <c r="LX355" s="202">
        <f>COUNTIF(KA355:LQ355,"KĐG")</f>
        <v>0</v>
      </c>
      <c r="LY355" s="203">
        <f>LX355/(LR355+LT355+LV355+LX355)</f>
        <v>0</v>
      </c>
      <c r="LZ355" s="204">
        <f>(((LR355*2)+(LT355*1)+(LV355*0)))/(LR355+LT355+LV355)</f>
        <v>1.9</v>
      </c>
      <c r="MA355" s="208" t="str">
        <f>IF(LY355&gt;=50%,"KĐG",IF(LZ355&gt;=1.6,"Đạt mục tiêu",IF(LZ355&gt;=1,"Cần cố gắng","Chưa đạt")))</f>
        <v>Đạt mục tiêu</v>
      </c>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c r="OG355" s="61"/>
      <c r="OH355" s="61"/>
      <c r="OI355" s="61"/>
      <c r="OJ355" s="61"/>
      <c r="OK355" s="61"/>
      <c r="OL355" s="61"/>
      <c r="OM355" s="61"/>
      <c r="ON355" s="61"/>
      <c r="OO355" s="61"/>
      <c r="OP355" s="61"/>
      <c r="OQ355" s="61"/>
      <c r="OR355" s="61"/>
      <c r="OS355" s="61"/>
      <c r="OT355" s="61"/>
      <c r="OU355" s="61"/>
      <c r="OV355" s="61"/>
      <c r="OW355" s="61"/>
      <c r="OX355" s="61"/>
      <c r="OY355" s="61"/>
      <c r="OZ355" s="61"/>
    </row>
    <row r="356" spans="1:416" ht="98.25" customHeight="1">
      <c r="A356" s="282"/>
      <c r="B356" s="61">
        <v>123</v>
      </c>
      <c r="C356" s="137" t="s">
        <v>569</v>
      </c>
      <c r="D356" s="133" t="s">
        <v>4</v>
      </c>
      <c r="E356" s="137" t="s">
        <v>568</v>
      </c>
      <c r="F356" s="134" t="s">
        <v>4</v>
      </c>
      <c r="G356" s="133"/>
      <c r="H356" s="137" t="s">
        <v>568</v>
      </c>
      <c r="I356" s="176" t="s">
        <v>1294</v>
      </c>
      <c r="J356" s="134"/>
      <c r="K356" s="206" t="s">
        <v>662</v>
      </c>
      <c r="L356" s="134" t="s">
        <v>500</v>
      </c>
      <c r="M356" s="55" t="s">
        <v>378</v>
      </c>
      <c r="N356" s="61" t="s">
        <v>349</v>
      </c>
      <c r="O356" s="61" t="s">
        <v>205</v>
      </c>
      <c r="P356" s="61"/>
      <c r="Q356" s="131"/>
      <c r="R356" s="131" t="s">
        <v>205</v>
      </c>
      <c r="S356" s="131"/>
      <c r="T356" s="131"/>
      <c r="U356" s="131"/>
      <c r="V356" s="131"/>
      <c r="W356" s="131"/>
      <c r="X356" s="131"/>
      <c r="Y356" s="131"/>
      <c r="Z356" s="131"/>
      <c r="AA356" s="131"/>
      <c r="AB356" s="130">
        <f t="shared" si="440"/>
        <v>1</v>
      </c>
      <c r="AC356" s="61"/>
      <c r="AD356" s="77" t="s">
        <v>552</v>
      </c>
      <c r="AE356" s="201">
        <v>2</v>
      </c>
      <c r="AF356" s="201">
        <v>1</v>
      </c>
      <c r="AG356" s="201">
        <v>1</v>
      </c>
      <c r="AH356" s="201">
        <v>2</v>
      </c>
      <c r="AI356" s="201">
        <v>2</v>
      </c>
      <c r="AJ356" s="201">
        <v>2</v>
      </c>
      <c r="AK356" s="201">
        <v>2</v>
      </c>
      <c r="AL356" s="201">
        <v>2</v>
      </c>
      <c r="AM356" s="201">
        <v>2</v>
      </c>
      <c r="AN356" s="201">
        <v>2</v>
      </c>
      <c r="AO356" s="201">
        <v>2</v>
      </c>
      <c r="AP356" s="201">
        <v>2</v>
      </c>
      <c r="AQ356" s="201">
        <v>1</v>
      </c>
      <c r="AR356" s="201">
        <v>2</v>
      </c>
      <c r="AS356" s="201">
        <v>2</v>
      </c>
      <c r="AT356" s="201">
        <v>2</v>
      </c>
      <c r="AU356" s="201">
        <v>2</v>
      </c>
      <c r="AV356" s="201">
        <v>2</v>
      </c>
      <c r="AW356" s="201">
        <v>2</v>
      </c>
      <c r="AX356" s="201">
        <v>2</v>
      </c>
      <c r="AY356" s="201">
        <v>2</v>
      </c>
      <c r="AZ356" s="201">
        <v>2</v>
      </c>
      <c r="BA356" s="201">
        <v>2</v>
      </c>
      <c r="BB356" s="201">
        <v>2</v>
      </c>
      <c r="BC356" s="201">
        <v>2</v>
      </c>
      <c r="BD356" s="201">
        <v>2</v>
      </c>
      <c r="BE356" s="201">
        <v>2</v>
      </c>
      <c r="BF356" s="201">
        <v>1</v>
      </c>
      <c r="BG356" s="201">
        <v>1</v>
      </c>
      <c r="BH356" s="201">
        <v>2</v>
      </c>
      <c r="BI356" s="202">
        <f>COUNTIF(AE356:BH356,"2")</f>
        <v>25</v>
      </c>
      <c r="BJ356" s="203">
        <f>BI356/(BI356+BK356+BM356+BO356)</f>
        <v>0.83333333333333337</v>
      </c>
      <c r="BK356" s="202">
        <f>COUNTIF(AE356:BH356,"1")</f>
        <v>5</v>
      </c>
      <c r="BL356" s="203">
        <f>BK356/(BI356+BK356+BM356+BO356)</f>
        <v>0.16666666666666666</v>
      </c>
      <c r="BM356" s="202">
        <f>COUNTIF(AE356:BH356,"0")</f>
        <v>0</v>
      </c>
      <c r="BN356" s="203">
        <f>BM356/(BI356+BK356+BM356+BO356)</f>
        <v>0</v>
      </c>
      <c r="BO356" s="202">
        <f>COUNTIF(P356:BH356,"KĐG")</f>
        <v>0</v>
      </c>
      <c r="BP356" s="203">
        <f>BO356/(BI356+BK356+BM356+BO356)</f>
        <v>0</v>
      </c>
      <c r="BQ356" s="204">
        <f>(((BI356*2)+(BK356*1)+(BM356*0)))/(BI356+BK356+BM356)</f>
        <v>1.8333333333333333</v>
      </c>
      <c r="BR356" s="205" t="str">
        <f>IF(BP356&gt;=50%,"KĐG",IF(BQ356&gt;=1.6,"Đạt mục tiêu",IF(BQ356&gt;=1,"Cần cố gắng","Chưa đạt")))</f>
        <v>Đạt mục tiêu</v>
      </c>
      <c r="BS356" s="79" t="s">
        <v>555</v>
      </c>
      <c r="BT356" s="79" t="s">
        <v>555</v>
      </c>
      <c r="BU356" s="77">
        <v>2</v>
      </c>
      <c r="BV356" s="77">
        <v>1</v>
      </c>
      <c r="BW356" s="61">
        <v>1</v>
      </c>
      <c r="BX356" s="61">
        <v>2</v>
      </c>
      <c r="BY356" s="61">
        <v>2</v>
      </c>
      <c r="BZ356" s="61">
        <v>2</v>
      </c>
      <c r="CA356" s="61">
        <v>2</v>
      </c>
      <c r="CB356" s="61">
        <v>2</v>
      </c>
      <c r="CC356" s="61">
        <v>2</v>
      </c>
      <c r="CD356" s="61">
        <v>2</v>
      </c>
      <c r="CE356" s="61">
        <v>2</v>
      </c>
      <c r="CF356" s="61">
        <v>2</v>
      </c>
      <c r="CG356" s="61">
        <v>1</v>
      </c>
      <c r="CH356" s="61">
        <v>2</v>
      </c>
      <c r="CI356" s="61">
        <v>2</v>
      </c>
      <c r="CJ356" s="61">
        <v>2</v>
      </c>
      <c r="CK356" s="61">
        <v>2</v>
      </c>
      <c r="CL356" s="61">
        <v>2</v>
      </c>
      <c r="CM356" s="61">
        <v>2</v>
      </c>
      <c r="CN356" s="61">
        <v>2</v>
      </c>
      <c r="CO356" s="61">
        <v>2</v>
      </c>
      <c r="CP356" s="61">
        <v>2</v>
      </c>
      <c r="CQ356" s="61">
        <v>2</v>
      </c>
      <c r="CR356" s="61">
        <v>2</v>
      </c>
      <c r="CS356" s="61">
        <v>2</v>
      </c>
      <c r="CT356" s="61">
        <v>2</v>
      </c>
      <c r="CU356" s="61">
        <v>2</v>
      </c>
      <c r="CV356" s="61">
        <v>1</v>
      </c>
      <c r="CW356" s="61">
        <v>1</v>
      </c>
      <c r="CX356" s="61">
        <v>2</v>
      </c>
      <c r="CY356" s="61">
        <f>COUNTIF(BU356:CX356,"2")</f>
        <v>25</v>
      </c>
      <c r="CZ356" s="61">
        <f>CY356/(CY356+DA356+DC356+DE356)</f>
        <v>0.83333333333333337</v>
      </c>
      <c r="DA356" s="61">
        <f>COUNTIF(BU356:CX356,"1")</f>
        <v>5</v>
      </c>
      <c r="DB356" s="61">
        <f>DA356/(CY356+DA356+DC356+DE356)</f>
        <v>0.16666666666666666</v>
      </c>
      <c r="DC356" s="61">
        <f>COUNTIF(BU356:CX356,"0")</f>
        <v>0</v>
      </c>
      <c r="DD356" s="61">
        <f>DC356/(CY356+DA356+DC356+DE356)</f>
        <v>0</v>
      </c>
      <c r="DE356" s="61">
        <f>COUNTIF(BG356:CX356,"KĐG")</f>
        <v>0</v>
      </c>
      <c r="DF356" s="61">
        <f>DE356/(CY356+DA356+DC356+DE356)</f>
        <v>0</v>
      </c>
      <c r="DG356" s="61">
        <f>(((CY356*2)+(DA356*1)+(DC356*0)))/(CY356+DA356+DC356)</f>
        <v>1.8333333333333333</v>
      </c>
      <c r="DH356" s="61" t="str">
        <f>IF(DF356&gt;=50%,"KĐG",IF(DG356&gt;=1.6,"Đạt mục tiêu",IF(DG356&gt;=1,"Cần cố gắng","Chưa đạt")))</f>
        <v>Đạt mục tiêu</v>
      </c>
      <c r="DI356" s="61"/>
      <c r="DJ356" s="61"/>
      <c r="DK356" s="61"/>
      <c r="DL356" s="77"/>
      <c r="DM356" s="77"/>
      <c r="DN356" s="77"/>
      <c r="DO356" s="77"/>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77"/>
      <c r="FF356" s="77"/>
      <c r="FG356" s="77"/>
      <c r="FH356" s="77"/>
      <c r="FI356" s="77"/>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c r="GU356" s="61"/>
      <c r="GV356" s="61"/>
      <c r="GW356" s="61"/>
      <c r="GX356" s="61"/>
      <c r="GY356" s="77"/>
      <c r="GZ356" s="77"/>
      <c r="HA356" s="77"/>
      <c r="HB356" s="77"/>
      <c r="HC356" s="77"/>
      <c r="HD356" s="61"/>
      <c r="HE356" s="61"/>
      <c r="HF356" s="61"/>
      <c r="HG356" s="61"/>
      <c r="HH356" s="61"/>
      <c r="HI356" s="61"/>
      <c r="HJ356" s="61"/>
      <c r="HK356" s="61"/>
      <c r="HL356" s="61"/>
      <c r="HM356" s="61"/>
      <c r="HN356" s="61"/>
      <c r="HO356" s="61"/>
      <c r="HP356" s="61"/>
      <c r="HQ356" s="61"/>
      <c r="HR356" s="61"/>
      <c r="HS356" s="61"/>
      <c r="HT356" s="61"/>
      <c r="HU356" s="61"/>
      <c r="HV356" s="61"/>
      <c r="HW356" s="61"/>
      <c r="HX356" s="61"/>
      <c r="HY356" s="61"/>
      <c r="HZ356" s="61"/>
      <c r="IA356" s="61"/>
      <c r="IB356" s="61"/>
      <c r="IC356" s="61"/>
      <c r="ID356" s="61"/>
      <c r="IE356" s="61"/>
      <c r="IF356" s="61"/>
      <c r="IG356" s="61"/>
      <c r="IH356" s="61"/>
      <c r="II356" s="61"/>
      <c r="IJ356" s="61"/>
      <c r="IK356" s="61"/>
      <c r="IL356" s="61"/>
      <c r="IM356" s="61"/>
      <c r="IN356" s="61"/>
      <c r="IO356" s="61"/>
      <c r="IP356" s="61"/>
      <c r="IQ356" s="61"/>
      <c r="IR356" s="61"/>
      <c r="IS356" s="77"/>
      <c r="IT356" s="77"/>
      <c r="IU356" s="77"/>
      <c r="IV356" s="77"/>
      <c r="IW356" s="61"/>
      <c r="IX356" s="61"/>
      <c r="IY356" s="61"/>
      <c r="IZ356" s="61"/>
      <c r="JA356" s="61"/>
      <c r="JB356" s="61"/>
      <c r="JC356" s="61"/>
      <c r="JD356" s="61"/>
      <c r="JE356" s="61"/>
      <c r="JF356" s="61"/>
      <c r="JG356" s="61"/>
      <c r="JH356" s="61"/>
      <c r="JI356" s="61"/>
      <c r="JJ356" s="61"/>
      <c r="JK356" s="61"/>
      <c r="JL356" s="61"/>
      <c r="JM356" s="61"/>
      <c r="JN356" s="61"/>
      <c r="JO356" s="61"/>
      <c r="JP356" s="61"/>
      <c r="JQ356" s="61"/>
      <c r="JR356" s="61"/>
      <c r="JS356" s="61"/>
      <c r="JT356" s="61"/>
      <c r="JU356" s="61"/>
      <c r="JV356" s="61"/>
      <c r="JW356" s="61"/>
      <c r="JX356" s="61"/>
      <c r="JY356" s="61"/>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61"/>
      <c r="LG356" s="61"/>
      <c r="LH356" s="61"/>
      <c r="LI356" s="61"/>
      <c r="LJ356" s="61"/>
      <c r="LK356" s="61"/>
      <c r="LL356" s="61"/>
      <c r="LM356" s="61"/>
      <c r="LN356" s="61"/>
      <c r="LO356" s="61"/>
      <c r="LP356" s="61"/>
      <c r="LQ356" s="61"/>
      <c r="LR356" s="61"/>
      <c r="LS356" s="61"/>
      <c r="LT356" s="61"/>
      <c r="LU356" s="61"/>
      <c r="LV356" s="61"/>
      <c r="LW356" s="61"/>
      <c r="LX356" s="61"/>
      <c r="LY356" s="61"/>
      <c r="LZ356" s="61"/>
      <c r="MA356" s="61"/>
      <c r="MB356" s="61"/>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61"/>
      <c r="NE356" s="61"/>
      <c r="NF356" s="61"/>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61"/>
      <c r="OE356" s="61"/>
      <c r="OF356" s="61"/>
      <c r="OG356" s="61"/>
      <c r="OH356" s="61"/>
      <c r="OI356" s="61"/>
      <c r="OJ356" s="61"/>
      <c r="OK356" s="61"/>
      <c r="OL356" s="61"/>
      <c r="OM356" s="61"/>
      <c r="ON356" s="61"/>
      <c r="OO356" s="61"/>
      <c r="OP356" s="61"/>
      <c r="OQ356" s="61"/>
      <c r="OR356" s="61"/>
      <c r="OS356" s="61"/>
      <c r="OT356" s="61"/>
      <c r="OU356" s="61"/>
      <c r="OV356" s="61"/>
      <c r="OW356" s="61"/>
      <c r="OX356" s="61"/>
      <c r="OY356" s="61"/>
      <c r="OZ356" s="61"/>
    </row>
    <row r="357" spans="1:416" ht="94.5" hidden="1">
      <c r="A357" s="282"/>
      <c r="B357" s="61">
        <v>124</v>
      </c>
      <c r="C357" s="137" t="s">
        <v>570</v>
      </c>
      <c r="D357" s="133" t="s">
        <v>4</v>
      </c>
      <c r="E357" s="137" t="s">
        <v>571</v>
      </c>
      <c r="F357" s="134" t="s">
        <v>4</v>
      </c>
      <c r="G357" s="133"/>
      <c r="H357" s="137" t="s">
        <v>571</v>
      </c>
      <c r="I357" s="176" t="s">
        <v>1546</v>
      </c>
      <c r="J357" s="134"/>
      <c r="K357" s="206" t="s">
        <v>662</v>
      </c>
      <c r="L357" s="134" t="s">
        <v>500</v>
      </c>
      <c r="M357" s="55" t="s">
        <v>378</v>
      </c>
      <c r="N357" s="61" t="s">
        <v>349</v>
      </c>
      <c r="O357" s="61" t="s">
        <v>205</v>
      </c>
      <c r="P357" s="61"/>
      <c r="Q357" s="131"/>
      <c r="R357" s="131"/>
      <c r="S357" s="131"/>
      <c r="T357" s="131" t="s">
        <v>205</v>
      </c>
      <c r="U357" s="131"/>
      <c r="V357" s="131"/>
      <c r="W357" s="131"/>
      <c r="X357" s="131"/>
      <c r="Y357" s="131"/>
      <c r="Z357" s="131"/>
      <c r="AA357" s="131"/>
      <c r="AB357" s="130">
        <f t="shared" si="440"/>
        <v>1</v>
      </c>
      <c r="AC357" s="77"/>
      <c r="AD357" s="77"/>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251"/>
      <c r="BT357" s="251"/>
      <c r="BU357" s="79"/>
      <c r="BV357" s="79"/>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202"/>
      <c r="DC357" s="203"/>
      <c r="DD357" s="202"/>
      <c r="DE357" s="203"/>
      <c r="DF357" s="202"/>
      <c r="DG357" s="203"/>
      <c r="DH357" s="202"/>
      <c r="DI357" s="203" t="e">
        <f>DH357/(DB357+DD357+DF357+DH357)</f>
        <v>#DIV/0!</v>
      </c>
      <c r="DJ357" s="204" t="e">
        <f>(((DB357*2)+(DD357*1)+(DF357*0)))/(DB357+DD357+DF357)</f>
        <v>#DIV/0!</v>
      </c>
      <c r="DK357" s="207" t="e">
        <f>IF(DI357&gt;=50%,"KĐG",IF(DJ357&gt;=1.6,"Đạt mục tiêu",IF(DJ357&gt;=1,"Cần cố gắng","Chưa đạt")))</f>
        <v>#DIV/0!</v>
      </c>
      <c r="DL357" s="77"/>
      <c r="DM357" s="77"/>
      <c r="DN357" s="77"/>
      <c r="DO357" s="77"/>
      <c r="DP357" s="201">
        <v>2</v>
      </c>
      <c r="DQ357" s="201">
        <v>2</v>
      </c>
      <c r="DR357" s="201">
        <v>2</v>
      </c>
      <c r="DS357" s="201">
        <v>2</v>
      </c>
      <c r="DT357" s="201">
        <v>2</v>
      </c>
      <c r="DU357" s="201">
        <v>2</v>
      </c>
      <c r="DV357" s="201">
        <v>2</v>
      </c>
      <c r="DW357" s="201">
        <v>2</v>
      </c>
      <c r="DX357" s="201">
        <v>2</v>
      </c>
      <c r="DY357" s="201">
        <v>2</v>
      </c>
      <c r="DZ357" s="201">
        <v>2</v>
      </c>
      <c r="EA357" s="201">
        <v>2</v>
      </c>
      <c r="EB357" s="201">
        <v>2</v>
      </c>
      <c r="EC357" s="201">
        <v>2</v>
      </c>
      <c r="ED357" s="201">
        <v>2</v>
      </c>
      <c r="EE357" s="201">
        <v>2</v>
      </c>
      <c r="EF357" s="201">
        <v>2</v>
      </c>
      <c r="EG357" s="201">
        <v>2</v>
      </c>
      <c r="EH357" s="201">
        <v>2</v>
      </c>
      <c r="EI357" s="201">
        <v>2</v>
      </c>
      <c r="EJ357" s="201">
        <v>2</v>
      </c>
      <c r="EK357" s="201">
        <v>2</v>
      </c>
      <c r="EL357" s="201">
        <v>2</v>
      </c>
      <c r="EM357" s="201">
        <v>2</v>
      </c>
      <c r="EN357" s="201">
        <v>2</v>
      </c>
      <c r="EO357" s="201">
        <v>2</v>
      </c>
      <c r="EP357" s="201">
        <v>2</v>
      </c>
      <c r="EQ357" s="201">
        <v>2</v>
      </c>
      <c r="ER357" s="201">
        <v>2</v>
      </c>
      <c r="ES357" s="201">
        <v>2</v>
      </c>
      <c r="ET357" s="201">
        <v>2</v>
      </c>
      <c r="EU357" s="202">
        <v>23</v>
      </c>
      <c r="EV357" s="203">
        <v>0.85185185185185186</v>
      </c>
      <c r="EW357" s="202">
        <v>2</v>
      </c>
      <c r="EX357" s="203">
        <v>7.407407407407407E-2</v>
      </c>
      <c r="EY357" s="202">
        <v>2</v>
      </c>
      <c r="EZ357" s="203">
        <v>7.407407407407407E-2</v>
      </c>
      <c r="FA357" s="202">
        <v>0</v>
      </c>
      <c r="FB357" s="203">
        <v>0</v>
      </c>
      <c r="FC357" s="204">
        <v>1.7777777777777777</v>
      </c>
      <c r="FD357" s="207" t="s">
        <v>671</v>
      </c>
      <c r="FE357" s="77"/>
      <c r="FF357" s="77"/>
      <c r="FG357" s="77"/>
      <c r="FH357" s="77"/>
      <c r="FI357" s="77"/>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77"/>
      <c r="GZ357" s="77"/>
      <c r="HA357" s="77"/>
      <c r="HB357" s="77"/>
      <c r="HC357" s="77"/>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61"/>
      <c r="IH357" s="61"/>
      <c r="II357" s="61"/>
      <c r="IJ357" s="61"/>
      <c r="IK357" s="61"/>
      <c r="IL357" s="61"/>
      <c r="IM357" s="61"/>
      <c r="IN357" s="61"/>
      <c r="IO357" s="61"/>
      <c r="IP357" s="61"/>
      <c r="IQ357" s="61"/>
      <c r="IR357" s="61"/>
      <c r="IS357" s="77"/>
      <c r="IT357" s="77"/>
      <c r="IU357" s="77"/>
      <c r="IV357" s="77"/>
      <c r="IW357" s="61"/>
      <c r="IX357" s="61"/>
      <c r="IY357" s="61"/>
      <c r="IZ357" s="61"/>
      <c r="JA357" s="61"/>
      <c r="JB357" s="61"/>
      <c r="JC357" s="61"/>
      <c r="JD357" s="61"/>
      <c r="JE357" s="61"/>
      <c r="JF357" s="61"/>
      <c r="JG357" s="61"/>
      <c r="JH357" s="61"/>
      <c r="JI357" s="61"/>
      <c r="JJ357" s="61"/>
      <c r="JK357" s="61"/>
      <c r="JL357" s="61"/>
      <c r="JM357" s="61"/>
      <c r="JN357" s="61"/>
      <c r="JO357" s="61"/>
      <c r="JP357" s="61"/>
      <c r="JQ357" s="61"/>
      <c r="JR357" s="61"/>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c r="OE357" s="61"/>
      <c r="OF357" s="61"/>
      <c r="OG357" s="61"/>
      <c r="OH357" s="61"/>
      <c r="OI357" s="61"/>
      <c r="OJ357" s="61"/>
      <c r="OK357" s="61"/>
      <c r="OL357" s="61"/>
      <c r="OM357" s="61"/>
      <c r="ON357" s="61"/>
      <c r="OO357" s="61"/>
      <c r="OP357" s="61"/>
      <c r="OQ357" s="61"/>
      <c r="OR357" s="61"/>
      <c r="OS357" s="61"/>
      <c r="OT357" s="61"/>
      <c r="OU357" s="61"/>
      <c r="OV357" s="61"/>
      <c r="OW357" s="61"/>
      <c r="OX357" s="61"/>
      <c r="OY357" s="61"/>
      <c r="OZ357" s="61"/>
    </row>
    <row r="358" spans="1:416" ht="94.5" hidden="1">
      <c r="A358" s="282"/>
      <c r="B358" s="61">
        <v>125</v>
      </c>
      <c r="C358" s="137" t="s">
        <v>572</v>
      </c>
      <c r="D358" s="133" t="s">
        <v>4</v>
      </c>
      <c r="E358" s="137" t="s">
        <v>573</v>
      </c>
      <c r="F358" s="134" t="s">
        <v>4</v>
      </c>
      <c r="G358" s="133"/>
      <c r="H358" s="137" t="s">
        <v>573</v>
      </c>
      <c r="I358" s="176" t="s">
        <v>1300</v>
      </c>
      <c r="J358" s="134"/>
      <c r="K358" s="206" t="s">
        <v>662</v>
      </c>
      <c r="L358" s="134" t="s">
        <v>500</v>
      </c>
      <c r="M358" s="55" t="s">
        <v>378</v>
      </c>
      <c r="N358" s="61" t="s">
        <v>349</v>
      </c>
      <c r="O358" s="61" t="s">
        <v>205</v>
      </c>
      <c r="P358" s="61">
        <v>1</v>
      </c>
      <c r="Q358" s="131"/>
      <c r="R358" s="131"/>
      <c r="S358" s="131"/>
      <c r="T358" s="131"/>
      <c r="U358" s="131"/>
      <c r="V358" s="131" t="s">
        <v>205</v>
      </c>
      <c r="W358" s="131"/>
      <c r="X358" s="131"/>
      <c r="Y358" s="131"/>
      <c r="Z358" s="131"/>
      <c r="AA358" s="131"/>
      <c r="AB358" s="130">
        <f t="shared" si="440"/>
        <v>1</v>
      </c>
      <c r="AC358" s="77"/>
      <c r="AD358" s="77"/>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251"/>
      <c r="BT358" s="251"/>
      <c r="BU358" s="77"/>
      <c r="BV358" s="77"/>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79"/>
      <c r="DM358" s="79"/>
      <c r="DN358" s="79"/>
      <c r="DO358" s="79" t="s">
        <v>802</v>
      </c>
      <c r="DP358" s="201">
        <v>2</v>
      </c>
      <c r="DQ358" s="201">
        <v>2</v>
      </c>
      <c r="DR358" s="201">
        <v>2</v>
      </c>
      <c r="DS358" s="201">
        <v>2</v>
      </c>
      <c r="DT358" s="201">
        <v>1</v>
      </c>
      <c r="DU358" s="201">
        <v>2</v>
      </c>
      <c r="DV358" s="201">
        <v>2</v>
      </c>
      <c r="DW358" s="201">
        <v>1</v>
      </c>
      <c r="DX358" s="201">
        <v>2</v>
      </c>
      <c r="DY358" s="201">
        <v>2</v>
      </c>
      <c r="DZ358" s="201">
        <v>2</v>
      </c>
      <c r="EA358" s="201">
        <v>2</v>
      </c>
      <c r="EB358" s="201">
        <v>2</v>
      </c>
      <c r="EC358" s="201">
        <v>2</v>
      </c>
      <c r="ED358" s="201">
        <v>2</v>
      </c>
      <c r="EE358" s="201">
        <v>2</v>
      </c>
      <c r="EF358" s="201">
        <v>2</v>
      </c>
      <c r="EG358" s="201">
        <v>2</v>
      </c>
      <c r="EH358" s="201">
        <v>2</v>
      </c>
      <c r="EI358" s="201">
        <v>2</v>
      </c>
      <c r="EJ358" s="201">
        <v>2</v>
      </c>
      <c r="EK358" s="201">
        <v>2</v>
      </c>
      <c r="EL358" s="201">
        <v>2</v>
      </c>
      <c r="EM358" s="201">
        <v>1</v>
      </c>
      <c r="EN358" s="201">
        <v>2</v>
      </c>
      <c r="EO358" s="201">
        <v>2</v>
      </c>
      <c r="EP358" s="201">
        <v>2</v>
      </c>
      <c r="EQ358" s="201">
        <v>2</v>
      </c>
      <c r="ER358" s="201">
        <v>2</v>
      </c>
      <c r="ES358" s="201">
        <v>2</v>
      </c>
      <c r="ET358" s="201">
        <v>2</v>
      </c>
      <c r="EU358" s="202">
        <f>COUNTIF(DL358:ET358,"2")</f>
        <v>28</v>
      </c>
      <c r="EV358" s="203">
        <f>EU358/(EU358+EW358+EY358+FA358)</f>
        <v>0.90322580645161288</v>
      </c>
      <c r="EW358" s="202">
        <f>COUNTIF(DL358:ET358,"1")</f>
        <v>3</v>
      </c>
      <c r="EX358" s="203">
        <f>EW358/(EU358+EW358+EY358+FA358)</f>
        <v>9.6774193548387094E-2</v>
      </c>
      <c r="EY358" s="202">
        <f>COUNTIF(DL358:ET358,"0")</f>
        <v>0</v>
      </c>
      <c r="EZ358" s="203">
        <f>EY358/(EU358+EW358+EY358+FA358)</f>
        <v>0</v>
      </c>
      <c r="FA358" s="202">
        <f>COUNTIF(DL358:ET358,"KĐG")</f>
        <v>0</v>
      </c>
      <c r="FB358" s="203">
        <f>FA358/(EU358+EW358+EY358+FA358)</f>
        <v>0</v>
      </c>
      <c r="FC358" s="204">
        <f>(((EU358*2)+(EW358*1)+(EY358*0)))/(EU358+EW358+EY358)</f>
        <v>1.903225806451613</v>
      </c>
      <c r="FD358" s="207" t="str">
        <f>IF(FB358&gt;=50%,"KĐG",IF(FC358&gt;=1.6,"Đạt mục tiêu",IF(FC358&gt;=1,"Cần cố gắng","Chưa đạt")))</f>
        <v>Đạt mục tiêu</v>
      </c>
      <c r="FE358" s="77"/>
      <c r="FF358" s="77"/>
      <c r="FG358" s="77"/>
      <c r="FH358" s="77"/>
      <c r="FI358" s="77"/>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77"/>
      <c r="GZ358" s="77"/>
      <c r="HA358" s="77"/>
      <c r="HB358" s="77"/>
      <c r="HC358" s="77"/>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61"/>
      <c r="IK358" s="61"/>
      <c r="IL358" s="61"/>
      <c r="IM358" s="61"/>
      <c r="IN358" s="61"/>
      <c r="IO358" s="61"/>
      <c r="IP358" s="61"/>
      <c r="IQ358" s="61"/>
      <c r="IR358" s="61"/>
      <c r="IS358" s="77"/>
      <c r="IT358" s="77"/>
      <c r="IU358" s="77"/>
      <c r="IV358" s="77"/>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c r="OE358" s="61"/>
      <c r="OF358" s="61"/>
      <c r="OG358" s="61"/>
      <c r="OH358" s="61"/>
      <c r="OI358" s="61"/>
      <c r="OJ358" s="61"/>
      <c r="OK358" s="61"/>
      <c r="OL358" s="61"/>
      <c r="OM358" s="61"/>
      <c r="ON358" s="61"/>
      <c r="OO358" s="61"/>
      <c r="OP358" s="61"/>
      <c r="OQ358" s="61"/>
      <c r="OR358" s="61"/>
      <c r="OS358" s="61"/>
      <c r="OT358" s="61"/>
      <c r="OU358" s="61"/>
      <c r="OV358" s="61"/>
      <c r="OW358" s="61"/>
      <c r="OX358" s="61"/>
      <c r="OY358" s="61"/>
      <c r="OZ358" s="61"/>
    </row>
    <row r="359" spans="1:416" ht="94.5" hidden="1">
      <c r="A359" s="282"/>
      <c r="B359" s="61">
        <v>126</v>
      </c>
      <c r="C359" s="137" t="s">
        <v>574</v>
      </c>
      <c r="D359" s="133" t="s">
        <v>4</v>
      </c>
      <c r="E359" s="137" t="s">
        <v>575</v>
      </c>
      <c r="F359" s="134" t="s">
        <v>4</v>
      </c>
      <c r="G359" s="133"/>
      <c r="H359" s="137" t="s">
        <v>575</v>
      </c>
      <c r="I359" s="176" t="s">
        <v>1550</v>
      </c>
      <c r="J359" s="134"/>
      <c r="K359" s="206" t="s">
        <v>662</v>
      </c>
      <c r="L359" s="134" t="s">
        <v>500</v>
      </c>
      <c r="M359" s="55" t="s">
        <v>378</v>
      </c>
      <c r="N359" s="61" t="s">
        <v>349</v>
      </c>
      <c r="O359" s="61" t="s">
        <v>205</v>
      </c>
      <c r="P359" s="61">
        <v>1</v>
      </c>
      <c r="Q359" s="131"/>
      <c r="R359" s="131"/>
      <c r="S359" s="131"/>
      <c r="T359" s="131"/>
      <c r="U359" s="131"/>
      <c r="V359" s="131"/>
      <c r="W359" s="131"/>
      <c r="X359" s="131" t="s">
        <v>205</v>
      </c>
      <c r="Y359" s="131"/>
      <c r="Z359" s="131"/>
      <c r="AA359" s="131"/>
      <c r="AB359" s="130">
        <f t="shared" si="440"/>
        <v>1</v>
      </c>
      <c r="AC359" s="77"/>
      <c r="AD359" s="77"/>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251"/>
      <c r="BT359" s="251"/>
      <c r="BU359" s="77"/>
      <c r="BV359" s="77"/>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77"/>
      <c r="DM359" s="77"/>
      <c r="DN359" s="77"/>
      <c r="DO359" s="77"/>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79"/>
      <c r="FF359" s="79"/>
      <c r="FG359" s="79" t="s">
        <v>804</v>
      </c>
      <c r="FH359" s="79"/>
      <c r="FI359" s="79"/>
      <c r="FJ359" s="77" t="s">
        <v>463</v>
      </c>
      <c r="FK359" s="77" t="s">
        <v>463</v>
      </c>
      <c r="FL359" s="77" t="s">
        <v>463</v>
      </c>
      <c r="FM359" s="77" t="s">
        <v>1022</v>
      </c>
      <c r="FN359" s="77" t="s">
        <v>463</v>
      </c>
      <c r="FO359" s="77" t="s">
        <v>1022</v>
      </c>
      <c r="FP359" s="77" t="s">
        <v>463</v>
      </c>
      <c r="FQ359" s="77" t="s">
        <v>463</v>
      </c>
      <c r="FR359" s="77" t="s">
        <v>463</v>
      </c>
      <c r="FS359" s="77" t="s">
        <v>463</v>
      </c>
      <c r="FT359" s="77" t="s">
        <v>463</v>
      </c>
      <c r="FU359" s="77" t="s">
        <v>463</v>
      </c>
      <c r="FV359" s="77" t="s">
        <v>463</v>
      </c>
      <c r="FW359" s="77" t="s">
        <v>463</v>
      </c>
      <c r="FX359" s="77" t="s">
        <v>463</v>
      </c>
      <c r="FY359" s="77" t="s">
        <v>463</v>
      </c>
      <c r="FZ359" s="77" t="s">
        <v>463</v>
      </c>
      <c r="GA359" s="77" t="s">
        <v>463</v>
      </c>
      <c r="GB359" s="77" t="s">
        <v>463</v>
      </c>
      <c r="GC359" s="77" t="s">
        <v>463</v>
      </c>
      <c r="GD359" s="77" t="s">
        <v>463</v>
      </c>
      <c r="GE359" s="77" t="s">
        <v>463</v>
      </c>
      <c r="GF359" s="77" t="s">
        <v>463</v>
      </c>
      <c r="GG359" s="77" t="s">
        <v>1022</v>
      </c>
      <c r="GH359" s="77" t="s">
        <v>463</v>
      </c>
      <c r="GI359" s="77" t="s">
        <v>463</v>
      </c>
      <c r="GJ359" s="77" t="s">
        <v>463</v>
      </c>
      <c r="GK359" s="77" t="s">
        <v>463</v>
      </c>
      <c r="GL359" s="77" t="s">
        <v>463</v>
      </c>
      <c r="GM359" s="77" t="s">
        <v>463</v>
      </c>
      <c r="GN359" s="77" t="s">
        <v>463</v>
      </c>
      <c r="GO359" s="202">
        <f>COUNTIF(EZ359:GN359,"2")</f>
        <v>28</v>
      </c>
      <c r="GP359" s="203">
        <f t="shared" ref="GP359" si="462">GO359/(GO359+GQ359+GS359+GU359)</f>
        <v>0.90322580645161288</v>
      </c>
      <c r="GQ359" s="202">
        <f>COUNTIF(EZ359:GN359,"1")</f>
        <v>3</v>
      </c>
      <c r="GR359" s="203">
        <f t="shared" ref="GR359" si="463">GQ359/(GO359+GQ359+GS359+GU359)</f>
        <v>9.6774193548387094E-2</v>
      </c>
      <c r="GS359" s="202">
        <f>COUNTIF(EZ359:GN359,"0")</f>
        <v>0</v>
      </c>
      <c r="GT359" s="203">
        <f t="shared" ref="GT359" si="464">GS359/(GO359+GQ359+GS359+GU359)</f>
        <v>0</v>
      </c>
      <c r="GU359" s="202">
        <f>COUNTIF(EZ359:GN359,"KĐG")</f>
        <v>0</v>
      </c>
      <c r="GV359" s="203">
        <f t="shared" ref="GV359" si="465">GU359/(GO359+GQ359+GS359+GU359)</f>
        <v>0</v>
      </c>
      <c r="GW359" s="204">
        <f t="shared" ref="GW359" si="466">(((GO359*2)+(GQ359*1)+(GS359*0)))/(GO359+GQ359+GS359)</f>
        <v>1.903225806451613</v>
      </c>
      <c r="GX359" s="205" t="str">
        <f t="shared" ref="GX359" si="467">IF(GV359&gt;=50%,"KĐG",IF(GW359&gt;=1.6,"Đạt mục tiêu",IF(GW359&gt;=1,"Cần cố gắng","Chưa đạt")))</f>
        <v>Đạt mục tiêu</v>
      </c>
      <c r="GY359" s="77"/>
      <c r="GZ359" s="77"/>
      <c r="HA359" s="77"/>
      <c r="HB359" s="77"/>
      <c r="HC359" s="77"/>
      <c r="HD359" s="61"/>
      <c r="HE359" s="61"/>
      <c r="HF359" s="61"/>
      <c r="HG359" s="61"/>
      <c r="HH359" s="61"/>
      <c r="HI359" s="61"/>
      <c r="HJ359" s="61"/>
      <c r="HK359" s="61"/>
      <c r="HL359" s="61"/>
      <c r="HM359" s="61"/>
      <c r="HN359" s="61"/>
      <c r="HO359" s="61"/>
      <c r="HP359" s="61"/>
      <c r="HQ359" s="61"/>
      <c r="HR359" s="61"/>
      <c r="HS359" s="61"/>
      <c r="HT359" s="61"/>
      <c r="HU359" s="61"/>
      <c r="HV359" s="61"/>
      <c r="HW359" s="61"/>
      <c r="HX359" s="61"/>
      <c r="HY359" s="61"/>
      <c r="HZ359" s="61"/>
      <c r="IA359" s="61"/>
      <c r="IB359" s="61"/>
      <c r="IC359" s="61"/>
      <c r="ID359" s="61"/>
      <c r="IE359" s="61"/>
      <c r="IF359" s="61"/>
      <c r="IG359" s="61"/>
      <c r="IH359" s="61"/>
      <c r="II359" s="61"/>
      <c r="IJ359" s="61"/>
      <c r="IK359" s="61"/>
      <c r="IL359" s="61"/>
      <c r="IM359" s="61"/>
      <c r="IN359" s="61"/>
      <c r="IO359" s="61"/>
      <c r="IP359" s="61"/>
      <c r="IQ359" s="61"/>
      <c r="IR359" s="61"/>
      <c r="IS359" s="77"/>
      <c r="IT359" s="77"/>
      <c r="IU359" s="77"/>
      <c r="IV359" s="77"/>
      <c r="IW359" s="61"/>
      <c r="IX359" s="61"/>
      <c r="IY359" s="61"/>
      <c r="IZ359" s="61"/>
      <c r="JA359" s="61"/>
      <c r="JB359" s="61"/>
      <c r="JC359" s="61"/>
      <c r="JD359" s="61"/>
      <c r="JE359" s="61"/>
      <c r="JF359" s="61"/>
      <c r="JG359" s="61"/>
      <c r="JH359" s="61"/>
      <c r="JI359" s="61"/>
      <c r="JJ359" s="61"/>
      <c r="JK359" s="61"/>
      <c r="JL359" s="61"/>
      <c r="JM359" s="61"/>
      <c r="JN359" s="61"/>
      <c r="JO359" s="61"/>
      <c r="JP359" s="61"/>
      <c r="JQ359" s="61"/>
      <c r="JR359" s="61"/>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61"/>
      <c r="LG359" s="61"/>
      <c r="LH359" s="61"/>
      <c r="LI359" s="61"/>
      <c r="LJ359" s="61"/>
      <c r="LK359" s="61"/>
      <c r="LL359" s="61"/>
      <c r="LM359" s="61"/>
      <c r="LN359" s="61"/>
      <c r="LO359" s="61"/>
      <c r="LP359" s="61"/>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c r="OE359" s="61"/>
      <c r="OF359" s="61"/>
      <c r="OG359" s="61"/>
      <c r="OH359" s="61"/>
      <c r="OI359" s="61"/>
      <c r="OJ359" s="61"/>
      <c r="OK359" s="61"/>
      <c r="OL359" s="61"/>
      <c r="OM359" s="61"/>
      <c r="ON359" s="61"/>
      <c r="OO359" s="61"/>
      <c r="OP359" s="61"/>
      <c r="OQ359" s="61"/>
      <c r="OR359" s="61"/>
      <c r="OS359" s="61"/>
      <c r="OT359" s="61"/>
      <c r="OU359" s="61"/>
      <c r="OV359" s="61"/>
      <c r="OW359" s="61"/>
      <c r="OX359" s="61"/>
      <c r="OY359" s="61"/>
      <c r="OZ359" s="61"/>
    </row>
    <row r="360" spans="1:416" ht="94.5" hidden="1">
      <c r="A360" s="282"/>
      <c r="B360" s="61">
        <v>127</v>
      </c>
      <c r="C360" s="137" t="s">
        <v>576</v>
      </c>
      <c r="D360" s="133" t="s">
        <v>4</v>
      </c>
      <c r="E360" s="137" t="s">
        <v>577</v>
      </c>
      <c r="F360" s="134" t="s">
        <v>4</v>
      </c>
      <c r="G360" s="133"/>
      <c r="H360" s="137" t="s">
        <v>577</v>
      </c>
      <c r="I360" s="176" t="s">
        <v>1046</v>
      </c>
      <c r="J360" s="168" t="s">
        <v>832</v>
      </c>
      <c r="K360" s="206" t="s">
        <v>662</v>
      </c>
      <c r="L360" s="134" t="s">
        <v>500</v>
      </c>
      <c r="M360" s="55" t="s">
        <v>378</v>
      </c>
      <c r="N360" s="61" t="s">
        <v>349</v>
      </c>
      <c r="O360" s="61" t="s">
        <v>205</v>
      </c>
      <c r="P360" s="61">
        <v>1</v>
      </c>
      <c r="Q360" s="131"/>
      <c r="R360" s="131"/>
      <c r="S360" s="131"/>
      <c r="T360" s="131"/>
      <c r="U360" s="131"/>
      <c r="V360" s="131"/>
      <c r="W360" s="131"/>
      <c r="X360" s="131"/>
      <c r="Y360" s="131"/>
      <c r="Z360" s="131"/>
      <c r="AA360" s="131" t="s">
        <v>205</v>
      </c>
      <c r="AB360" s="130">
        <f t="shared" si="440"/>
        <v>1</v>
      </c>
      <c r="AC360" s="77"/>
      <c r="AD360" s="77"/>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251"/>
      <c r="BT360" s="251"/>
      <c r="BU360" s="77"/>
      <c r="BV360" s="77"/>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77"/>
      <c r="DM360" s="77"/>
      <c r="DN360" s="77"/>
      <c r="DO360" s="77"/>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77"/>
      <c r="FF360" s="77"/>
      <c r="FG360" s="77"/>
      <c r="FH360" s="77"/>
      <c r="FI360" s="77"/>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77"/>
      <c r="GZ360" s="79" t="s">
        <v>552</v>
      </c>
      <c r="HA360" s="77"/>
      <c r="HB360" s="77"/>
      <c r="HC360" s="77"/>
      <c r="HD360" s="178">
        <v>2</v>
      </c>
      <c r="HE360" s="61">
        <v>2</v>
      </c>
      <c r="HF360" s="61">
        <v>2</v>
      </c>
      <c r="HG360" s="61">
        <v>2</v>
      </c>
      <c r="HH360" s="61">
        <v>2</v>
      </c>
      <c r="HI360" s="61">
        <v>2</v>
      </c>
      <c r="HJ360" s="61">
        <v>2</v>
      </c>
      <c r="HK360" s="61">
        <v>2</v>
      </c>
      <c r="HL360" s="61">
        <v>2</v>
      </c>
      <c r="HM360" s="61">
        <v>2</v>
      </c>
      <c r="HN360" s="61">
        <v>1</v>
      </c>
      <c r="HO360" s="61">
        <v>2</v>
      </c>
      <c r="HP360" s="61">
        <v>1</v>
      </c>
      <c r="HQ360" s="61">
        <v>2</v>
      </c>
      <c r="HR360" s="61">
        <v>2</v>
      </c>
      <c r="HS360" s="61">
        <v>2</v>
      </c>
      <c r="HT360" s="61">
        <v>1</v>
      </c>
      <c r="HU360" s="61">
        <v>2</v>
      </c>
      <c r="HV360" s="61">
        <v>2</v>
      </c>
      <c r="HW360" s="61"/>
      <c r="HX360" s="61"/>
      <c r="HY360" s="61"/>
      <c r="HZ360" s="61"/>
      <c r="IA360" s="61"/>
      <c r="IB360" s="61"/>
      <c r="IC360" s="61">
        <v>2</v>
      </c>
      <c r="ID360" s="61">
        <v>2</v>
      </c>
      <c r="IE360" s="61">
        <v>2</v>
      </c>
      <c r="IF360" s="61">
        <v>2</v>
      </c>
      <c r="IG360" s="61">
        <v>2</v>
      </c>
      <c r="IH360" s="202">
        <f>COUNTIF(HD360:IG360,"2")</f>
        <v>21</v>
      </c>
      <c r="II360" s="203">
        <f>IH360/(IH360+IJ360+IL360+IN360)</f>
        <v>0.875</v>
      </c>
      <c r="IJ360" s="202">
        <f>COUNTIF(HD360:IG360,"1")</f>
        <v>3</v>
      </c>
      <c r="IK360" s="203">
        <f>IJ360/(IH360+IJ360+IL360+IN360)</f>
        <v>0.125</v>
      </c>
      <c r="IL360" s="202">
        <f>COUNTIF(HD360:IG360,"0")</f>
        <v>0</v>
      </c>
      <c r="IM360" s="203">
        <f>IL360/(IH360+IJ360+IL360+IN360)</f>
        <v>0</v>
      </c>
      <c r="IN360" s="202">
        <f>COUNTIF(GO360:IG360,"KĐG")</f>
        <v>0</v>
      </c>
      <c r="IO360" s="203">
        <f>IN360/(IH360+IJ360+IL360+IN360)</f>
        <v>0</v>
      </c>
      <c r="IP360" s="204">
        <f>(((IH360*2)+(IJ360*1)+(IL360*0)))/(IH360+IJ360+IL360)</f>
        <v>1.875</v>
      </c>
      <c r="IQ360" s="208" t="str">
        <f>IF(IO360&gt;=50%,"KĐG",IF(IP360&gt;=1.6,"Đạt mục tiêu",IF(IP360&gt;=1,"Cần cố gắng","Chưa đạt")))</f>
        <v>Đạt mục tiêu</v>
      </c>
      <c r="IR360" s="78" t="s">
        <v>555</v>
      </c>
      <c r="IS360" s="78" t="s">
        <v>555</v>
      </c>
      <c r="IT360" s="77"/>
      <c r="IU360" s="78" t="s">
        <v>555</v>
      </c>
      <c r="IV360" s="78" t="s">
        <v>555</v>
      </c>
      <c r="IW360" s="61">
        <v>2</v>
      </c>
      <c r="IX360" s="61">
        <v>2</v>
      </c>
      <c r="IY360" s="61">
        <v>1</v>
      </c>
      <c r="IZ360" s="61">
        <v>1</v>
      </c>
      <c r="JA360" s="61">
        <v>2</v>
      </c>
      <c r="JB360" s="61">
        <v>2</v>
      </c>
      <c r="JC360" s="61">
        <v>2</v>
      </c>
      <c r="JD360" s="61">
        <v>2</v>
      </c>
      <c r="JE360" s="61">
        <v>2</v>
      </c>
      <c r="JF360" s="61">
        <v>2</v>
      </c>
      <c r="JG360" s="61">
        <v>2</v>
      </c>
      <c r="JH360" s="61">
        <v>2</v>
      </c>
      <c r="JI360" s="61">
        <v>2</v>
      </c>
      <c r="JJ360" s="61">
        <v>2</v>
      </c>
      <c r="JK360" s="61">
        <v>2</v>
      </c>
      <c r="JL360" s="61">
        <v>2</v>
      </c>
      <c r="JM360" s="61">
        <v>2</v>
      </c>
      <c r="JN360" s="61">
        <v>2</v>
      </c>
      <c r="JO360" s="61">
        <v>2</v>
      </c>
      <c r="JP360" s="61">
        <v>2</v>
      </c>
      <c r="JQ360" s="61">
        <v>2</v>
      </c>
      <c r="JR360" s="61">
        <v>2</v>
      </c>
      <c r="JS360" s="61">
        <v>2</v>
      </c>
      <c r="JT360" s="61">
        <v>2</v>
      </c>
      <c r="JU360" s="61">
        <v>1</v>
      </c>
      <c r="JV360" s="61">
        <v>2</v>
      </c>
      <c r="JW360" s="61">
        <v>2</v>
      </c>
      <c r="JX360" s="61">
        <v>2</v>
      </c>
      <c r="JY360" s="61">
        <v>2</v>
      </c>
      <c r="JZ360" s="61">
        <v>2</v>
      </c>
      <c r="KA360" s="202">
        <f t="shared" ref="KA360" si="468">COUNTIF(IW360:JZ360,"2")</f>
        <v>27</v>
      </c>
      <c r="KB360" s="203">
        <f t="shared" ref="KB360" si="469">KA360/(KA360+KC360+KE360+KG360)</f>
        <v>0.9</v>
      </c>
      <c r="KC360" s="202">
        <f t="shared" ref="KC360" si="470">COUNTIF(IW360:JZ360,"1")</f>
        <v>3</v>
      </c>
      <c r="KD360" s="203">
        <f t="shared" ref="KD360" si="471">KC360/(KA360+KC360+KE360+KG360)</f>
        <v>0.1</v>
      </c>
      <c r="KE360" s="202">
        <f t="shared" ref="KE360" si="472">COUNTIF(IW360:JZ360,"0")</f>
        <v>0</v>
      </c>
      <c r="KF360" s="203">
        <f t="shared" ref="KF360" si="473">KE360/(KA360+KC360+KE360+KG360)</f>
        <v>0</v>
      </c>
      <c r="KG360" s="202">
        <f>COUNTIF(II360:JZ360,"KĐG")</f>
        <v>0</v>
      </c>
      <c r="KH360" s="203">
        <f t="shared" ref="KH360" si="474">KG360/(KA360+KC360+KE360+KG360)</f>
        <v>0</v>
      </c>
      <c r="KI360" s="204">
        <f t="shared" ref="KI360" si="475">(((KA360*2)+(KC360*1)+(KE360*0)))/(KA360+KC360+KE360)</f>
        <v>1.9</v>
      </c>
      <c r="KJ360" s="205" t="str">
        <f t="shared" ref="KJ360" si="476">IF(KH360&gt;=50%,"KĐG",IF(KI360&gt;=1.6,"Đạt mục tiêu",IF(KI360&gt;=1,"Cần cố gắng","Chưa đạt")))</f>
        <v>Đạt mục tiêu</v>
      </c>
      <c r="KK360" s="78" t="s">
        <v>555</v>
      </c>
      <c r="KL360" s="61"/>
      <c r="KM360" s="78" t="s">
        <v>555</v>
      </c>
      <c r="KN360" s="61">
        <v>2</v>
      </c>
      <c r="KO360" s="61">
        <v>2</v>
      </c>
      <c r="KP360" s="61">
        <v>2</v>
      </c>
      <c r="KQ360" s="61">
        <v>2</v>
      </c>
      <c r="KR360" s="61">
        <v>2</v>
      </c>
      <c r="KS360" s="61">
        <v>2</v>
      </c>
      <c r="KT360" s="61">
        <v>2</v>
      </c>
      <c r="KU360" s="61">
        <v>2</v>
      </c>
      <c r="KV360" s="61">
        <v>2</v>
      </c>
      <c r="KW360" s="61">
        <v>2</v>
      </c>
      <c r="KX360" s="61">
        <v>2</v>
      </c>
      <c r="KY360" s="61">
        <v>2</v>
      </c>
      <c r="KZ360" s="61">
        <v>2</v>
      </c>
      <c r="LA360" s="61">
        <v>2</v>
      </c>
      <c r="LB360" s="61">
        <v>2</v>
      </c>
      <c r="LC360" s="61">
        <v>2</v>
      </c>
      <c r="LD360" s="61">
        <v>1</v>
      </c>
      <c r="LE360" s="61">
        <v>2</v>
      </c>
      <c r="LF360" s="61">
        <v>2</v>
      </c>
      <c r="LG360" s="61">
        <v>2</v>
      </c>
      <c r="LH360" s="61">
        <v>2</v>
      </c>
      <c r="LI360" s="61">
        <v>2</v>
      </c>
      <c r="LJ360" s="61">
        <v>2</v>
      </c>
      <c r="LK360" s="61">
        <v>2</v>
      </c>
      <c r="LL360" s="61">
        <v>2</v>
      </c>
      <c r="LM360" s="61">
        <v>1</v>
      </c>
      <c r="LN360" s="61">
        <v>2</v>
      </c>
      <c r="LO360" s="61">
        <v>2</v>
      </c>
      <c r="LP360" s="61">
        <v>2</v>
      </c>
      <c r="LQ360" s="61">
        <v>2</v>
      </c>
      <c r="LR360" s="202">
        <f>COUNTIF(KN360:LQ360,"2")</f>
        <v>28</v>
      </c>
      <c r="LS360" s="203">
        <f>LR360/(LR360+LT360+LV360+LX360)</f>
        <v>0.93333333333333335</v>
      </c>
      <c r="LT360" s="202">
        <f>COUNTIF(KN360:LQ360,"1")</f>
        <v>2</v>
      </c>
      <c r="LU360" s="203">
        <f>LT360/(LR360+LT360+LV360+LX360)</f>
        <v>6.6666666666666666E-2</v>
      </c>
      <c r="LV360" s="202">
        <f>COUNTIF(KN360:LQ360,"0")</f>
        <v>0</v>
      </c>
      <c r="LW360" s="203">
        <f>LV360/(LR360+LT360+LV360+LX360)</f>
        <v>0</v>
      </c>
      <c r="LX360" s="202">
        <f>COUNTIF(KA360:LQ360,"KĐG")</f>
        <v>0</v>
      </c>
      <c r="LY360" s="203">
        <f>LX360/(LR360+LT360+LV360+LX360)</f>
        <v>0</v>
      </c>
      <c r="LZ360" s="204">
        <f>(((LR360*2)+(LT360*1)+(LV360*0)))/(LR360+LT360+LV360)</f>
        <v>1.9333333333333333</v>
      </c>
      <c r="MA360" s="208" t="str">
        <f>IF(LY360&gt;=50%,"KĐG",IF(LZ360&gt;=1.6,"Đạt mục tiêu",IF(LZ360&gt;=1,"Cần cố gắng","Chưa đạt")))</f>
        <v>Đạt mục tiêu</v>
      </c>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c r="OE360" s="61"/>
      <c r="OF360" s="61"/>
      <c r="OG360" s="61"/>
      <c r="OH360" s="61"/>
      <c r="OI360" s="61"/>
      <c r="OJ360" s="61"/>
      <c r="OK360" s="61"/>
      <c r="OL360" s="61"/>
      <c r="OM360" s="61"/>
      <c r="ON360" s="61"/>
      <c r="OO360" s="61"/>
      <c r="OP360" s="61"/>
      <c r="OQ360" s="61"/>
      <c r="OR360" s="61"/>
      <c r="OS360" s="61"/>
      <c r="OT360" s="61"/>
      <c r="OU360" s="61"/>
      <c r="OV360" s="61"/>
      <c r="OW360" s="61"/>
      <c r="OX360" s="61"/>
      <c r="OY360" s="61"/>
      <c r="OZ360" s="61"/>
    </row>
    <row r="361" spans="1:416" ht="156.75" customHeight="1">
      <c r="A361" s="61"/>
      <c r="B361" s="61">
        <v>128</v>
      </c>
      <c r="C361" s="137" t="s">
        <v>406</v>
      </c>
      <c r="D361" s="133" t="s">
        <v>4</v>
      </c>
      <c r="E361" s="137" t="s">
        <v>410</v>
      </c>
      <c r="F361" s="134" t="s">
        <v>6</v>
      </c>
      <c r="G361" s="133"/>
      <c r="H361" s="137" t="s">
        <v>410</v>
      </c>
      <c r="I361" s="176" t="s">
        <v>1301</v>
      </c>
      <c r="J361" s="134"/>
      <c r="K361" s="206" t="s">
        <v>662</v>
      </c>
      <c r="L361" s="134" t="s">
        <v>500</v>
      </c>
      <c r="M361" s="55" t="s">
        <v>378</v>
      </c>
      <c r="N361" s="61" t="s">
        <v>349</v>
      </c>
      <c r="O361" s="61" t="s">
        <v>205</v>
      </c>
      <c r="P361" s="61">
        <v>1</v>
      </c>
      <c r="Q361" s="131"/>
      <c r="R361" s="131" t="s">
        <v>205</v>
      </c>
      <c r="S361" s="131"/>
      <c r="T361" s="131"/>
      <c r="U361" s="131"/>
      <c r="V361" s="131"/>
      <c r="W361" s="131"/>
      <c r="X361" s="131"/>
      <c r="Y361" s="131"/>
      <c r="Z361" s="131"/>
      <c r="AA361" s="131"/>
      <c r="AB361" s="130">
        <f t="shared" si="440"/>
        <v>1</v>
      </c>
      <c r="AC361" s="77"/>
      <c r="AD361" s="77"/>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79"/>
      <c r="BT361" s="79" t="s">
        <v>552</v>
      </c>
      <c r="BU361" s="79"/>
      <c r="BV361" s="79"/>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202"/>
      <c r="DC361" s="203"/>
      <c r="DD361" s="202"/>
      <c r="DE361" s="203"/>
      <c r="DF361" s="202"/>
      <c r="DG361" s="203"/>
      <c r="DH361" s="202"/>
      <c r="DI361" s="203" t="e">
        <f>DH361/(DB361+DD361+DF361+DH361)</f>
        <v>#DIV/0!</v>
      </c>
      <c r="DJ361" s="204" t="e">
        <f>(((DB361*2)+(DD361*1)+(DF361*0)))/(DB361+DD361+DF361)</f>
        <v>#DIV/0!</v>
      </c>
      <c r="DK361" s="207" t="e">
        <f>IF(DI361&gt;=50%,"KĐG",IF(DJ361&gt;=1.6,"Đạt mục tiêu",IF(DJ361&gt;=1,"Cần cố gắng","Chưa đạt")))</f>
        <v>#DIV/0!</v>
      </c>
      <c r="DL361" s="77"/>
      <c r="DM361" s="77"/>
      <c r="DN361" s="77"/>
      <c r="DO361" s="77"/>
      <c r="DP361" s="201">
        <v>2</v>
      </c>
      <c r="DQ361" s="201">
        <v>2</v>
      </c>
      <c r="DR361" s="201">
        <v>2</v>
      </c>
      <c r="DS361" s="201">
        <v>2</v>
      </c>
      <c r="DT361" s="201">
        <v>2</v>
      </c>
      <c r="DU361" s="201">
        <v>2</v>
      </c>
      <c r="DV361" s="201">
        <v>2</v>
      </c>
      <c r="DW361" s="201">
        <v>2</v>
      </c>
      <c r="DX361" s="201">
        <v>2</v>
      </c>
      <c r="DY361" s="201">
        <v>2</v>
      </c>
      <c r="DZ361" s="201">
        <v>2</v>
      </c>
      <c r="EA361" s="201">
        <v>2</v>
      </c>
      <c r="EB361" s="201">
        <v>2</v>
      </c>
      <c r="EC361" s="201">
        <v>2</v>
      </c>
      <c r="ED361" s="201">
        <v>2</v>
      </c>
      <c r="EE361" s="201">
        <v>2</v>
      </c>
      <c r="EF361" s="201">
        <v>2</v>
      </c>
      <c r="EG361" s="201">
        <v>2</v>
      </c>
      <c r="EH361" s="201">
        <v>2</v>
      </c>
      <c r="EI361" s="201">
        <v>2</v>
      </c>
      <c r="EJ361" s="201">
        <v>2</v>
      </c>
      <c r="EK361" s="201">
        <v>2</v>
      </c>
      <c r="EL361" s="201">
        <v>2</v>
      </c>
      <c r="EM361" s="201">
        <v>2</v>
      </c>
      <c r="EN361" s="201">
        <v>2</v>
      </c>
      <c r="EO361" s="201">
        <v>2</v>
      </c>
      <c r="EP361" s="201">
        <v>2</v>
      </c>
      <c r="EQ361" s="201">
        <v>2</v>
      </c>
      <c r="ER361" s="201">
        <v>2</v>
      </c>
      <c r="ES361" s="201">
        <v>2</v>
      </c>
      <c r="ET361" s="201">
        <v>2</v>
      </c>
      <c r="EU361" s="202">
        <v>23</v>
      </c>
      <c r="EV361" s="203">
        <v>0.85185185185185186</v>
      </c>
      <c r="EW361" s="202">
        <v>2</v>
      </c>
      <c r="EX361" s="203">
        <v>7.407407407407407E-2</v>
      </c>
      <c r="EY361" s="202">
        <v>2</v>
      </c>
      <c r="EZ361" s="203">
        <v>7.407407407407407E-2</v>
      </c>
      <c r="FA361" s="202">
        <v>0</v>
      </c>
      <c r="FB361" s="203">
        <v>0</v>
      </c>
      <c r="FC361" s="204">
        <v>1.7777777777777777</v>
      </c>
      <c r="FD361" s="207" t="s">
        <v>671</v>
      </c>
      <c r="FE361" s="77"/>
      <c r="FF361" s="77"/>
      <c r="FG361" s="77"/>
      <c r="FH361" s="77"/>
      <c r="FI361" s="77"/>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77"/>
      <c r="GZ361" s="77"/>
      <c r="HA361" s="77"/>
      <c r="HB361" s="77"/>
      <c r="HC361" s="77"/>
      <c r="HD361" s="61"/>
      <c r="HE361" s="61"/>
      <c r="HF361" s="61"/>
      <c r="HG361" s="61"/>
      <c r="HH361" s="61"/>
      <c r="HI361" s="61"/>
      <c r="HJ361" s="61"/>
      <c r="HK361" s="61"/>
      <c r="HL361" s="61"/>
      <c r="HM361" s="61"/>
      <c r="HN361" s="61"/>
      <c r="HO361" s="61"/>
      <c r="HP361" s="61"/>
      <c r="HQ361" s="61"/>
      <c r="HR361" s="61"/>
      <c r="HS361" s="61"/>
      <c r="HT361" s="61"/>
      <c r="HU361" s="61"/>
      <c r="HV361" s="61"/>
      <c r="HW361" s="61"/>
      <c r="HX361" s="61"/>
      <c r="HY361" s="61"/>
      <c r="HZ361" s="61"/>
      <c r="IA361" s="61"/>
      <c r="IB361" s="61"/>
      <c r="IC361" s="61"/>
      <c r="ID361" s="61"/>
      <c r="IE361" s="61"/>
      <c r="IF361" s="61"/>
      <c r="IG361" s="61"/>
      <c r="IH361" s="61"/>
      <c r="II361" s="61"/>
      <c r="IJ361" s="61"/>
      <c r="IK361" s="61"/>
      <c r="IL361" s="61"/>
      <c r="IM361" s="61"/>
      <c r="IN361" s="61"/>
      <c r="IO361" s="61"/>
      <c r="IP361" s="61"/>
      <c r="IQ361" s="61"/>
      <c r="IR361" s="61"/>
      <c r="IS361" s="77"/>
      <c r="IT361" s="77"/>
      <c r="IU361" s="77"/>
      <c r="IV361" s="77"/>
      <c r="IW361" s="61"/>
      <c r="IX361" s="61"/>
      <c r="IY361" s="61"/>
      <c r="IZ361" s="61"/>
      <c r="JA361" s="61"/>
      <c r="JB361" s="61"/>
      <c r="JC361" s="61"/>
      <c r="JD361" s="61"/>
      <c r="JE361" s="61"/>
      <c r="JF361" s="61"/>
      <c r="JG361" s="61"/>
      <c r="JH361" s="61"/>
      <c r="JI361" s="61"/>
      <c r="JJ361" s="61"/>
      <c r="JK361" s="61"/>
      <c r="JL361" s="61"/>
      <c r="JM361" s="61"/>
      <c r="JN361" s="61"/>
      <c r="JO361" s="61"/>
      <c r="JP361" s="61"/>
      <c r="JQ361" s="61"/>
      <c r="JR361" s="61"/>
      <c r="JS361" s="61"/>
      <c r="JT361" s="61"/>
      <c r="JU361" s="61"/>
      <c r="JV361" s="61"/>
      <c r="JW361" s="61"/>
      <c r="JX361" s="61"/>
      <c r="JY361" s="61"/>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61"/>
      <c r="LG361" s="61"/>
      <c r="LH361" s="61"/>
      <c r="LI361" s="61"/>
      <c r="LJ361" s="61"/>
      <c r="LK361" s="61"/>
      <c r="LL361" s="61"/>
      <c r="LM361" s="61"/>
      <c r="LN361" s="61"/>
      <c r="LO361" s="61"/>
      <c r="LP361" s="61"/>
      <c r="LQ361" s="61"/>
      <c r="LR361" s="61"/>
      <c r="LS361" s="61"/>
      <c r="LT361" s="61"/>
      <c r="LU361" s="61"/>
      <c r="LV361" s="61"/>
      <c r="LW361" s="61"/>
      <c r="LX361" s="61"/>
      <c r="LY361" s="61"/>
      <c r="LZ361" s="61"/>
      <c r="MA361" s="61"/>
      <c r="MB361" s="61"/>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61"/>
      <c r="NE361" s="61"/>
      <c r="NF361" s="61"/>
      <c r="NG361" s="61"/>
      <c r="NH361" s="61"/>
      <c r="NI361" s="61"/>
      <c r="NJ361" s="61"/>
      <c r="NK361" s="61"/>
      <c r="NL361" s="61"/>
      <c r="NM361" s="61"/>
      <c r="NN361" s="61"/>
      <c r="NO361" s="61"/>
      <c r="NP361" s="61"/>
      <c r="NQ361" s="61"/>
      <c r="NR361" s="61"/>
      <c r="NS361" s="61"/>
      <c r="NT361" s="61"/>
      <c r="NU361" s="61"/>
      <c r="NV361" s="61"/>
      <c r="NW361" s="61"/>
      <c r="NX361" s="61"/>
      <c r="NY361" s="61"/>
      <c r="NZ361" s="61"/>
      <c r="OA361" s="61"/>
      <c r="OB361" s="61"/>
      <c r="OC361" s="61"/>
      <c r="OD361" s="61"/>
      <c r="OE361" s="61"/>
      <c r="OF361" s="61"/>
      <c r="OG361" s="61"/>
      <c r="OH361" s="61"/>
      <c r="OI361" s="61"/>
      <c r="OJ361" s="61"/>
      <c r="OK361" s="61"/>
      <c r="OL361" s="61"/>
      <c r="OM361" s="61"/>
      <c r="ON361" s="61"/>
      <c r="OO361" s="61"/>
      <c r="OP361" s="61"/>
      <c r="OQ361" s="61"/>
      <c r="OR361" s="61"/>
      <c r="OS361" s="61"/>
      <c r="OT361" s="61"/>
      <c r="OU361" s="61"/>
      <c r="OV361" s="61"/>
      <c r="OW361" s="61"/>
      <c r="OX361" s="61"/>
      <c r="OY361" s="61"/>
      <c r="OZ361" s="61"/>
    </row>
    <row r="362" spans="1:416" ht="123.75" hidden="1" customHeight="1">
      <c r="A362" s="61"/>
      <c r="B362" s="61">
        <v>129</v>
      </c>
      <c r="C362" s="137" t="s">
        <v>407</v>
      </c>
      <c r="D362" s="133" t="s">
        <v>4</v>
      </c>
      <c r="E362" s="137" t="s">
        <v>411</v>
      </c>
      <c r="F362" s="134" t="s">
        <v>6</v>
      </c>
      <c r="G362" s="133"/>
      <c r="H362" s="137" t="s">
        <v>411</v>
      </c>
      <c r="I362" s="176" t="s">
        <v>1303</v>
      </c>
      <c r="J362" s="134"/>
      <c r="K362" s="206" t="s">
        <v>662</v>
      </c>
      <c r="L362" s="134" t="s">
        <v>500</v>
      </c>
      <c r="M362" s="55" t="s">
        <v>378</v>
      </c>
      <c r="N362" s="61" t="s">
        <v>349</v>
      </c>
      <c r="O362" s="61" t="s">
        <v>205</v>
      </c>
      <c r="P362" s="61">
        <v>1</v>
      </c>
      <c r="Q362" s="131"/>
      <c r="R362" s="131"/>
      <c r="S362" s="131"/>
      <c r="T362" s="131"/>
      <c r="U362" s="131" t="s">
        <v>205</v>
      </c>
      <c r="V362" s="131"/>
      <c r="W362" s="131"/>
      <c r="X362" s="131"/>
      <c r="Y362" s="131"/>
      <c r="Z362" s="131"/>
      <c r="AA362" s="131"/>
      <c r="AB362" s="130">
        <f t="shared" si="440"/>
        <v>1</v>
      </c>
      <c r="AC362" s="77"/>
      <c r="AD362" s="77"/>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251"/>
      <c r="BT362" s="251"/>
      <c r="BU362" s="77"/>
      <c r="BV362" s="77"/>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79" t="s">
        <v>802</v>
      </c>
      <c r="DM362" s="79" t="s">
        <v>555</v>
      </c>
      <c r="DN362" s="79" t="s">
        <v>555</v>
      </c>
      <c r="DO362" s="79" t="s">
        <v>555</v>
      </c>
      <c r="DP362" s="201">
        <v>2</v>
      </c>
      <c r="DQ362" s="201">
        <v>2</v>
      </c>
      <c r="DR362" s="201">
        <v>1</v>
      </c>
      <c r="DS362" s="201">
        <v>1</v>
      </c>
      <c r="DT362" s="201">
        <v>1</v>
      </c>
      <c r="DU362" s="201">
        <v>2</v>
      </c>
      <c r="DV362" s="201">
        <v>2</v>
      </c>
      <c r="DW362" s="201">
        <v>2</v>
      </c>
      <c r="DX362" s="201">
        <v>2</v>
      </c>
      <c r="DY362" s="201">
        <v>2</v>
      </c>
      <c r="DZ362" s="201">
        <v>2</v>
      </c>
      <c r="EA362" s="201">
        <v>2</v>
      </c>
      <c r="EB362" s="201">
        <v>2</v>
      </c>
      <c r="EC362" s="201">
        <v>1</v>
      </c>
      <c r="ED362" s="201">
        <v>2</v>
      </c>
      <c r="EE362" s="201">
        <v>1</v>
      </c>
      <c r="EF362" s="201">
        <v>2</v>
      </c>
      <c r="EG362" s="201">
        <v>2</v>
      </c>
      <c r="EH362" s="201">
        <v>2</v>
      </c>
      <c r="EI362" s="201">
        <v>2</v>
      </c>
      <c r="EJ362" s="201">
        <v>2</v>
      </c>
      <c r="EK362" s="201">
        <v>2</v>
      </c>
      <c r="EL362" s="201">
        <v>2</v>
      </c>
      <c r="EM362" s="201">
        <v>2</v>
      </c>
      <c r="EN362" s="201">
        <v>2</v>
      </c>
      <c r="EO362" s="201">
        <v>2</v>
      </c>
      <c r="EP362" s="201">
        <v>2</v>
      </c>
      <c r="EQ362" s="201">
        <v>2</v>
      </c>
      <c r="ER362" s="201">
        <v>1</v>
      </c>
      <c r="ES362" s="201">
        <v>2</v>
      </c>
      <c r="ET362" s="201">
        <v>2</v>
      </c>
      <c r="EU362" s="202">
        <f>COUNTIF(DL362:ET362,"2")</f>
        <v>25</v>
      </c>
      <c r="EV362" s="203">
        <f>EU362/(EU362+EW362+EY362+FA362)</f>
        <v>0.80645161290322576</v>
      </c>
      <c r="EW362" s="202">
        <f>COUNTIF(DL362:ET362,"1")</f>
        <v>6</v>
      </c>
      <c r="EX362" s="203">
        <f>EW362/(EU362+EW362+EY362+FA362)</f>
        <v>0.19354838709677419</v>
      </c>
      <c r="EY362" s="202">
        <f>COUNTIF(DL362:ET362,"0")</f>
        <v>0</v>
      </c>
      <c r="EZ362" s="203">
        <f>EY362/(EU362+EW362+EY362+FA362)</f>
        <v>0</v>
      </c>
      <c r="FA362" s="202">
        <f>COUNTIF(DL362:ET362,"KĐG")</f>
        <v>0</v>
      </c>
      <c r="FB362" s="203">
        <f>FA362/(EU362+EW362+EY362+FA362)</f>
        <v>0</v>
      </c>
      <c r="FC362" s="204">
        <f>(((EU362*2)+(EW362*1)+(EY362*0)))/(EU362+EW362+EY362)</f>
        <v>1.8064516129032258</v>
      </c>
      <c r="FD362" s="207" t="str">
        <f>IF(FB362&gt;=50%,"KĐG",IF(FC362&gt;=1.6,"Đạt mục tiêu",IF(FC362&gt;=1,"Cần cố gắng","Chưa đạt")))</f>
        <v>Đạt mục tiêu</v>
      </c>
      <c r="FE362" s="77"/>
      <c r="FF362" s="77"/>
      <c r="FG362" s="77"/>
      <c r="FH362" s="77"/>
      <c r="FI362" s="77"/>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77"/>
      <c r="GZ362" s="77"/>
      <c r="HA362" s="77"/>
      <c r="HB362" s="77"/>
      <c r="HC362" s="77"/>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c r="IC362" s="61"/>
      <c r="ID362" s="61"/>
      <c r="IE362" s="61"/>
      <c r="IF362" s="61"/>
      <c r="IG362" s="61"/>
      <c r="IH362" s="61"/>
      <c r="II362" s="61"/>
      <c r="IJ362" s="61"/>
      <c r="IK362" s="61"/>
      <c r="IL362" s="61"/>
      <c r="IM362" s="61"/>
      <c r="IN362" s="61"/>
      <c r="IO362" s="61"/>
      <c r="IP362" s="61"/>
      <c r="IQ362" s="61"/>
      <c r="IR362" s="61"/>
      <c r="IS362" s="77"/>
      <c r="IT362" s="77"/>
      <c r="IU362" s="77"/>
      <c r="IV362" s="77"/>
      <c r="IW362" s="61"/>
      <c r="IX362" s="61"/>
      <c r="IY362" s="61"/>
      <c r="IZ362" s="61"/>
      <c r="JA362" s="61"/>
      <c r="JB362" s="61"/>
      <c r="JC362" s="61"/>
      <c r="JD362" s="61"/>
      <c r="JE362" s="61"/>
      <c r="JF362" s="61"/>
      <c r="JG362" s="61"/>
      <c r="JH362" s="61"/>
      <c r="JI362" s="61"/>
      <c r="JJ362" s="61"/>
      <c r="JK362" s="61"/>
      <c r="JL362" s="61"/>
      <c r="JM362" s="61"/>
      <c r="JN362" s="61"/>
      <c r="JO362" s="61"/>
      <c r="JP362" s="61"/>
      <c r="JQ362" s="61"/>
      <c r="JR362" s="61"/>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61"/>
      <c r="LG362" s="61"/>
      <c r="LH362" s="61"/>
      <c r="LI362" s="61"/>
      <c r="LJ362" s="61"/>
      <c r="LK362" s="61"/>
      <c r="LL362" s="61"/>
      <c r="LM362" s="61"/>
      <c r="LN362" s="61"/>
      <c r="LO362" s="61"/>
      <c r="LP362" s="61"/>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c r="OE362" s="61"/>
      <c r="OF362" s="61"/>
      <c r="OG362" s="61"/>
      <c r="OH362" s="61"/>
      <c r="OI362" s="61"/>
      <c r="OJ362" s="61"/>
      <c r="OK362" s="61"/>
      <c r="OL362" s="61"/>
      <c r="OM362" s="61"/>
      <c r="ON362" s="61"/>
      <c r="OO362" s="61"/>
      <c r="OP362" s="61"/>
      <c r="OQ362" s="61"/>
      <c r="OR362" s="61"/>
      <c r="OS362" s="61"/>
      <c r="OT362" s="61"/>
      <c r="OU362" s="61"/>
      <c r="OV362" s="61"/>
      <c r="OW362" s="61"/>
      <c r="OX362" s="61"/>
      <c r="OY362" s="61"/>
      <c r="OZ362" s="61"/>
    </row>
    <row r="363" spans="1:416" ht="126" hidden="1">
      <c r="A363" s="61"/>
      <c r="B363" s="61">
        <v>130</v>
      </c>
      <c r="C363" s="137" t="s">
        <v>408</v>
      </c>
      <c r="D363" s="133" t="s">
        <v>4</v>
      </c>
      <c r="E363" s="137" t="s">
        <v>412</v>
      </c>
      <c r="F363" s="134" t="s">
        <v>6</v>
      </c>
      <c r="G363" s="133"/>
      <c r="H363" s="137" t="s">
        <v>412</v>
      </c>
      <c r="I363" s="176" t="s">
        <v>1304</v>
      </c>
      <c r="J363" s="134"/>
      <c r="K363" s="206" t="s">
        <v>662</v>
      </c>
      <c r="L363" s="134" t="s">
        <v>500</v>
      </c>
      <c r="M363" s="55" t="s">
        <v>378</v>
      </c>
      <c r="N363" s="61" t="s">
        <v>349</v>
      </c>
      <c r="O363" s="61" t="s">
        <v>205</v>
      </c>
      <c r="P363" s="61">
        <v>1</v>
      </c>
      <c r="Q363" s="131"/>
      <c r="R363" s="131"/>
      <c r="S363" s="131"/>
      <c r="T363" s="131"/>
      <c r="U363" s="131"/>
      <c r="V363" s="131"/>
      <c r="W363" s="131" t="s">
        <v>205</v>
      </c>
      <c r="X363" s="131"/>
      <c r="Y363" s="131"/>
      <c r="Z363" s="131"/>
      <c r="AA363" s="131"/>
      <c r="AB363" s="130">
        <f t="shared" si="440"/>
        <v>1</v>
      </c>
      <c r="AC363" s="77"/>
      <c r="AD363" s="77"/>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251"/>
      <c r="BT363" s="251"/>
      <c r="BU363" s="77"/>
      <c r="BV363" s="77"/>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77"/>
      <c r="DM363" s="77"/>
      <c r="DN363" s="77"/>
      <c r="DO363" s="77"/>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79" t="s">
        <v>555</v>
      </c>
      <c r="FF363" s="79" t="s">
        <v>802</v>
      </c>
      <c r="FG363" s="79" t="s">
        <v>555</v>
      </c>
      <c r="FH363" s="79" t="s">
        <v>555</v>
      </c>
      <c r="FI363" s="79" t="s">
        <v>555</v>
      </c>
      <c r="FJ363" s="77" t="s">
        <v>463</v>
      </c>
      <c r="FK363" s="77" t="s">
        <v>463</v>
      </c>
      <c r="FL363" s="77" t="s">
        <v>463</v>
      </c>
      <c r="FM363" s="77" t="s">
        <v>1022</v>
      </c>
      <c r="FN363" s="77" t="s">
        <v>463</v>
      </c>
      <c r="FO363" s="77" t="s">
        <v>463</v>
      </c>
      <c r="FP363" s="77" t="s">
        <v>463</v>
      </c>
      <c r="FQ363" s="77" t="s">
        <v>463</v>
      </c>
      <c r="FR363" s="77" t="s">
        <v>1022</v>
      </c>
      <c r="FS363" s="77" t="s">
        <v>463</v>
      </c>
      <c r="FT363" s="77" t="s">
        <v>1022</v>
      </c>
      <c r="FU363" s="77" t="s">
        <v>463</v>
      </c>
      <c r="FV363" s="77" t="s">
        <v>1022</v>
      </c>
      <c r="FW363" s="77" t="s">
        <v>463</v>
      </c>
      <c r="FX363" s="77" t="s">
        <v>463</v>
      </c>
      <c r="FY363" s="77" t="s">
        <v>463</v>
      </c>
      <c r="FZ363" s="77" t="s">
        <v>463</v>
      </c>
      <c r="GA363" s="77" t="s">
        <v>463</v>
      </c>
      <c r="GB363" s="77" t="s">
        <v>463</v>
      </c>
      <c r="GC363" s="77" t="s">
        <v>463</v>
      </c>
      <c r="GD363" s="77" t="s">
        <v>463</v>
      </c>
      <c r="GE363" s="77" t="s">
        <v>463</v>
      </c>
      <c r="GF363" s="77" t="s">
        <v>463</v>
      </c>
      <c r="GG363" s="77" t="s">
        <v>463</v>
      </c>
      <c r="GH363" s="77" t="s">
        <v>463</v>
      </c>
      <c r="GI363" s="77" t="s">
        <v>463</v>
      </c>
      <c r="GJ363" s="77" t="s">
        <v>463</v>
      </c>
      <c r="GK363" s="77" t="s">
        <v>463</v>
      </c>
      <c r="GL363" s="77" t="s">
        <v>463</v>
      </c>
      <c r="GM363" s="77" t="s">
        <v>463</v>
      </c>
      <c r="GN363" s="77" t="s">
        <v>463</v>
      </c>
      <c r="GO363" s="202">
        <f>COUNTIF(EZ363:GN363,"2")</f>
        <v>27</v>
      </c>
      <c r="GP363" s="203">
        <f t="shared" ref="GP363" si="477">GO363/(GO363+GQ363+GS363+GU363)</f>
        <v>0.87096774193548387</v>
      </c>
      <c r="GQ363" s="202">
        <f>COUNTIF(EZ363:GN363,"1")</f>
        <v>4</v>
      </c>
      <c r="GR363" s="203">
        <f t="shared" ref="GR363" si="478">GQ363/(GO363+GQ363+GS363+GU363)</f>
        <v>0.12903225806451613</v>
      </c>
      <c r="GS363" s="202">
        <f>COUNTIF(EZ363:GN363,"0")</f>
        <v>0</v>
      </c>
      <c r="GT363" s="203">
        <f t="shared" ref="GT363" si="479">GS363/(GO363+GQ363+GS363+GU363)</f>
        <v>0</v>
      </c>
      <c r="GU363" s="202">
        <f>COUNTIF(EZ363:GN363,"KĐG")</f>
        <v>0</v>
      </c>
      <c r="GV363" s="203">
        <f t="shared" ref="GV363" si="480">GU363/(GO363+GQ363+GS363+GU363)</f>
        <v>0</v>
      </c>
      <c r="GW363" s="204">
        <f t="shared" ref="GW363" si="481">(((GO363*2)+(GQ363*1)+(GS363*0)))/(GO363+GQ363+GS363)</f>
        <v>1.8709677419354838</v>
      </c>
      <c r="GX363" s="205" t="str">
        <f t="shared" ref="GX363" si="482">IF(GV363&gt;=50%,"KĐG",IF(GW363&gt;=1.6,"Đạt mục tiêu",IF(GW363&gt;=1,"Cần cố gắng","Chưa đạt")))</f>
        <v>Đạt mục tiêu</v>
      </c>
      <c r="GY363" s="77"/>
      <c r="GZ363" s="77"/>
      <c r="HA363" s="77"/>
      <c r="HB363" s="77"/>
      <c r="HC363" s="77"/>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c r="IC363" s="61"/>
      <c r="ID363" s="61"/>
      <c r="IE363" s="61"/>
      <c r="IF363" s="61"/>
      <c r="IG363" s="61"/>
      <c r="IH363" s="61"/>
      <c r="II363" s="61"/>
      <c r="IJ363" s="61"/>
      <c r="IK363" s="61"/>
      <c r="IL363" s="61"/>
      <c r="IM363" s="61"/>
      <c r="IN363" s="61"/>
      <c r="IO363" s="61"/>
      <c r="IP363" s="61"/>
      <c r="IQ363" s="61"/>
      <c r="IR363" s="61"/>
      <c r="IS363" s="77"/>
      <c r="IT363" s="77"/>
      <c r="IU363" s="77"/>
      <c r="IV363" s="77"/>
      <c r="IW363" s="61"/>
      <c r="IX363" s="61"/>
      <c r="IY363" s="61"/>
      <c r="IZ363" s="61"/>
      <c r="JA363" s="61"/>
      <c r="JB363" s="61"/>
      <c r="JC363" s="61"/>
      <c r="JD363" s="61"/>
      <c r="JE363" s="61"/>
      <c r="JF363" s="61"/>
      <c r="JG363" s="61"/>
      <c r="JH363" s="61"/>
      <c r="JI363" s="61"/>
      <c r="JJ363" s="61"/>
      <c r="JK363" s="61"/>
      <c r="JL363" s="61"/>
      <c r="JM363" s="61"/>
      <c r="JN363" s="61"/>
      <c r="JO363" s="61"/>
      <c r="JP363" s="61"/>
      <c r="JQ363" s="61"/>
      <c r="JR363" s="61"/>
      <c r="JS363" s="61"/>
      <c r="JT363" s="61"/>
      <c r="JU363" s="61"/>
      <c r="JV363" s="61"/>
      <c r="JW363" s="61"/>
      <c r="JX363" s="61"/>
      <c r="JY363" s="61"/>
      <c r="JZ363" s="61"/>
      <c r="KA363" s="61"/>
      <c r="KB363" s="61"/>
      <c r="KC363" s="61"/>
      <c r="KD363" s="61"/>
      <c r="KE363" s="61"/>
      <c r="KF363" s="61"/>
      <c r="KG363" s="61"/>
      <c r="KH363" s="61"/>
      <c r="KI363" s="61"/>
      <c r="KJ363" s="61"/>
      <c r="KK363" s="61"/>
      <c r="KL363" s="61"/>
      <c r="KM363" s="61"/>
      <c r="KN363" s="61"/>
      <c r="KO363" s="61"/>
      <c r="KP363" s="61"/>
      <c r="KQ363" s="61"/>
      <c r="KR363" s="61"/>
      <c r="KS363" s="61"/>
      <c r="KT363" s="61"/>
      <c r="KU363" s="61"/>
      <c r="KV363" s="61"/>
      <c r="KW363" s="61"/>
      <c r="KX363" s="61"/>
      <c r="KY363" s="61"/>
      <c r="KZ363" s="61"/>
      <c r="LA363" s="61"/>
      <c r="LB363" s="61"/>
      <c r="LC363" s="61"/>
      <c r="LD363" s="61"/>
      <c r="LE363" s="61"/>
      <c r="LF363" s="61"/>
      <c r="LG363" s="61"/>
      <c r="LH363" s="61"/>
      <c r="LI363" s="61"/>
      <c r="LJ363" s="61"/>
      <c r="LK363" s="61"/>
      <c r="LL363" s="61"/>
      <c r="LM363" s="61"/>
      <c r="LN363" s="61"/>
      <c r="LO363" s="61"/>
      <c r="LP363" s="61"/>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61"/>
      <c r="NE363" s="61"/>
      <c r="NF363" s="61"/>
      <c r="NG363" s="61"/>
      <c r="NH363" s="61"/>
      <c r="NI363" s="61"/>
      <c r="NJ363" s="61"/>
      <c r="NK363" s="61"/>
      <c r="NL363" s="61"/>
      <c r="NM363" s="61"/>
      <c r="NN363" s="61"/>
      <c r="NO363" s="61"/>
      <c r="NP363" s="61"/>
      <c r="NQ363" s="61"/>
      <c r="NR363" s="61"/>
      <c r="NS363" s="61"/>
      <c r="NT363" s="61"/>
      <c r="NU363" s="61"/>
      <c r="NV363" s="61"/>
      <c r="NW363" s="61"/>
      <c r="NX363" s="61"/>
      <c r="NY363" s="61"/>
      <c r="NZ363" s="61"/>
      <c r="OA363" s="61"/>
      <c r="OB363" s="61"/>
      <c r="OC363" s="61"/>
      <c r="OD363" s="61"/>
      <c r="OE363" s="61"/>
      <c r="OF363" s="61"/>
      <c r="OG363" s="61"/>
      <c r="OH363" s="61"/>
      <c r="OI363" s="61"/>
      <c r="OJ363" s="61"/>
      <c r="OK363" s="61"/>
      <c r="OL363" s="61"/>
      <c r="OM363" s="61"/>
      <c r="ON363" s="61"/>
      <c r="OO363" s="61"/>
      <c r="OP363" s="61"/>
      <c r="OQ363" s="61"/>
      <c r="OR363" s="61"/>
      <c r="OS363" s="61"/>
      <c r="OT363" s="61"/>
      <c r="OU363" s="61"/>
      <c r="OV363" s="61"/>
      <c r="OW363" s="61"/>
      <c r="OX363" s="61"/>
      <c r="OY363" s="61"/>
      <c r="OZ363" s="61"/>
    </row>
    <row r="364" spans="1:416" ht="126" hidden="1">
      <c r="A364" s="61"/>
      <c r="B364" s="61">
        <v>131</v>
      </c>
      <c r="C364" s="137" t="s">
        <v>409</v>
      </c>
      <c r="D364" s="133" t="s">
        <v>4</v>
      </c>
      <c r="E364" s="137" t="s">
        <v>413</v>
      </c>
      <c r="F364" s="134" t="s">
        <v>6</v>
      </c>
      <c r="G364" s="133"/>
      <c r="H364" s="137" t="s">
        <v>413</v>
      </c>
      <c r="I364" s="176" t="s">
        <v>1302</v>
      </c>
      <c r="J364" s="134"/>
      <c r="K364" s="206" t="s">
        <v>662</v>
      </c>
      <c r="L364" s="134" t="s">
        <v>500</v>
      </c>
      <c r="M364" s="55" t="s">
        <v>378</v>
      </c>
      <c r="N364" s="61" t="s">
        <v>349</v>
      </c>
      <c r="O364" s="61" t="s">
        <v>205</v>
      </c>
      <c r="P364" s="61">
        <v>1</v>
      </c>
      <c r="Q364" s="131"/>
      <c r="R364" s="131"/>
      <c r="S364" s="131"/>
      <c r="T364" s="131"/>
      <c r="U364" s="131"/>
      <c r="V364" s="131"/>
      <c r="W364" s="131"/>
      <c r="X364" s="131"/>
      <c r="Y364" s="131" t="s">
        <v>205</v>
      </c>
      <c r="Z364" s="131"/>
      <c r="AA364" s="131"/>
      <c r="AB364" s="130">
        <f t="shared" si="440"/>
        <v>1</v>
      </c>
      <c r="AC364" s="77"/>
      <c r="AD364" s="77"/>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251"/>
      <c r="BT364" s="251"/>
      <c r="BU364" s="77"/>
      <c r="BV364" s="77"/>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77"/>
      <c r="DM364" s="77"/>
      <c r="DN364" s="77"/>
      <c r="DO364" s="77"/>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77"/>
      <c r="FF364" s="77"/>
      <c r="FG364" s="77"/>
      <c r="FH364" s="77"/>
      <c r="FI364" s="77"/>
      <c r="FJ364" s="61">
        <v>2</v>
      </c>
      <c r="FK364" s="61">
        <v>2</v>
      </c>
      <c r="FL364" s="61">
        <v>2</v>
      </c>
      <c r="FM364" s="61">
        <v>2</v>
      </c>
      <c r="FN364" s="61">
        <v>2</v>
      </c>
      <c r="FO364" s="61">
        <v>2</v>
      </c>
      <c r="FP364" s="61">
        <v>2</v>
      </c>
      <c r="FQ364" s="61">
        <v>2</v>
      </c>
      <c r="FR364" s="61">
        <v>2</v>
      </c>
      <c r="FS364" s="61">
        <v>2</v>
      </c>
      <c r="FT364" s="61">
        <v>1</v>
      </c>
      <c r="FU364" s="61">
        <v>2</v>
      </c>
      <c r="FV364" s="61">
        <v>1</v>
      </c>
      <c r="FW364" s="61">
        <v>2</v>
      </c>
      <c r="FX364" s="61">
        <v>2</v>
      </c>
      <c r="FY364" s="61">
        <v>2</v>
      </c>
      <c r="FZ364" s="61">
        <v>2</v>
      </c>
      <c r="GA364" s="61">
        <v>2</v>
      </c>
      <c r="GB364" s="61">
        <v>2</v>
      </c>
      <c r="GC364" s="61">
        <v>2</v>
      </c>
      <c r="GD364" s="61"/>
      <c r="GE364" s="61"/>
      <c r="GF364" s="61"/>
      <c r="GG364" s="61"/>
      <c r="GH364" s="61"/>
      <c r="GI364" s="61">
        <v>2</v>
      </c>
      <c r="GJ364" s="61">
        <v>2</v>
      </c>
      <c r="GK364" s="61">
        <v>2</v>
      </c>
      <c r="GL364" s="61">
        <v>2</v>
      </c>
      <c r="GM364" s="61"/>
      <c r="GN364" s="61">
        <v>2</v>
      </c>
      <c r="GO364" s="202">
        <f>COUNTIF(FA364:GN364,"2")</f>
        <v>23</v>
      </c>
      <c r="GP364" s="203">
        <f>GO364/(GO364+GQ364+GS364+GU364)</f>
        <v>0.92</v>
      </c>
      <c r="GQ364" s="202">
        <f>COUNTIF(FA364:GN364,"1")</f>
        <v>2</v>
      </c>
      <c r="GR364" s="203">
        <f>GQ364/(GO364+GQ364+GS364+GU364)</f>
        <v>0.08</v>
      </c>
      <c r="GS364" s="202">
        <f>COUNTIF(FA364:GN364,"0")</f>
        <v>0</v>
      </c>
      <c r="GT364" s="203">
        <f>GS364/(GO364+GQ364+GS364+GU364)</f>
        <v>0</v>
      </c>
      <c r="GU364" s="202">
        <f>COUNTIF(EU364:GN364,"KĐG")</f>
        <v>0</v>
      </c>
      <c r="GV364" s="203">
        <f>GU364/(GO364+GQ364+GS364+GU364)</f>
        <v>0</v>
      </c>
      <c r="GW364" s="204">
        <f>(((GO364*2)+(GQ364*1)+(GS364*0)))/(GO364+GQ364+GS364)</f>
        <v>1.92</v>
      </c>
      <c r="GX364" s="207" t="str">
        <f>IF(GV364&gt;=50%,"KĐG",IF(GW364&gt;=1.6,"Đạt mục tiêu",IF(GW364&gt;=1,"Cần cố gắng","Chưa đạt")))</f>
        <v>Đạt mục tiêu</v>
      </c>
      <c r="GY364" s="77"/>
      <c r="GZ364" s="77"/>
      <c r="HA364" s="77"/>
      <c r="HB364" s="77"/>
      <c r="HC364" s="77"/>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c r="IC364" s="61"/>
      <c r="ID364" s="61"/>
      <c r="IE364" s="61"/>
      <c r="IF364" s="61"/>
      <c r="IG364" s="61"/>
      <c r="IH364" s="61"/>
      <c r="II364" s="61"/>
      <c r="IJ364" s="61"/>
      <c r="IK364" s="61"/>
      <c r="IL364" s="61"/>
      <c r="IM364" s="61"/>
      <c r="IN364" s="61"/>
      <c r="IO364" s="61"/>
      <c r="IP364" s="61"/>
      <c r="IQ364" s="61"/>
      <c r="IR364" s="61"/>
      <c r="IS364" s="77"/>
      <c r="IT364" s="77"/>
      <c r="IU364" s="77"/>
      <c r="IV364" s="77"/>
      <c r="IW364" s="61"/>
      <c r="IX364" s="61"/>
      <c r="IY364" s="61"/>
      <c r="IZ364" s="61"/>
      <c r="JA364" s="61"/>
      <c r="JB364" s="61"/>
      <c r="JC364" s="61"/>
      <c r="JD364" s="61"/>
      <c r="JE364" s="61"/>
      <c r="JF364" s="61"/>
      <c r="JG364" s="61"/>
      <c r="JH364" s="61"/>
      <c r="JI364" s="61"/>
      <c r="JJ364" s="61"/>
      <c r="JK364" s="61"/>
      <c r="JL364" s="61"/>
      <c r="JM364" s="61"/>
      <c r="JN364" s="61"/>
      <c r="JO364" s="61"/>
      <c r="JP364" s="61"/>
      <c r="JQ364" s="61"/>
      <c r="JR364" s="61"/>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61"/>
      <c r="LG364" s="61"/>
      <c r="LH364" s="61"/>
      <c r="LI364" s="61"/>
      <c r="LJ364" s="61"/>
      <c r="LK364" s="61"/>
      <c r="LL364" s="61"/>
      <c r="LM364" s="61"/>
      <c r="LN364" s="61"/>
      <c r="LO364" s="61"/>
      <c r="LP364" s="61"/>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61"/>
      <c r="NE364" s="61"/>
      <c r="NF364" s="61"/>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61"/>
      <c r="OE364" s="61"/>
      <c r="OF364" s="61"/>
      <c r="OG364" s="61"/>
      <c r="OH364" s="61"/>
      <c r="OI364" s="61"/>
      <c r="OJ364" s="61"/>
      <c r="OK364" s="61"/>
      <c r="OL364" s="61"/>
      <c r="OM364" s="61"/>
      <c r="ON364" s="61"/>
      <c r="OO364" s="61"/>
      <c r="OP364" s="61"/>
      <c r="OQ364" s="61"/>
      <c r="OR364" s="61"/>
      <c r="OS364" s="61"/>
      <c r="OT364" s="61"/>
      <c r="OU364" s="61"/>
      <c r="OV364" s="61"/>
      <c r="OW364" s="61"/>
      <c r="OX364" s="61"/>
      <c r="OY364" s="61"/>
      <c r="OZ364" s="61"/>
    </row>
    <row r="365" spans="1:416" ht="126" hidden="1">
      <c r="A365" s="61"/>
      <c r="B365" s="61">
        <v>132</v>
      </c>
      <c r="C365" s="137" t="s">
        <v>405</v>
      </c>
      <c r="D365" s="133" t="s">
        <v>4</v>
      </c>
      <c r="E365" s="137" t="s">
        <v>414</v>
      </c>
      <c r="F365" s="134" t="s">
        <v>6</v>
      </c>
      <c r="G365" s="133"/>
      <c r="H365" s="137" t="s">
        <v>414</v>
      </c>
      <c r="I365" s="176" t="s">
        <v>1305</v>
      </c>
      <c r="J365" s="134"/>
      <c r="K365" s="206" t="s">
        <v>662</v>
      </c>
      <c r="L365" s="134" t="s">
        <v>500</v>
      </c>
      <c r="M365" s="55" t="s">
        <v>378</v>
      </c>
      <c r="N365" s="61" t="s">
        <v>349</v>
      </c>
      <c r="O365" s="61" t="s">
        <v>205</v>
      </c>
      <c r="P365" s="61">
        <v>1</v>
      </c>
      <c r="Q365" s="131"/>
      <c r="R365" s="131"/>
      <c r="S365" s="131"/>
      <c r="T365" s="131"/>
      <c r="U365" s="131"/>
      <c r="V365" s="131"/>
      <c r="W365" s="131"/>
      <c r="X365" s="131"/>
      <c r="Y365" s="131"/>
      <c r="Z365" s="131"/>
      <c r="AA365" s="131" t="s">
        <v>205</v>
      </c>
      <c r="AB365" s="130">
        <f t="shared" si="440"/>
        <v>1</v>
      </c>
      <c r="AC365" s="77"/>
      <c r="AD365" s="77"/>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251"/>
      <c r="BT365" s="251"/>
      <c r="BU365" s="77"/>
      <c r="BV365" s="77"/>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77"/>
      <c r="DM365" s="77"/>
      <c r="DN365" s="77"/>
      <c r="DO365" s="77"/>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77"/>
      <c r="FF365" s="77"/>
      <c r="FG365" s="77"/>
      <c r="FH365" s="77"/>
      <c r="FI365" s="77"/>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77"/>
      <c r="GZ365" s="77"/>
      <c r="HA365" s="79" t="s">
        <v>802</v>
      </c>
      <c r="HB365" s="79" t="s">
        <v>555</v>
      </c>
      <c r="HC365" s="79" t="s">
        <v>555</v>
      </c>
      <c r="HD365" s="61"/>
      <c r="HE365" s="61"/>
      <c r="HF365" s="61"/>
      <c r="HG365" s="61"/>
      <c r="HH365" s="61"/>
      <c r="HI365" s="61"/>
      <c r="HJ365" s="61"/>
      <c r="HK365" s="61"/>
      <c r="HL365" s="61"/>
      <c r="HM365" s="61"/>
      <c r="HN365" s="61"/>
      <c r="HO365" s="61"/>
      <c r="HP365" s="61"/>
      <c r="HQ365" s="61"/>
      <c r="HR365" s="61"/>
      <c r="HS365" s="61"/>
      <c r="HT365" s="61"/>
      <c r="HU365" s="61"/>
      <c r="HV365" s="61"/>
      <c r="HW365" s="61"/>
      <c r="HX365" s="61"/>
      <c r="HY365" s="61"/>
      <c r="HZ365" s="61"/>
      <c r="IA365" s="61"/>
      <c r="IB365" s="61"/>
      <c r="IC365" s="61"/>
      <c r="ID365" s="61"/>
      <c r="IE365" s="61"/>
      <c r="IF365" s="61"/>
      <c r="IG365" s="61"/>
      <c r="IH365" s="61"/>
      <c r="II365" s="61"/>
      <c r="IJ365" s="61"/>
      <c r="IK365" s="61"/>
      <c r="IL365" s="61"/>
      <c r="IM365" s="61"/>
      <c r="IN365" s="61"/>
      <c r="IO365" s="61"/>
      <c r="IP365" s="61"/>
      <c r="IQ365" s="61"/>
      <c r="IR365" s="78" t="s">
        <v>555</v>
      </c>
      <c r="IS365" s="78" t="s">
        <v>555</v>
      </c>
      <c r="IT365" s="78" t="s">
        <v>555</v>
      </c>
      <c r="IU365" s="78" t="s">
        <v>555</v>
      </c>
      <c r="IV365" s="78" t="s">
        <v>555</v>
      </c>
      <c r="IW365" s="61">
        <v>2</v>
      </c>
      <c r="IX365" s="61">
        <v>2</v>
      </c>
      <c r="IY365" s="61">
        <v>2</v>
      </c>
      <c r="IZ365" s="61">
        <v>1</v>
      </c>
      <c r="JA365" s="61">
        <v>2</v>
      </c>
      <c r="JB365" s="61">
        <v>2</v>
      </c>
      <c r="JC365" s="61">
        <v>2</v>
      </c>
      <c r="JD365" s="61">
        <v>2</v>
      </c>
      <c r="JE365" s="61">
        <v>2</v>
      </c>
      <c r="JF365" s="61">
        <v>2</v>
      </c>
      <c r="JG365" s="61">
        <v>2</v>
      </c>
      <c r="JH365" s="61">
        <v>2</v>
      </c>
      <c r="JI365" s="61">
        <v>2</v>
      </c>
      <c r="JJ365" s="61">
        <v>2</v>
      </c>
      <c r="JK365" s="61">
        <v>2</v>
      </c>
      <c r="JL365" s="61">
        <v>2</v>
      </c>
      <c r="JM365" s="61">
        <v>2</v>
      </c>
      <c r="JN365" s="61">
        <v>2</v>
      </c>
      <c r="JO365" s="61">
        <v>2</v>
      </c>
      <c r="JP365" s="61">
        <v>2</v>
      </c>
      <c r="JQ365" s="61">
        <v>2</v>
      </c>
      <c r="JR365" s="61">
        <v>2</v>
      </c>
      <c r="JS365" s="61">
        <v>1</v>
      </c>
      <c r="JT365" s="61">
        <v>2</v>
      </c>
      <c r="JU365" s="61">
        <v>2</v>
      </c>
      <c r="JV365" s="61">
        <v>2</v>
      </c>
      <c r="JW365" s="61">
        <v>2</v>
      </c>
      <c r="JX365" s="61">
        <v>2</v>
      </c>
      <c r="JY365" s="61">
        <v>2</v>
      </c>
      <c r="JZ365" s="61">
        <v>2</v>
      </c>
      <c r="KA365" s="202">
        <f t="shared" ref="KA365" si="483">COUNTIF(IW365:JZ365,"2")</f>
        <v>28</v>
      </c>
      <c r="KB365" s="203">
        <f t="shared" ref="KB365" si="484">KA365/(KA365+KC365+KE365+KG365)</f>
        <v>0.93333333333333335</v>
      </c>
      <c r="KC365" s="202">
        <f t="shared" ref="KC365" si="485">COUNTIF(IW365:JZ365,"1")</f>
        <v>2</v>
      </c>
      <c r="KD365" s="203">
        <f t="shared" ref="KD365" si="486">KC365/(KA365+KC365+KE365+KG365)</f>
        <v>6.6666666666666666E-2</v>
      </c>
      <c r="KE365" s="202">
        <f t="shared" ref="KE365" si="487">COUNTIF(IW365:JZ365,"0")</f>
        <v>0</v>
      </c>
      <c r="KF365" s="203">
        <f t="shared" ref="KF365" si="488">KE365/(KA365+KC365+KE365+KG365)</f>
        <v>0</v>
      </c>
      <c r="KG365" s="202">
        <f>COUNTIF(II365:JZ365,"KĐG")</f>
        <v>0</v>
      </c>
      <c r="KH365" s="203">
        <f t="shared" ref="KH365" si="489">KG365/(KA365+KC365+KE365+KG365)</f>
        <v>0</v>
      </c>
      <c r="KI365" s="204">
        <f t="shared" ref="KI365" si="490">(((KA365*2)+(KC365*1)+(KE365*0)))/(KA365+KC365+KE365)</f>
        <v>1.9333333333333333</v>
      </c>
      <c r="KJ365" s="205" t="str">
        <f t="shared" ref="KJ365" si="491">IF(KH365&gt;=50%,"KĐG",IF(KI365&gt;=1.6,"Đạt mục tiêu",IF(KI365&gt;=1,"Cần cố gắng","Chưa đạt")))</f>
        <v>Đạt mục tiêu</v>
      </c>
      <c r="KK365" s="78" t="s">
        <v>555</v>
      </c>
      <c r="KL365" s="61"/>
      <c r="KM365" s="78" t="s">
        <v>555</v>
      </c>
      <c r="KN365" s="61">
        <v>2</v>
      </c>
      <c r="KO365" s="61">
        <v>2</v>
      </c>
      <c r="KP365" s="61">
        <v>2</v>
      </c>
      <c r="KQ365" s="61">
        <v>1</v>
      </c>
      <c r="KR365" s="61">
        <v>2</v>
      </c>
      <c r="KS365" s="61">
        <v>2</v>
      </c>
      <c r="KT365" s="61">
        <v>2</v>
      </c>
      <c r="KU365" s="61">
        <v>2</v>
      </c>
      <c r="KV365" s="61">
        <v>2</v>
      </c>
      <c r="KW365" s="61">
        <v>2</v>
      </c>
      <c r="KX365" s="61">
        <v>2</v>
      </c>
      <c r="KY365" s="61">
        <v>1</v>
      </c>
      <c r="KZ365" s="61">
        <v>2</v>
      </c>
      <c r="LA365" s="61">
        <v>2</v>
      </c>
      <c r="LB365" s="61">
        <v>2</v>
      </c>
      <c r="LC365" s="61">
        <v>2</v>
      </c>
      <c r="LD365" s="61">
        <v>2</v>
      </c>
      <c r="LE365" s="61">
        <v>2</v>
      </c>
      <c r="LF365" s="61">
        <v>2</v>
      </c>
      <c r="LG365" s="61">
        <v>2</v>
      </c>
      <c r="LH365" s="61">
        <v>2</v>
      </c>
      <c r="LI365" s="61">
        <v>2</v>
      </c>
      <c r="LJ365" s="61">
        <v>2</v>
      </c>
      <c r="LK365" s="61">
        <v>1</v>
      </c>
      <c r="LL365" s="61">
        <v>2</v>
      </c>
      <c r="LM365" s="61">
        <v>2</v>
      </c>
      <c r="LN365" s="61">
        <v>2</v>
      </c>
      <c r="LO365" s="61">
        <v>2</v>
      </c>
      <c r="LP365" s="61">
        <v>2</v>
      </c>
      <c r="LQ365" s="61">
        <v>2</v>
      </c>
      <c r="LR365" s="202">
        <f>COUNTIF(KN365:LQ365,"2")</f>
        <v>27</v>
      </c>
      <c r="LS365" s="203">
        <f>LR365/(LR365+LT365+LV365+LX365)</f>
        <v>0.9</v>
      </c>
      <c r="LT365" s="202">
        <f>COUNTIF(KN365:LQ365,"1")</f>
        <v>3</v>
      </c>
      <c r="LU365" s="203">
        <f>LT365/(LR365+LT365+LV365+LX365)</f>
        <v>0.1</v>
      </c>
      <c r="LV365" s="202">
        <f>COUNTIF(KN365:LQ365,"0")</f>
        <v>0</v>
      </c>
      <c r="LW365" s="203">
        <f>LV365/(LR365+LT365+LV365+LX365)</f>
        <v>0</v>
      </c>
      <c r="LX365" s="202">
        <f>COUNTIF(KA365:LQ365,"KĐG")</f>
        <v>0</v>
      </c>
      <c r="LY365" s="203">
        <f>LX365/(LR365+LT365+LV365+LX365)</f>
        <v>0</v>
      </c>
      <c r="LZ365" s="204">
        <f>(((LR365*2)+(LT365*1)+(LV365*0)))/(LR365+LT365+LV365)</f>
        <v>1.9</v>
      </c>
      <c r="MA365" s="208" t="str">
        <f>IF(LY365&gt;=50%,"KĐG",IF(LZ365&gt;=1.6,"Đạt mục tiêu",IF(LZ365&gt;=1,"Cần cố gắng","Chưa đạt")))</f>
        <v>Đạt mục tiêu</v>
      </c>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61"/>
      <c r="NE365" s="61"/>
      <c r="NF365" s="61"/>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61"/>
      <c r="OE365" s="61"/>
      <c r="OF365" s="61"/>
      <c r="OG365" s="61"/>
      <c r="OH365" s="61"/>
      <c r="OI365" s="61"/>
      <c r="OJ365" s="61"/>
      <c r="OK365" s="61"/>
      <c r="OL365" s="61"/>
      <c r="OM365" s="61"/>
      <c r="ON365" s="61"/>
      <c r="OO365" s="61"/>
      <c r="OP365" s="61"/>
      <c r="OQ365" s="61"/>
      <c r="OR365" s="61"/>
      <c r="OS365" s="61"/>
      <c r="OT365" s="61"/>
      <c r="OU365" s="61"/>
      <c r="OV365" s="61"/>
      <c r="OW365" s="61"/>
      <c r="OX365" s="61"/>
      <c r="OY365" s="61"/>
      <c r="OZ365" s="61"/>
    </row>
    <row r="366" spans="1:416" ht="47.25" hidden="1">
      <c r="A366" s="61"/>
      <c r="B366" s="282">
        <v>133</v>
      </c>
      <c r="C366" s="278" t="s">
        <v>45</v>
      </c>
      <c r="D366" s="281" t="s">
        <v>4</v>
      </c>
      <c r="E366" s="278" t="s">
        <v>345</v>
      </c>
      <c r="F366" s="292" t="s">
        <v>6</v>
      </c>
      <c r="G366" s="281"/>
      <c r="H366" s="275" t="s">
        <v>345</v>
      </c>
      <c r="I366" s="176" t="s">
        <v>1158</v>
      </c>
      <c r="J366" s="134"/>
      <c r="K366" s="206" t="s">
        <v>662</v>
      </c>
      <c r="L366" s="134" t="s">
        <v>500</v>
      </c>
      <c r="M366" s="55" t="s">
        <v>378</v>
      </c>
      <c r="N366" s="61" t="s">
        <v>349</v>
      </c>
      <c r="O366" s="282" t="s">
        <v>205</v>
      </c>
      <c r="P366" s="282">
        <v>1</v>
      </c>
      <c r="Q366" s="131"/>
      <c r="R366" s="131"/>
      <c r="S366" s="131"/>
      <c r="T366" s="131"/>
      <c r="U366" s="131"/>
      <c r="V366" s="131" t="s">
        <v>205</v>
      </c>
      <c r="W366" s="131"/>
      <c r="X366" s="131"/>
      <c r="Y366" s="131"/>
      <c r="Z366" s="131"/>
      <c r="AA366" s="131"/>
      <c r="AB366" s="130">
        <f t="shared" si="440"/>
        <v>1</v>
      </c>
      <c r="AC366" s="77"/>
      <c r="AD366" s="77"/>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251"/>
      <c r="BT366" s="251"/>
      <c r="BU366" s="76"/>
      <c r="BV366" s="205"/>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202"/>
      <c r="DC366" s="203"/>
      <c r="DD366" s="202"/>
      <c r="DE366" s="203"/>
      <c r="DF366" s="202"/>
      <c r="DG366" s="203"/>
      <c r="DH366" s="202"/>
      <c r="DI366" s="203" t="e">
        <f>DH366/(DB366+DD366+DF366+DH366)</f>
        <v>#DIV/0!</v>
      </c>
      <c r="DJ366" s="204" t="e">
        <f>(((DB366*2)+(DD366*1)+(DF366*0)))/(DB366+DD366+DF366)</f>
        <v>#DIV/0!</v>
      </c>
      <c r="DK366" s="207" t="e">
        <f>IF(DI366&gt;=50%,"KĐG",IF(DJ366&gt;=1.6,"Đạt mục tiêu",IF(DJ366&gt;=1,"Cần cố gắng","Chưa đạt")))</f>
        <v>#DIV/0!</v>
      </c>
      <c r="DL366" s="77"/>
      <c r="DM366" s="77"/>
      <c r="DN366" s="77"/>
      <c r="DO366" s="77"/>
      <c r="DP366" s="201">
        <v>2</v>
      </c>
      <c r="DQ366" s="201">
        <v>2</v>
      </c>
      <c r="DR366" s="201">
        <v>2</v>
      </c>
      <c r="DS366" s="201">
        <v>2</v>
      </c>
      <c r="DT366" s="201">
        <v>2</v>
      </c>
      <c r="DU366" s="201">
        <v>2</v>
      </c>
      <c r="DV366" s="201">
        <v>2</v>
      </c>
      <c r="DW366" s="201">
        <v>2</v>
      </c>
      <c r="DX366" s="201">
        <v>2</v>
      </c>
      <c r="DY366" s="201">
        <v>2</v>
      </c>
      <c r="DZ366" s="201">
        <v>2</v>
      </c>
      <c r="EA366" s="201">
        <v>2</v>
      </c>
      <c r="EB366" s="201">
        <v>2</v>
      </c>
      <c r="EC366" s="201">
        <v>2</v>
      </c>
      <c r="ED366" s="201">
        <v>2</v>
      </c>
      <c r="EE366" s="201">
        <v>2</v>
      </c>
      <c r="EF366" s="201">
        <v>2</v>
      </c>
      <c r="EG366" s="201">
        <v>2</v>
      </c>
      <c r="EH366" s="201">
        <v>2</v>
      </c>
      <c r="EI366" s="201">
        <v>2</v>
      </c>
      <c r="EJ366" s="201">
        <v>2</v>
      </c>
      <c r="EK366" s="201">
        <v>2</v>
      </c>
      <c r="EL366" s="201">
        <v>2</v>
      </c>
      <c r="EM366" s="201">
        <v>2</v>
      </c>
      <c r="EN366" s="201">
        <v>2</v>
      </c>
      <c r="EO366" s="201">
        <v>2</v>
      </c>
      <c r="EP366" s="201">
        <v>2</v>
      </c>
      <c r="EQ366" s="201">
        <v>2</v>
      </c>
      <c r="ER366" s="201">
        <v>2</v>
      </c>
      <c r="ES366" s="201">
        <v>2</v>
      </c>
      <c r="ET366" s="201">
        <v>2</v>
      </c>
      <c r="EU366" s="61"/>
      <c r="EV366" s="61"/>
      <c r="EW366" s="61"/>
      <c r="EX366" s="61"/>
      <c r="EY366" s="61"/>
      <c r="EZ366" s="61"/>
      <c r="FA366" s="61"/>
      <c r="FB366" s="61"/>
      <c r="FC366" s="61"/>
      <c r="FD366" s="61"/>
      <c r="FE366" s="77"/>
      <c r="FF366" s="77"/>
      <c r="FG366" s="77"/>
      <c r="FH366" s="77"/>
      <c r="FI366" s="77"/>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77"/>
      <c r="GZ366" s="77"/>
      <c r="HA366" s="77"/>
      <c r="HB366" s="77"/>
      <c r="HC366" s="77"/>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c r="IC366" s="61"/>
      <c r="ID366" s="61"/>
      <c r="IE366" s="61"/>
      <c r="IF366" s="61"/>
      <c r="IG366" s="61"/>
      <c r="IH366" s="61"/>
      <c r="II366" s="61"/>
      <c r="IJ366" s="61"/>
      <c r="IK366" s="61"/>
      <c r="IL366" s="61"/>
      <c r="IM366" s="61"/>
      <c r="IN366" s="61"/>
      <c r="IO366" s="61"/>
      <c r="IP366" s="61"/>
      <c r="IQ366" s="61"/>
      <c r="IR366" s="61"/>
      <c r="IS366" s="77"/>
      <c r="IT366" s="77"/>
      <c r="IU366" s="77"/>
      <c r="IV366" s="77"/>
      <c r="IW366" s="61"/>
      <c r="IX366" s="61"/>
      <c r="IY366" s="61"/>
      <c r="IZ366" s="61"/>
      <c r="JA366" s="61"/>
      <c r="JB366" s="61"/>
      <c r="JC366" s="61"/>
      <c r="JD366" s="61"/>
      <c r="JE366" s="61"/>
      <c r="JF366" s="61"/>
      <c r="JG366" s="61"/>
      <c r="JH366" s="61"/>
      <c r="JI366" s="61"/>
      <c r="JJ366" s="61"/>
      <c r="JK366" s="61"/>
      <c r="JL366" s="61"/>
      <c r="JM366" s="61"/>
      <c r="JN366" s="61"/>
      <c r="JO366" s="61"/>
      <c r="JP366" s="61"/>
      <c r="JQ366" s="61"/>
      <c r="JR366" s="61"/>
      <c r="JS366" s="61"/>
      <c r="JT366" s="61"/>
      <c r="JU366" s="61"/>
      <c r="JV366" s="61"/>
      <c r="JW366" s="61"/>
      <c r="JX366" s="61"/>
      <c r="JY366" s="61"/>
      <c r="JZ366" s="61"/>
      <c r="KA366" s="202"/>
      <c r="KB366" s="203"/>
      <c r="KC366" s="202"/>
      <c r="KD366" s="203"/>
      <c r="KE366" s="202"/>
      <c r="KF366" s="203"/>
      <c r="KG366" s="202"/>
      <c r="KH366" s="203"/>
      <c r="KI366" s="204"/>
      <c r="KJ366" s="208"/>
      <c r="KK366" s="61"/>
      <c r="KL366" s="61"/>
      <c r="KM366" s="61"/>
      <c r="KN366" s="61"/>
      <c r="KO366" s="61"/>
      <c r="KP366" s="61"/>
      <c r="KQ366" s="61"/>
      <c r="KR366" s="61"/>
      <c r="KS366" s="61"/>
      <c r="KT366" s="61"/>
      <c r="KU366" s="61"/>
      <c r="KV366" s="61"/>
      <c r="KW366" s="61"/>
      <c r="KX366" s="61"/>
      <c r="KY366" s="61"/>
      <c r="KZ366" s="61"/>
      <c r="LA366" s="61"/>
      <c r="LB366" s="61"/>
      <c r="LC366" s="61"/>
      <c r="LD366" s="61"/>
      <c r="LE366" s="61"/>
      <c r="LF366" s="61"/>
      <c r="LG366" s="61"/>
      <c r="LH366" s="61"/>
      <c r="LI366" s="61"/>
      <c r="LJ366" s="61"/>
      <c r="LK366" s="61"/>
      <c r="LL366" s="61"/>
      <c r="LM366" s="61"/>
      <c r="LN366" s="61"/>
      <c r="LO366" s="61"/>
      <c r="LP366" s="61"/>
      <c r="LQ366" s="61"/>
      <c r="LR366" s="61"/>
      <c r="LS366" s="61"/>
      <c r="LT366" s="61"/>
      <c r="LU366" s="61"/>
      <c r="LV366" s="61"/>
      <c r="LW366" s="61"/>
      <c r="LX366" s="61"/>
      <c r="LY366" s="61"/>
      <c r="LZ366" s="61"/>
      <c r="MA366" s="61"/>
      <c r="MB366" s="61"/>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61"/>
      <c r="NE366" s="61"/>
      <c r="NF366" s="61"/>
      <c r="NG366" s="61"/>
      <c r="NH366" s="61"/>
      <c r="NI366" s="61"/>
      <c r="NJ366" s="61"/>
      <c r="NK366" s="61"/>
      <c r="NL366" s="61"/>
      <c r="NM366" s="61"/>
      <c r="NN366" s="61"/>
      <c r="NO366" s="61"/>
      <c r="NP366" s="61"/>
      <c r="NQ366" s="61"/>
      <c r="NR366" s="61"/>
      <c r="NS366" s="61"/>
      <c r="NT366" s="61"/>
      <c r="NU366" s="61"/>
      <c r="NV366" s="61"/>
      <c r="NW366" s="61"/>
      <c r="NX366" s="61"/>
      <c r="NY366" s="61"/>
      <c r="NZ366" s="61"/>
      <c r="OA366" s="61"/>
      <c r="OB366" s="61"/>
      <c r="OC366" s="61"/>
      <c r="OD366" s="61"/>
      <c r="OE366" s="61"/>
      <c r="OF366" s="61"/>
      <c r="OG366" s="61"/>
      <c r="OH366" s="61"/>
      <c r="OI366" s="61"/>
      <c r="OJ366" s="61"/>
      <c r="OK366" s="61"/>
      <c r="OL366" s="61"/>
      <c r="OM366" s="61"/>
      <c r="ON366" s="61"/>
      <c r="OO366" s="61"/>
      <c r="OP366" s="61"/>
      <c r="OQ366" s="61"/>
      <c r="OR366" s="61"/>
      <c r="OS366" s="61"/>
      <c r="OT366" s="61"/>
      <c r="OU366" s="61"/>
      <c r="OV366" s="61"/>
      <c r="OW366" s="61"/>
      <c r="OX366" s="61"/>
      <c r="OY366" s="61"/>
      <c r="OZ366" s="61"/>
    </row>
    <row r="367" spans="1:416" ht="24" hidden="1">
      <c r="A367" s="61"/>
      <c r="B367" s="282"/>
      <c r="C367" s="278"/>
      <c r="D367" s="281"/>
      <c r="E367" s="278"/>
      <c r="F367" s="292"/>
      <c r="G367" s="281"/>
      <c r="H367" s="279"/>
      <c r="I367" s="176" t="s">
        <v>1306</v>
      </c>
      <c r="J367" s="134"/>
      <c r="K367" s="206" t="s">
        <v>662</v>
      </c>
      <c r="L367" s="134" t="s">
        <v>500</v>
      </c>
      <c r="M367" s="55" t="s">
        <v>378</v>
      </c>
      <c r="N367" s="61" t="s">
        <v>349</v>
      </c>
      <c r="O367" s="282"/>
      <c r="P367" s="282"/>
      <c r="Q367" s="131"/>
      <c r="R367" s="131"/>
      <c r="S367" s="131"/>
      <c r="T367" s="131"/>
      <c r="U367" s="131"/>
      <c r="V367" s="131"/>
      <c r="W367" s="131"/>
      <c r="X367" s="131"/>
      <c r="Y367" s="131" t="s">
        <v>205</v>
      </c>
      <c r="Z367" s="131"/>
      <c r="AA367" s="131"/>
      <c r="AB367" s="130">
        <f t="shared" si="440"/>
        <v>1</v>
      </c>
      <c r="AC367" s="77"/>
      <c r="AD367" s="77"/>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251"/>
      <c r="BT367" s="251"/>
      <c r="BU367" s="76"/>
      <c r="BV367" s="205"/>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202"/>
      <c r="DC367" s="203"/>
      <c r="DD367" s="202"/>
      <c r="DE367" s="203"/>
      <c r="DF367" s="202"/>
      <c r="DG367" s="203"/>
      <c r="DH367" s="202"/>
      <c r="DI367" s="203"/>
      <c r="DJ367" s="204"/>
      <c r="DK367" s="207"/>
      <c r="DL367" s="77"/>
      <c r="DM367" s="77"/>
      <c r="DN367" s="77"/>
      <c r="DO367" s="77"/>
      <c r="DP367" s="201"/>
      <c r="DQ367" s="201"/>
      <c r="DR367" s="201"/>
      <c r="DS367" s="201"/>
      <c r="DT367" s="201"/>
      <c r="DU367" s="201"/>
      <c r="DV367" s="201"/>
      <c r="DW367" s="201"/>
      <c r="DX367" s="201"/>
      <c r="DY367" s="201"/>
      <c r="DZ367" s="201"/>
      <c r="EA367" s="201"/>
      <c r="EB367" s="201"/>
      <c r="EC367" s="201"/>
      <c r="ED367" s="201"/>
      <c r="EE367" s="201"/>
      <c r="EF367" s="201"/>
      <c r="EG367" s="201"/>
      <c r="EH367" s="201"/>
      <c r="EI367" s="201"/>
      <c r="EJ367" s="201"/>
      <c r="EK367" s="201"/>
      <c r="EL367" s="201"/>
      <c r="EM367" s="201"/>
      <c r="EN367" s="201"/>
      <c r="EO367" s="201"/>
      <c r="EP367" s="201"/>
      <c r="EQ367" s="201"/>
      <c r="ER367" s="201"/>
      <c r="ES367" s="201"/>
      <c r="ET367" s="201"/>
      <c r="EU367" s="61"/>
      <c r="EV367" s="61"/>
      <c r="EW367" s="61"/>
      <c r="EX367" s="61"/>
      <c r="EY367" s="61"/>
      <c r="EZ367" s="61"/>
      <c r="FA367" s="61"/>
      <c r="FB367" s="61"/>
      <c r="FC367" s="61"/>
      <c r="FD367" s="61"/>
      <c r="FE367" s="77"/>
      <c r="FF367" s="77"/>
      <c r="FG367" s="77"/>
      <c r="FH367" s="77"/>
      <c r="FI367" s="77"/>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77"/>
      <c r="GZ367" s="77"/>
      <c r="HA367" s="77"/>
      <c r="HB367" s="77"/>
      <c r="HC367" s="77"/>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c r="IC367" s="61"/>
      <c r="ID367" s="61"/>
      <c r="IE367" s="61"/>
      <c r="IF367" s="61"/>
      <c r="IG367" s="61"/>
      <c r="IH367" s="61"/>
      <c r="II367" s="61"/>
      <c r="IJ367" s="61"/>
      <c r="IK367" s="61"/>
      <c r="IL367" s="61"/>
      <c r="IM367" s="61"/>
      <c r="IN367" s="61"/>
      <c r="IO367" s="61"/>
      <c r="IP367" s="61"/>
      <c r="IQ367" s="61"/>
      <c r="IR367" s="78" t="s">
        <v>555</v>
      </c>
      <c r="IS367" s="77"/>
      <c r="IT367" s="77"/>
      <c r="IU367" s="77"/>
      <c r="IV367" s="77"/>
      <c r="IW367" s="61">
        <v>2</v>
      </c>
      <c r="IX367" s="61">
        <v>2</v>
      </c>
      <c r="IY367" s="61">
        <v>2</v>
      </c>
      <c r="IZ367" s="61">
        <v>2</v>
      </c>
      <c r="JA367" s="61">
        <v>2</v>
      </c>
      <c r="JB367" s="61">
        <v>2</v>
      </c>
      <c r="JC367" s="61">
        <v>2</v>
      </c>
      <c r="JD367" s="61">
        <v>2</v>
      </c>
      <c r="JE367" s="61">
        <v>2</v>
      </c>
      <c r="JF367" s="61">
        <v>2</v>
      </c>
      <c r="JG367" s="61">
        <v>2</v>
      </c>
      <c r="JH367" s="61">
        <v>2</v>
      </c>
      <c r="JI367" s="61">
        <v>2</v>
      </c>
      <c r="JJ367" s="61">
        <v>2</v>
      </c>
      <c r="JK367" s="61">
        <v>2</v>
      </c>
      <c r="JL367" s="61">
        <v>2</v>
      </c>
      <c r="JM367" s="61">
        <v>2</v>
      </c>
      <c r="JN367" s="61">
        <v>2</v>
      </c>
      <c r="JO367" s="61">
        <v>2</v>
      </c>
      <c r="JP367" s="61">
        <v>2</v>
      </c>
      <c r="JQ367" s="61">
        <v>2</v>
      </c>
      <c r="JR367" s="61">
        <v>2</v>
      </c>
      <c r="JS367" s="61">
        <v>2</v>
      </c>
      <c r="JT367" s="61">
        <v>2</v>
      </c>
      <c r="JU367" s="61">
        <v>2</v>
      </c>
      <c r="JV367" s="61">
        <v>2</v>
      </c>
      <c r="JW367" s="61">
        <v>2</v>
      </c>
      <c r="JX367" s="61">
        <v>2</v>
      </c>
      <c r="JY367" s="61">
        <v>2</v>
      </c>
      <c r="JZ367" s="61">
        <v>2</v>
      </c>
      <c r="KA367" s="202">
        <f t="shared" ref="KA367:KA368" si="492">COUNTIF(IW367:JZ367,"2")</f>
        <v>30</v>
      </c>
      <c r="KB367" s="203">
        <f t="shared" ref="KB367:KB368" si="493">KA367/(KA367+KC367+KE367+KG367)</f>
        <v>1</v>
      </c>
      <c r="KC367" s="202">
        <f t="shared" ref="KC367:KC368" si="494">COUNTIF(IW367:JZ367,"1")</f>
        <v>0</v>
      </c>
      <c r="KD367" s="203">
        <f t="shared" ref="KD367:KD368" si="495">KC367/(KA367+KC367+KE367+KG367)</f>
        <v>0</v>
      </c>
      <c r="KE367" s="202">
        <f t="shared" ref="KE367:KE368" si="496">COUNTIF(IW367:JZ367,"0")</f>
        <v>0</v>
      </c>
      <c r="KF367" s="203">
        <f t="shared" ref="KF367:KF368" si="497">KE367/(KA367+KC367+KE367+KG367)</f>
        <v>0</v>
      </c>
      <c r="KG367" s="202">
        <f t="shared" ref="KG367:KG368" si="498">COUNTIF(II367:JZ367,"KĐG")</f>
        <v>0</v>
      </c>
      <c r="KH367" s="203">
        <f t="shared" ref="KH367:KH368" si="499">KG367/(KA367+KC367+KE367+KG367)</f>
        <v>0</v>
      </c>
      <c r="KI367" s="204">
        <f t="shared" ref="KI367:KI368" si="500">(((KA367*2)+(KC367*1)+(KE367*0)))/(KA367+KC367+KE367)</f>
        <v>2</v>
      </c>
      <c r="KJ367" s="205" t="str">
        <f t="shared" ref="KJ367:KJ368" si="501">IF(KH367&gt;=50%,"KĐG",IF(KI367&gt;=1.6,"Đạt mục tiêu",IF(KI367&gt;=1,"Cần cố gắng","Chưa đạt")))</f>
        <v>Đạt mục tiêu</v>
      </c>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61"/>
      <c r="LG367" s="61"/>
      <c r="LH367" s="61"/>
      <c r="LI367" s="61"/>
      <c r="LJ367" s="61"/>
      <c r="LK367" s="61"/>
      <c r="LL367" s="61"/>
      <c r="LM367" s="61"/>
      <c r="LN367" s="61"/>
      <c r="LO367" s="61"/>
      <c r="LP367" s="61"/>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61"/>
      <c r="NE367" s="61"/>
      <c r="NF367" s="61"/>
      <c r="NG367" s="61"/>
      <c r="NH367" s="61"/>
      <c r="NI367" s="61"/>
      <c r="NJ367" s="61"/>
      <c r="NK367" s="61"/>
      <c r="NL367" s="61"/>
      <c r="NM367" s="61"/>
      <c r="NN367" s="61"/>
      <c r="NO367" s="61"/>
      <c r="NP367" s="61"/>
      <c r="NQ367" s="61"/>
      <c r="NR367" s="61"/>
      <c r="NS367" s="61"/>
      <c r="NT367" s="61"/>
      <c r="NU367" s="61"/>
      <c r="NV367" s="61"/>
      <c r="NW367" s="61"/>
      <c r="NX367" s="61"/>
      <c r="NY367" s="61"/>
      <c r="NZ367" s="61"/>
      <c r="OA367" s="61"/>
      <c r="OB367" s="61"/>
      <c r="OC367" s="61"/>
      <c r="OD367" s="61"/>
      <c r="OE367" s="61"/>
      <c r="OF367" s="61"/>
      <c r="OG367" s="61"/>
      <c r="OH367" s="61"/>
      <c r="OI367" s="61"/>
      <c r="OJ367" s="61"/>
      <c r="OK367" s="61"/>
      <c r="OL367" s="61"/>
      <c r="OM367" s="61"/>
      <c r="ON367" s="61"/>
      <c r="OO367" s="61"/>
      <c r="OP367" s="61"/>
      <c r="OQ367" s="61"/>
      <c r="OR367" s="61"/>
      <c r="OS367" s="61"/>
      <c r="OT367" s="61"/>
      <c r="OU367" s="61"/>
      <c r="OV367" s="61"/>
      <c r="OW367" s="61"/>
      <c r="OX367" s="61"/>
      <c r="OY367" s="61"/>
      <c r="OZ367" s="61"/>
    </row>
    <row r="368" spans="1:416" ht="55.5" hidden="1">
      <c r="A368" s="61"/>
      <c r="B368" s="282"/>
      <c r="C368" s="278"/>
      <c r="D368" s="281"/>
      <c r="E368" s="278"/>
      <c r="F368" s="292"/>
      <c r="G368" s="281"/>
      <c r="H368" s="276"/>
      <c r="I368" s="176" t="s">
        <v>1581</v>
      </c>
      <c r="J368" s="134"/>
      <c r="K368" s="206" t="s">
        <v>662</v>
      </c>
      <c r="L368" s="134" t="s">
        <v>500</v>
      </c>
      <c r="M368" s="55" t="s">
        <v>378</v>
      </c>
      <c r="N368" s="61" t="s">
        <v>349</v>
      </c>
      <c r="O368" s="282"/>
      <c r="P368" s="282"/>
      <c r="Q368" s="131"/>
      <c r="R368" s="131"/>
      <c r="S368" s="131"/>
      <c r="T368" s="131"/>
      <c r="U368" s="131"/>
      <c r="V368" s="131"/>
      <c r="W368" s="131"/>
      <c r="X368" s="131"/>
      <c r="Y368" s="131" t="s">
        <v>205</v>
      </c>
      <c r="Z368" s="131"/>
      <c r="AA368" s="131"/>
      <c r="AB368" s="130">
        <f t="shared" si="440"/>
        <v>1</v>
      </c>
      <c r="AC368" s="77"/>
      <c r="AD368" s="77"/>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251"/>
      <c r="BT368" s="251"/>
      <c r="BU368" s="77"/>
      <c r="BV368" s="77"/>
      <c r="BW368" s="201"/>
      <c r="BX368" s="201"/>
      <c r="BY368" s="201"/>
      <c r="BZ368" s="201"/>
      <c r="CA368" s="201"/>
      <c r="CB368" s="201"/>
      <c r="CC368" s="201"/>
      <c r="CD368" s="201"/>
      <c r="CE368" s="201"/>
      <c r="CF368" s="201"/>
      <c r="CG368" s="201"/>
      <c r="CH368" s="201"/>
      <c r="CI368" s="201"/>
      <c r="CJ368" s="201"/>
      <c r="CK368" s="201"/>
      <c r="CL368" s="201"/>
      <c r="CM368" s="201"/>
      <c r="CN368" s="201"/>
      <c r="CO368" s="201"/>
      <c r="CP368" s="201"/>
      <c r="CQ368" s="201"/>
      <c r="CR368" s="201"/>
      <c r="CS368" s="201"/>
      <c r="CT368" s="201"/>
      <c r="CU368" s="201"/>
      <c r="CV368" s="201"/>
      <c r="CW368" s="201"/>
      <c r="CX368" s="201"/>
      <c r="CY368" s="201"/>
      <c r="CZ368" s="201"/>
      <c r="DA368" s="201"/>
      <c r="DB368" s="202"/>
      <c r="DC368" s="203"/>
      <c r="DD368" s="202"/>
      <c r="DE368" s="203"/>
      <c r="DF368" s="202"/>
      <c r="DG368" s="203"/>
      <c r="DH368" s="202"/>
      <c r="DI368" s="203" t="e">
        <f>DH368/(DB368+DD368+DF368+DH368)</f>
        <v>#DIV/0!</v>
      </c>
      <c r="DJ368" s="204" t="e">
        <f>(((DB368*2)+(DD368*1)+(DF368*0)))/(DB368+DD368+DF368)</f>
        <v>#DIV/0!</v>
      </c>
      <c r="DK368" s="207" t="e">
        <f>IF(DI368&gt;=50%,"KĐG",IF(DJ368&gt;=1.6,"Đạt mục tiêu",IF(DJ368&gt;=1,"Cần cố gắng","Chưa đạt")))</f>
        <v>#DIV/0!</v>
      </c>
      <c r="DL368" s="77"/>
      <c r="DM368" s="77"/>
      <c r="DN368" s="77"/>
      <c r="DO368" s="77"/>
      <c r="DP368" s="201">
        <v>2</v>
      </c>
      <c r="DQ368" s="201">
        <v>2</v>
      </c>
      <c r="DR368" s="201">
        <v>1</v>
      </c>
      <c r="DS368" s="201">
        <v>1</v>
      </c>
      <c r="DT368" s="201">
        <v>2</v>
      </c>
      <c r="DU368" s="201">
        <v>2</v>
      </c>
      <c r="DV368" s="201">
        <v>2</v>
      </c>
      <c r="DW368" s="201">
        <v>2</v>
      </c>
      <c r="DX368" s="201">
        <v>2</v>
      </c>
      <c r="DY368" s="201">
        <v>2</v>
      </c>
      <c r="DZ368" s="201">
        <v>1</v>
      </c>
      <c r="EA368" s="201">
        <v>2</v>
      </c>
      <c r="EB368" s="201">
        <v>2</v>
      </c>
      <c r="EC368" s="201">
        <v>2</v>
      </c>
      <c r="ED368" s="201">
        <v>2</v>
      </c>
      <c r="EE368" s="201">
        <v>2</v>
      </c>
      <c r="EF368" s="201">
        <v>2</v>
      </c>
      <c r="EG368" s="201">
        <v>2</v>
      </c>
      <c r="EH368" s="201">
        <v>2</v>
      </c>
      <c r="EI368" s="201">
        <v>1</v>
      </c>
      <c r="EJ368" s="201">
        <v>2</v>
      </c>
      <c r="EK368" s="201"/>
      <c r="EL368" s="201"/>
      <c r="EM368" s="201"/>
      <c r="EN368" s="201"/>
      <c r="EO368" s="201"/>
      <c r="EP368" s="201">
        <v>2</v>
      </c>
      <c r="EQ368" s="201">
        <v>2</v>
      </c>
      <c r="ER368" s="201">
        <v>2</v>
      </c>
      <c r="ES368" s="201"/>
      <c r="ET368" s="201">
        <v>2</v>
      </c>
      <c r="EU368" s="202">
        <f>COUNTIF(DL368:ET368,"2")</f>
        <v>21</v>
      </c>
      <c r="EV368" s="203">
        <f>EU368/(EU368+EW368+EY368+FA368)</f>
        <v>0.84</v>
      </c>
      <c r="EW368" s="202">
        <f>COUNTIF(DL368:ET368,"1")</f>
        <v>4</v>
      </c>
      <c r="EX368" s="203">
        <f>EW368/(EU368+EW368+EY368+FA368)</f>
        <v>0.16</v>
      </c>
      <c r="EY368" s="202">
        <f>COUNTIF(DL368:ET368,"0")</f>
        <v>0</v>
      </c>
      <c r="EZ368" s="203">
        <f>EY368/(EU368+EW368+EY368+FA368)</f>
        <v>0</v>
      </c>
      <c r="FA368" s="202">
        <f>COUNTIF(DL368:ET368,"KĐG")</f>
        <v>0</v>
      </c>
      <c r="FB368" s="203">
        <f>FA368/(EU368+EW368+EY368+FA368)</f>
        <v>0</v>
      </c>
      <c r="FC368" s="204">
        <f>(((EU368*2)+(EW368*1)+(EY368*0)))/(EU368+EW368+EY368)</f>
        <v>1.84</v>
      </c>
      <c r="FD368" s="207" t="str">
        <f>IF(FB368&gt;=50%,"KĐG",IF(FC368&gt;=1.6,"Đạt mục tiêu",IF(FC368&gt;=1,"Cần cố gắng","Chưa đạt")))</f>
        <v>Đạt mục tiêu</v>
      </c>
      <c r="FE368" s="77"/>
      <c r="FF368" s="77"/>
      <c r="FG368" s="77"/>
      <c r="FH368" s="77"/>
      <c r="FI368" s="77"/>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77"/>
      <c r="GZ368" s="77"/>
      <c r="HA368" s="77"/>
      <c r="HB368" s="77"/>
      <c r="HC368" s="77"/>
      <c r="HD368" s="61"/>
      <c r="HE368" s="61"/>
      <c r="HF368" s="61"/>
      <c r="HG368" s="61"/>
      <c r="HH368" s="61"/>
      <c r="HI368" s="61"/>
      <c r="HJ368" s="61"/>
      <c r="HK368" s="61"/>
      <c r="HL368" s="61"/>
      <c r="HM368" s="61"/>
      <c r="HN368" s="61"/>
      <c r="HO368" s="61"/>
      <c r="HP368" s="61"/>
      <c r="HQ368" s="61"/>
      <c r="HR368" s="61"/>
      <c r="HS368" s="61"/>
      <c r="HT368" s="61"/>
      <c r="HU368" s="61"/>
      <c r="HV368" s="61"/>
      <c r="HW368" s="61"/>
      <c r="HX368" s="61"/>
      <c r="HY368" s="61"/>
      <c r="HZ368" s="61"/>
      <c r="IA368" s="61"/>
      <c r="IB368" s="61"/>
      <c r="IC368" s="61"/>
      <c r="ID368" s="61"/>
      <c r="IE368" s="61"/>
      <c r="IF368" s="61"/>
      <c r="IG368" s="61"/>
      <c r="IH368" s="61"/>
      <c r="II368" s="61"/>
      <c r="IJ368" s="61"/>
      <c r="IK368" s="61"/>
      <c r="IL368" s="61"/>
      <c r="IM368" s="61"/>
      <c r="IN368" s="61"/>
      <c r="IO368" s="61"/>
      <c r="IP368" s="61"/>
      <c r="IQ368" s="61"/>
      <c r="IR368" s="61"/>
      <c r="IS368" s="78" t="s">
        <v>557</v>
      </c>
      <c r="IT368" s="61"/>
      <c r="IU368" s="61"/>
      <c r="IV368" s="61"/>
      <c r="IW368" s="61">
        <v>2</v>
      </c>
      <c r="IX368" s="61">
        <v>2</v>
      </c>
      <c r="IY368" s="61">
        <v>2</v>
      </c>
      <c r="IZ368" s="61">
        <v>2</v>
      </c>
      <c r="JA368" s="61">
        <v>2</v>
      </c>
      <c r="JB368" s="61">
        <v>2</v>
      </c>
      <c r="JC368" s="61">
        <v>2</v>
      </c>
      <c r="JD368" s="61">
        <v>2</v>
      </c>
      <c r="JE368" s="61">
        <v>2</v>
      </c>
      <c r="JF368" s="61">
        <v>2</v>
      </c>
      <c r="JG368" s="61">
        <v>2</v>
      </c>
      <c r="JH368" s="61">
        <v>2</v>
      </c>
      <c r="JI368" s="61">
        <v>2</v>
      </c>
      <c r="JJ368" s="61">
        <v>2</v>
      </c>
      <c r="JK368" s="61">
        <v>2</v>
      </c>
      <c r="JL368" s="61">
        <v>2</v>
      </c>
      <c r="JM368" s="61">
        <v>2</v>
      </c>
      <c r="JN368" s="61">
        <v>2</v>
      </c>
      <c r="JO368" s="61">
        <v>2</v>
      </c>
      <c r="JP368" s="61">
        <v>2</v>
      </c>
      <c r="JQ368" s="61">
        <v>2</v>
      </c>
      <c r="JR368" s="61">
        <v>2</v>
      </c>
      <c r="JS368" s="61">
        <v>2</v>
      </c>
      <c r="JT368" s="61">
        <v>2</v>
      </c>
      <c r="JU368" s="61">
        <v>2</v>
      </c>
      <c r="JV368" s="61">
        <v>2</v>
      </c>
      <c r="JW368" s="61">
        <v>2</v>
      </c>
      <c r="JX368" s="61">
        <v>2</v>
      </c>
      <c r="JY368" s="61">
        <v>2</v>
      </c>
      <c r="JZ368" s="61">
        <v>2</v>
      </c>
      <c r="KA368" s="202">
        <f t="shared" si="492"/>
        <v>30</v>
      </c>
      <c r="KB368" s="203">
        <f t="shared" si="493"/>
        <v>1</v>
      </c>
      <c r="KC368" s="202">
        <f t="shared" si="494"/>
        <v>0</v>
      </c>
      <c r="KD368" s="203">
        <f t="shared" si="495"/>
        <v>0</v>
      </c>
      <c r="KE368" s="202">
        <f t="shared" si="496"/>
        <v>0</v>
      </c>
      <c r="KF368" s="203">
        <f t="shared" si="497"/>
        <v>0</v>
      </c>
      <c r="KG368" s="202">
        <f t="shared" si="498"/>
        <v>0</v>
      </c>
      <c r="KH368" s="203">
        <f t="shared" si="499"/>
        <v>0</v>
      </c>
      <c r="KI368" s="204">
        <f t="shared" si="500"/>
        <v>2</v>
      </c>
      <c r="KJ368" s="205" t="str">
        <f t="shared" si="501"/>
        <v>Đạt mục tiêu</v>
      </c>
      <c r="KK368" s="61"/>
      <c r="KL368" s="61"/>
      <c r="KM368" s="61"/>
      <c r="KN368" s="61"/>
      <c r="KO368" s="61"/>
      <c r="KP368" s="61"/>
      <c r="KQ368" s="61"/>
      <c r="KR368" s="61"/>
      <c r="KS368" s="61"/>
      <c r="KT368" s="61"/>
      <c r="KU368" s="61"/>
      <c r="KV368" s="61"/>
      <c r="KW368" s="61"/>
      <c r="KX368" s="61"/>
      <c r="KY368" s="61"/>
      <c r="KZ368" s="61"/>
      <c r="LA368" s="61"/>
      <c r="LB368" s="61"/>
      <c r="LC368" s="61"/>
      <c r="LD368" s="61"/>
      <c r="LE368" s="61"/>
      <c r="LF368" s="61"/>
      <c r="LG368" s="61"/>
      <c r="LH368" s="61"/>
      <c r="LI368" s="61"/>
      <c r="LJ368" s="61"/>
      <c r="LK368" s="61"/>
      <c r="LL368" s="61"/>
      <c r="LM368" s="61"/>
      <c r="LN368" s="61"/>
      <c r="LO368" s="61"/>
      <c r="LP368" s="61"/>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61"/>
      <c r="NE368" s="61"/>
      <c r="NF368" s="61"/>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61"/>
      <c r="OE368" s="61"/>
      <c r="OF368" s="61"/>
      <c r="OG368" s="61"/>
      <c r="OH368" s="61"/>
      <c r="OI368" s="61"/>
      <c r="OJ368" s="61"/>
      <c r="OK368" s="61"/>
      <c r="OL368" s="61"/>
      <c r="OM368" s="61"/>
      <c r="ON368" s="61"/>
      <c r="OO368" s="61"/>
      <c r="OP368" s="61"/>
      <c r="OQ368" s="61"/>
      <c r="OR368" s="61"/>
      <c r="OS368" s="61"/>
      <c r="OT368" s="61"/>
      <c r="OU368" s="61"/>
      <c r="OV368" s="61"/>
      <c r="OW368" s="61"/>
      <c r="OX368" s="61"/>
      <c r="OY368" s="61"/>
      <c r="OZ368" s="61"/>
    </row>
    <row r="369" spans="1:416" s="25" customFormat="1" hidden="1">
      <c r="A369" s="61"/>
      <c r="B369" s="61"/>
      <c r="C369" s="280" t="s">
        <v>321</v>
      </c>
      <c r="D369" s="280"/>
      <c r="E369" s="280"/>
      <c r="F369" s="198"/>
      <c r="G369" s="122">
        <f>COUNTIF(G370:G370,"x")</f>
        <v>0</v>
      </c>
      <c r="H369" s="198"/>
      <c r="I369" s="198"/>
      <c r="J369" s="148"/>
      <c r="K369" s="47"/>
      <c r="L369" s="148"/>
      <c r="M369" s="198"/>
      <c r="N369" s="198"/>
      <c r="O369" s="125">
        <f>COUNTIF(O370:O370,"x")</f>
        <v>1</v>
      </c>
      <c r="P369" s="61">
        <f>SUM(P370:P370)</f>
        <v>1</v>
      </c>
      <c r="Q369" s="125">
        <f t="shared" ref="Q369:AA369" si="502">COUNTIF(Q370:Q370,"x")</f>
        <v>0</v>
      </c>
      <c r="R369" s="125">
        <f t="shared" si="502"/>
        <v>0</v>
      </c>
      <c r="S369" s="125">
        <f t="shared" si="502"/>
        <v>0</v>
      </c>
      <c r="T369" s="125">
        <f t="shared" si="502"/>
        <v>0</v>
      </c>
      <c r="U369" s="125">
        <f t="shared" si="502"/>
        <v>1</v>
      </c>
      <c r="V369" s="125">
        <f t="shared" si="502"/>
        <v>0</v>
      </c>
      <c r="W369" s="125">
        <f t="shared" si="502"/>
        <v>0</v>
      </c>
      <c r="X369" s="125">
        <f t="shared" si="502"/>
        <v>0</v>
      </c>
      <c r="Y369" s="125">
        <f t="shared" si="502"/>
        <v>0</v>
      </c>
      <c r="Z369" s="125">
        <f t="shared" si="502"/>
        <v>0</v>
      </c>
      <c r="AA369" s="125">
        <f t="shared" si="502"/>
        <v>0</v>
      </c>
      <c r="AB369" s="244">
        <f>SUM(AB370:AB370)</f>
        <v>1</v>
      </c>
      <c r="AC369" s="75"/>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205"/>
      <c r="BJ369" s="205"/>
      <c r="BK369" s="205"/>
      <c r="BL369" s="205"/>
      <c r="BM369" s="205"/>
      <c r="BN369" s="205"/>
      <c r="BO369" s="205"/>
      <c r="BP369" s="205"/>
      <c r="BQ369" s="205"/>
      <c r="BR369" s="208"/>
      <c r="BS369" s="77"/>
      <c r="BT369" s="77"/>
      <c r="BU369" s="77"/>
      <c r="BV369" s="77"/>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77"/>
      <c r="GZ369" s="77"/>
      <c r="HA369" s="77"/>
      <c r="HB369" s="77"/>
      <c r="HC369" s="77"/>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61"/>
      <c r="IK369" s="61"/>
      <c r="IL369" s="61"/>
      <c r="IM369" s="61"/>
      <c r="IN369" s="61"/>
      <c r="IO369" s="61"/>
      <c r="IP369" s="61"/>
      <c r="IQ369" s="61"/>
      <c r="IR369" s="61"/>
      <c r="IS369" s="61"/>
      <c r="IT369" s="61"/>
      <c r="IU369" s="61"/>
      <c r="IV369" s="61"/>
      <c r="IW369" s="61"/>
      <c r="IX369" s="61"/>
      <c r="IY369" s="61"/>
      <c r="IZ369" s="61"/>
      <c r="JA369" s="61"/>
      <c r="JB369" s="61"/>
      <c r="JC369" s="61"/>
      <c r="JD369" s="61"/>
      <c r="JE369" s="61"/>
      <c r="JF369" s="61"/>
      <c r="JG369" s="61"/>
      <c r="JH369" s="61"/>
      <c r="JI369" s="61"/>
      <c r="JJ369" s="61"/>
      <c r="JK369" s="61"/>
      <c r="JL369" s="61"/>
      <c r="JM369" s="61"/>
      <c r="JN369" s="61"/>
      <c r="JO369" s="61"/>
      <c r="JP369" s="61"/>
      <c r="JQ369" s="61"/>
      <c r="JR369" s="61"/>
      <c r="JS369" s="61"/>
      <c r="JT369" s="61"/>
      <c r="JU369" s="61"/>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61"/>
      <c r="LG369" s="61"/>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61"/>
      <c r="NE369" s="61"/>
      <c r="NF369" s="61"/>
      <c r="NG369" s="61"/>
      <c r="NH369" s="61"/>
      <c r="NI369" s="61"/>
      <c r="NJ369" s="61"/>
      <c r="NK369" s="61"/>
      <c r="NL369" s="61"/>
      <c r="NM369" s="61"/>
      <c r="NN369" s="77"/>
      <c r="NO369" s="77"/>
      <c r="NP369" s="61"/>
      <c r="NQ369" s="61"/>
      <c r="NR369" s="61"/>
      <c r="NS369" s="61"/>
      <c r="NT369" s="61"/>
      <c r="NU369" s="61"/>
      <c r="NV369" s="61"/>
      <c r="NW369" s="61"/>
      <c r="NX369" s="61"/>
      <c r="NY369" s="61"/>
      <c r="NZ369" s="61"/>
      <c r="OA369" s="61"/>
      <c r="OB369" s="61"/>
      <c r="OC369" s="61"/>
      <c r="OD369" s="61"/>
      <c r="OE369" s="61"/>
      <c r="OF369" s="61"/>
      <c r="OG369" s="61"/>
      <c r="OH369" s="61"/>
      <c r="OI369" s="61"/>
      <c r="OJ369" s="61"/>
      <c r="OK369" s="61"/>
      <c r="OL369" s="61"/>
      <c r="OM369" s="61"/>
      <c r="ON369" s="61"/>
      <c r="OO369" s="61"/>
      <c r="OP369" s="61"/>
      <c r="OQ369" s="61"/>
      <c r="OR369" s="61"/>
      <c r="OS369" s="61"/>
      <c r="OT369" s="61"/>
      <c r="OU369" s="61"/>
      <c r="OV369" s="61"/>
      <c r="OW369" s="61"/>
      <c r="OX369" s="61"/>
      <c r="OY369" s="61"/>
      <c r="OZ369" s="61"/>
    </row>
    <row r="370" spans="1:416" ht="55.5" hidden="1">
      <c r="A370" s="61"/>
      <c r="B370" s="61">
        <v>134</v>
      </c>
      <c r="C370" s="137" t="s">
        <v>46</v>
      </c>
      <c r="D370" s="133" t="s">
        <v>6</v>
      </c>
      <c r="E370" s="137" t="s">
        <v>47</v>
      </c>
      <c r="F370" s="134" t="s">
        <v>6</v>
      </c>
      <c r="G370" s="133"/>
      <c r="H370" s="137" t="s">
        <v>773</v>
      </c>
      <c r="I370" s="176" t="s">
        <v>1164</v>
      </c>
      <c r="J370" s="134"/>
      <c r="K370" s="206" t="s">
        <v>662</v>
      </c>
      <c r="L370" s="134" t="s">
        <v>500</v>
      </c>
      <c r="M370" s="55" t="s">
        <v>378</v>
      </c>
      <c r="N370" s="61" t="s">
        <v>349</v>
      </c>
      <c r="O370" s="61" t="s">
        <v>205</v>
      </c>
      <c r="P370" s="61">
        <v>1</v>
      </c>
      <c r="Q370" s="131"/>
      <c r="R370" s="131"/>
      <c r="S370" s="131"/>
      <c r="T370" s="131"/>
      <c r="U370" s="131" t="s">
        <v>205</v>
      </c>
      <c r="V370" s="131"/>
      <c r="W370" s="131"/>
      <c r="X370" s="131"/>
      <c r="Y370" s="131"/>
      <c r="Z370" s="131"/>
      <c r="AA370" s="131"/>
      <c r="AB370" s="130">
        <f>COUNTIF($Q370:$AA370,"x")</f>
        <v>1</v>
      </c>
      <c r="AC370" s="77"/>
      <c r="AD370" s="77"/>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251"/>
      <c r="BT370" s="251"/>
      <c r="BU370" s="79"/>
      <c r="BV370" s="79"/>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202"/>
      <c r="DC370" s="203"/>
      <c r="DD370" s="202"/>
      <c r="DE370" s="203"/>
      <c r="DF370" s="202"/>
      <c r="DG370" s="203"/>
      <c r="DH370" s="202"/>
      <c r="DI370" s="203" t="e">
        <f>DH370/(DB370+DD370+DF370+DH370)</f>
        <v>#DIV/0!</v>
      </c>
      <c r="DJ370" s="204" t="e">
        <f>(((DB370*2)+(DD370*1)+(DF370*0)))/(DB370+DD370+DF370)</f>
        <v>#DIV/0!</v>
      </c>
      <c r="DK370" s="207" t="e">
        <f>IF(DI370&gt;=50%,"KĐG",IF(DJ370&gt;=1.6,"Đạt mục tiêu",IF(DJ370&gt;=1,"Cần cố gắng","Chưa đạt")))</f>
        <v>#DIV/0!</v>
      </c>
      <c r="DL370" s="77"/>
      <c r="DM370" s="77"/>
      <c r="DN370" s="77"/>
      <c r="DO370" s="77"/>
      <c r="DP370" s="201">
        <v>2</v>
      </c>
      <c r="DQ370" s="201">
        <v>2</v>
      </c>
      <c r="DR370" s="201">
        <v>2</v>
      </c>
      <c r="DS370" s="201">
        <v>2</v>
      </c>
      <c r="DT370" s="201">
        <v>2</v>
      </c>
      <c r="DU370" s="201">
        <v>2</v>
      </c>
      <c r="DV370" s="201">
        <v>2</v>
      </c>
      <c r="DW370" s="201">
        <v>2</v>
      </c>
      <c r="DX370" s="201">
        <v>2</v>
      </c>
      <c r="DY370" s="201">
        <v>2</v>
      </c>
      <c r="DZ370" s="201">
        <v>2</v>
      </c>
      <c r="EA370" s="201">
        <v>2</v>
      </c>
      <c r="EB370" s="201">
        <v>2</v>
      </c>
      <c r="EC370" s="201">
        <v>2</v>
      </c>
      <c r="ED370" s="201">
        <v>2</v>
      </c>
      <c r="EE370" s="201">
        <v>2</v>
      </c>
      <c r="EF370" s="201">
        <v>2</v>
      </c>
      <c r="EG370" s="201">
        <v>2</v>
      </c>
      <c r="EH370" s="201">
        <v>2</v>
      </c>
      <c r="EI370" s="201">
        <v>2</v>
      </c>
      <c r="EJ370" s="201">
        <v>2</v>
      </c>
      <c r="EK370" s="201">
        <v>2</v>
      </c>
      <c r="EL370" s="201">
        <v>2</v>
      </c>
      <c r="EM370" s="201">
        <v>2</v>
      </c>
      <c r="EN370" s="201">
        <v>2</v>
      </c>
      <c r="EO370" s="201">
        <v>2</v>
      </c>
      <c r="EP370" s="201">
        <v>2</v>
      </c>
      <c r="EQ370" s="201">
        <v>2</v>
      </c>
      <c r="ER370" s="201">
        <v>2</v>
      </c>
      <c r="ES370" s="201">
        <v>2</v>
      </c>
      <c r="ET370" s="201">
        <v>2</v>
      </c>
      <c r="EU370" s="202">
        <f>COUNTIF(DL370:ET370,"2")</f>
        <v>31</v>
      </c>
      <c r="EV370" s="203">
        <f>EU370/(EU370+EW370+EY370+FA370)</f>
        <v>1</v>
      </c>
      <c r="EW370" s="202">
        <f>COUNTIF(DL370:ET370,"1")</f>
        <v>0</v>
      </c>
      <c r="EX370" s="203">
        <f>EW370/(EU370+EW370+EY370+FA370)</f>
        <v>0</v>
      </c>
      <c r="EY370" s="202">
        <f>COUNTIF(DL370:ET370,"0")</f>
        <v>0</v>
      </c>
      <c r="EZ370" s="203">
        <f>EY370/(EU370+EW370+EY370+FA370)</f>
        <v>0</v>
      </c>
      <c r="FA370" s="202">
        <f>COUNTIF(DL370:ET370,"KĐG")</f>
        <v>0</v>
      </c>
      <c r="FB370" s="203">
        <f>FA370/(EU370+EW370+EY370+FA370)</f>
        <v>0</v>
      </c>
      <c r="FC370" s="204">
        <f>(((EU370*2)+(EW370*1)+(EY370*0)))/(EU370+EW370+EY370)</f>
        <v>2</v>
      </c>
      <c r="FD370" s="207" t="str">
        <f>IF(FB370&gt;=50%,"KĐG",IF(FC370&gt;=1.6,"Đạt mục tiêu",IF(FC370&gt;=1,"Cần cố gắng","Chưa đạt")))</f>
        <v>Đạt mục tiêu</v>
      </c>
      <c r="FE370" s="77"/>
      <c r="FF370" s="77"/>
      <c r="FG370" s="77"/>
      <c r="FH370" s="77"/>
      <c r="FI370" s="77"/>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77"/>
      <c r="GZ370" s="77"/>
      <c r="HA370" s="77"/>
      <c r="HB370" s="77"/>
      <c r="HC370" s="77"/>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61"/>
      <c r="IH370" s="61"/>
      <c r="II370" s="61"/>
      <c r="IJ370" s="61"/>
      <c r="IK370" s="61"/>
      <c r="IL370" s="61"/>
      <c r="IM370" s="61"/>
      <c r="IN370" s="61"/>
      <c r="IO370" s="61"/>
      <c r="IP370" s="61"/>
      <c r="IQ370" s="61"/>
      <c r="IR370" s="61"/>
      <c r="IS370" s="77"/>
      <c r="IT370" s="77"/>
      <c r="IU370" s="77"/>
      <c r="IV370" s="77"/>
      <c r="IW370" s="61"/>
      <c r="IX370" s="61"/>
      <c r="IY370" s="61"/>
      <c r="IZ370" s="61"/>
      <c r="JA370" s="61"/>
      <c r="JB370" s="61"/>
      <c r="JC370" s="61"/>
      <c r="JD370" s="61"/>
      <c r="JE370" s="61"/>
      <c r="JF370" s="61"/>
      <c r="JG370" s="61"/>
      <c r="JH370" s="61"/>
      <c r="JI370" s="61"/>
      <c r="JJ370" s="61"/>
      <c r="JK370" s="61"/>
      <c r="JL370" s="61"/>
      <c r="JM370" s="61"/>
      <c r="JN370" s="61"/>
      <c r="JO370" s="61"/>
      <c r="JP370" s="61"/>
      <c r="JQ370" s="61"/>
      <c r="JR370" s="61"/>
      <c r="JS370" s="61"/>
      <c r="JT370" s="61"/>
      <c r="JU370" s="61"/>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61"/>
      <c r="LG370" s="61"/>
      <c r="LH370" s="61"/>
      <c r="LI370" s="61"/>
      <c r="LJ370" s="61"/>
      <c r="LK370" s="61"/>
      <c r="LL370" s="61"/>
      <c r="LM370" s="61"/>
      <c r="LN370" s="61"/>
      <c r="LO370" s="61"/>
      <c r="LP370" s="61"/>
      <c r="LQ370" s="61"/>
      <c r="LR370" s="61"/>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61"/>
      <c r="MS370" s="61"/>
      <c r="MT370" s="61"/>
      <c r="MU370" s="61"/>
      <c r="MV370" s="61"/>
      <c r="MW370" s="61"/>
      <c r="MX370" s="61"/>
      <c r="MY370" s="61"/>
      <c r="MZ370" s="61"/>
      <c r="NA370" s="61"/>
      <c r="NB370" s="61"/>
      <c r="NC370" s="61"/>
      <c r="ND370" s="61"/>
      <c r="NE370" s="61"/>
      <c r="NF370" s="61"/>
      <c r="NG370" s="61"/>
      <c r="NH370" s="61"/>
      <c r="NI370" s="61"/>
      <c r="NJ370" s="61"/>
      <c r="NK370" s="61"/>
      <c r="NL370" s="61"/>
      <c r="NM370" s="61"/>
      <c r="NN370" s="61"/>
      <c r="NO370" s="61"/>
      <c r="NP370" s="61"/>
      <c r="NQ370" s="61"/>
      <c r="NR370" s="61"/>
      <c r="NS370" s="61"/>
      <c r="NT370" s="61"/>
      <c r="NU370" s="61"/>
      <c r="NV370" s="61"/>
      <c r="NW370" s="61"/>
      <c r="NX370" s="61"/>
      <c r="NY370" s="61"/>
      <c r="NZ370" s="61"/>
      <c r="OA370" s="61"/>
      <c r="OB370" s="61"/>
      <c r="OC370" s="61"/>
      <c r="OD370" s="61"/>
      <c r="OE370" s="61"/>
      <c r="OF370" s="61"/>
      <c r="OG370" s="61"/>
      <c r="OH370" s="61"/>
      <c r="OI370" s="61"/>
      <c r="OJ370" s="61"/>
      <c r="OK370" s="61"/>
      <c r="OL370" s="61"/>
      <c r="OM370" s="61"/>
      <c r="ON370" s="61"/>
      <c r="OO370" s="61"/>
      <c r="OP370" s="61"/>
      <c r="OQ370" s="61"/>
      <c r="OR370" s="61"/>
      <c r="OS370" s="61"/>
      <c r="OT370" s="61"/>
      <c r="OU370" s="61"/>
      <c r="OV370" s="61"/>
      <c r="OW370" s="61"/>
      <c r="OX370" s="61"/>
      <c r="OY370" s="61"/>
      <c r="OZ370" s="61"/>
    </row>
    <row r="371" spans="1:416" s="25" customFormat="1" hidden="1">
      <c r="A371" s="61"/>
      <c r="B371" s="61"/>
      <c r="C371" s="280" t="s">
        <v>322</v>
      </c>
      <c r="D371" s="280"/>
      <c r="E371" s="280"/>
      <c r="F371" s="198"/>
      <c r="G371" s="122">
        <f>COUNTIF(G372:G379,"x")</f>
        <v>0</v>
      </c>
      <c r="H371" s="198"/>
      <c r="I371" s="198"/>
      <c r="J371" s="148"/>
      <c r="K371" s="47"/>
      <c r="L371" s="148"/>
      <c r="M371" s="198"/>
      <c r="N371" s="198"/>
      <c r="O371" s="125">
        <f>COUNTIF(O372:O379,"x")</f>
        <v>2</v>
      </c>
      <c r="P371" s="61">
        <f>SUM(P372:P379)</f>
        <v>1</v>
      </c>
      <c r="Q371" s="125">
        <f>COUNTIF(Q372:Q379,"x")</f>
        <v>1</v>
      </c>
      <c r="R371" s="125">
        <f t="shared" ref="R371:S371" si="503">COUNTIF(R372:R379,"x")</f>
        <v>0</v>
      </c>
      <c r="S371" s="125">
        <f t="shared" si="503"/>
        <v>0</v>
      </c>
      <c r="T371" s="125">
        <f t="shared" ref="T371:AA371" si="504">COUNTIF(T372:T379,"x")</f>
        <v>1</v>
      </c>
      <c r="U371" s="125">
        <f t="shared" si="504"/>
        <v>2</v>
      </c>
      <c r="V371" s="125">
        <f t="shared" si="504"/>
        <v>1</v>
      </c>
      <c r="W371" s="125">
        <f t="shared" si="504"/>
        <v>1</v>
      </c>
      <c r="X371" s="125">
        <f t="shared" si="504"/>
        <v>0</v>
      </c>
      <c r="Y371" s="125">
        <f t="shared" si="504"/>
        <v>0</v>
      </c>
      <c r="Z371" s="125">
        <f t="shared" si="504"/>
        <v>1</v>
      </c>
      <c r="AA371" s="125">
        <f t="shared" si="504"/>
        <v>1</v>
      </c>
      <c r="AB371" s="244">
        <f>SUM(AB372:AB379)</f>
        <v>8</v>
      </c>
      <c r="AC371" s="75"/>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205"/>
      <c r="BJ371" s="205"/>
      <c r="BK371" s="205"/>
      <c r="BL371" s="205"/>
      <c r="BM371" s="205"/>
      <c r="BN371" s="205"/>
      <c r="BO371" s="205"/>
      <c r="BP371" s="205"/>
      <c r="BQ371" s="205"/>
      <c r="BR371" s="208"/>
      <c r="BS371" s="77"/>
      <c r="BT371" s="77"/>
      <c r="BU371" s="77"/>
      <c r="BV371" s="77"/>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77"/>
      <c r="GZ371" s="77"/>
      <c r="HA371" s="77"/>
      <c r="HB371" s="77"/>
      <c r="HC371" s="77"/>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c r="IC371" s="61"/>
      <c r="ID371" s="61"/>
      <c r="IE371" s="61"/>
      <c r="IF371" s="61"/>
      <c r="IG371" s="61"/>
      <c r="IH371" s="61"/>
      <c r="II371" s="61"/>
      <c r="IJ371" s="61"/>
      <c r="IK371" s="61"/>
      <c r="IL371" s="61"/>
      <c r="IM371" s="61"/>
      <c r="IN371" s="61"/>
      <c r="IO371" s="61"/>
      <c r="IP371" s="61"/>
      <c r="IQ371" s="61"/>
      <c r="IR371" s="61"/>
      <c r="IS371" s="61"/>
      <c r="IT371" s="61"/>
      <c r="IU371" s="61"/>
      <c r="IV371" s="61"/>
      <c r="IW371" s="61"/>
      <c r="IX371" s="61"/>
      <c r="IY371" s="61"/>
      <c r="IZ371" s="61"/>
      <c r="JA371" s="61"/>
      <c r="JB371" s="61"/>
      <c r="JC371" s="61"/>
      <c r="JD371" s="61"/>
      <c r="JE371" s="61"/>
      <c r="JF371" s="61"/>
      <c r="JG371" s="61"/>
      <c r="JH371" s="61"/>
      <c r="JI371" s="61"/>
      <c r="JJ371" s="61"/>
      <c r="JK371" s="61"/>
      <c r="JL371" s="61"/>
      <c r="JM371" s="61"/>
      <c r="JN371" s="61"/>
      <c r="JO371" s="61"/>
      <c r="JP371" s="61"/>
      <c r="JQ371" s="61"/>
      <c r="JR371" s="61"/>
      <c r="JS371" s="61"/>
      <c r="JT371" s="61"/>
      <c r="JU371" s="61"/>
      <c r="JV371" s="61"/>
      <c r="JW371" s="61"/>
      <c r="JX371" s="61"/>
      <c r="JY371" s="61"/>
      <c r="JZ371" s="61"/>
      <c r="KA371" s="202"/>
      <c r="KB371" s="203"/>
      <c r="KC371" s="202"/>
      <c r="KD371" s="203"/>
      <c r="KE371" s="202"/>
      <c r="KF371" s="203"/>
      <c r="KG371" s="202"/>
      <c r="KH371" s="203"/>
      <c r="KI371" s="204"/>
      <c r="KJ371" s="208"/>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61"/>
      <c r="LG371" s="61"/>
      <c r="LH371" s="61"/>
      <c r="LI371" s="61"/>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61"/>
      <c r="NE371" s="61"/>
      <c r="NF371" s="61"/>
      <c r="NG371" s="61"/>
      <c r="NH371" s="61"/>
      <c r="NI371" s="61"/>
      <c r="NJ371" s="61"/>
      <c r="NK371" s="61"/>
      <c r="NL371" s="61"/>
      <c r="NM371" s="61"/>
      <c r="NN371" s="77"/>
      <c r="NO371" s="77"/>
      <c r="NP371" s="61"/>
      <c r="NQ371" s="61"/>
      <c r="NR371" s="61"/>
      <c r="NS371" s="61"/>
      <c r="NT371" s="61"/>
      <c r="NU371" s="61"/>
      <c r="NV371" s="61"/>
      <c r="NW371" s="61"/>
      <c r="NX371" s="61"/>
      <c r="NY371" s="61"/>
      <c r="NZ371" s="61"/>
      <c r="OA371" s="61"/>
      <c r="OB371" s="61"/>
      <c r="OC371" s="61"/>
      <c r="OD371" s="61"/>
      <c r="OE371" s="61"/>
      <c r="OF371" s="61"/>
      <c r="OG371" s="61"/>
      <c r="OH371" s="61"/>
      <c r="OI371" s="61"/>
      <c r="OJ371" s="61"/>
      <c r="OK371" s="61"/>
      <c r="OL371" s="61"/>
      <c r="OM371" s="61"/>
      <c r="ON371" s="61"/>
      <c r="OO371" s="61"/>
      <c r="OP371" s="61"/>
      <c r="OQ371" s="61"/>
      <c r="OR371" s="61"/>
      <c r="OS371" s="61"/>
      <c r="OT371" s="61"/>
      <c r="OU371" s="61"/>
      <c r="OV371" s="61"/>
      <c r="OW371" s="61"/>
      <c r="OX371" s="61"/>
      <c r="OY371" s="61"/>
      <c r="OZ371" s="61"/>
    </row>
    <row r="372" spans="1:416" ht="36.75" hidden="1" customHeight="1">
      <c r="A372" s="61"/>
      <c r="B372" s="282">
        <v>135</v>
      </c>
      <c r="C372" s="278" t="s">
        <v>224</v>
      </c>
      <c r="D372" s="281" t="s">
        <v>4</v>
      </c>
      <c r="E372" s="278" t="s">
        <v>225</v>
      </c>
      <c r="F372" s="292" t="s">
        <v>6</v>
      </c>
      <c r="G372" s="281"/>
      <c r="H372" s="137" t="s">
        <v>769</v>
      </c>
      <c r="I372" s="176" t="s">
        <v>1157</v>
      </c>
      <c r="J372" s="134"/>
      <c r="K372" s="206" t="s">
        <v>662</v>
      </c>
      <c r="L372" s="134" t="s">
        <v>500</v>
      </c>
      <c r="M372" s="55" t="s">
        <v>378</v>
      </c>
      <c r="N372" s="61" t="s">
        <v>349</v>
      </c>
      <c r="O372" s="282" t="s">
        <v>205</v>
      </c>
      <c r="P372" s="282">
        <v>1</v>
      </c>
      <c r="Q372" s="131" t="s">
        <v>205</v>
      </c>
      <c r="R372" s="131"/>
      <c r="S372" s="131"/>
      <c r="T372" s="131"/>
      <c r="U372" s="131"/>
      <c r="V372" s="131"/>
      <c r="W372" s="131"/>
      <c r="X372" s="131"/>
      <c r="Y372" s="131"/>
      <c r="Z372" s="131"/>
      <c r="AA372" s="131"/>
      <c r="AB372" s="130">
        <f t="shared" ref="AB372:AB379" si="505">COUNTIF($Q372:$AA372,"x")</f>
        <v>1</v>
      </c>
      <c r="AC372" s="75" t="s">
        <v>555</v>
      </c>
      <c r="AD372" s="75" t="s">
        <v>555</v>
      </c>
      <c r="AE372" s="201">
        <v>2</v>
      </c>
      <c r="AF372" s="201">
        <v>1</v>
      </c>
      <c r="AG372" s="201">
        <v>1</v>
      </c>
      <c r="AH372" s="201">
        <v>2</v>
      </c>
      <c r="AI372" s="201">
        <v>2</v>
      </c>
      <c r="AJ372" s="201">
        <v>2</v>
      </c>
      <c r="AK372" s="201">
        <v>2</v>
      </c>
      <c r="AL372" s="201">
        <v>2</v>
      </c>
      <c r="AM372" s="201">
        <v>2</v>
      </c>
      <c r="AN372" s="201">
        <v>2</v>
      </c>
      <c r="AO372" s="201">
        <v>2</v>
      </c>
      <c r="AP372" s="201">
        <v>2</v>
      </c>
      <c r="AQ372" s="201">
        <v>1</v>
      </c>
      <c r="AR372" s="201">
        <v>2</v>
      </c>
      <c r="AS372" s="201">
        <v>2</v>
      </c>
      <c r="AT372" s="201">
        <v>2</v>
      </c>
      <c r="AU372" s="201">
        <v>2</v>
      </c>
      <c r="AV372" s="201">
        <v>2</v>
      </c>
      <c r="AW372" s="201">
        <v>2</v>
      </c>
      <c r="AX372" s="201">
        <v>2</v>
      </c>
      <c r="AY372" s="201">
        <v>2</v>
      </c>
      <c r="AZ372" s="201">
        <v>2</v>
      </c>
      <c r="BA372" s="201">
        <v>2</v>
      </c>
      <c r="BB372" s="201">
        <v>2</v>
      </c>
      <c r="BC372" s="201">
        <v>2</v>
      </c>
      <c r="BD372" s="201">
        <v>2</v>
      </c>
      <c r="BE372" s="201">
        <v>2</v>
      </c>
      <c r="BF372" s="201">
        <v>1</v>
      </c>
      <c r="BG372" s="201">
        <v>1</v>
      </c>
      <c r="BH372" s="201">
        <v>2</v>
      </c>
      <c r="BI372" s="202">
        <f>COUNTIF(AE372:BH372,"2")</f>
        <v>25</v>
      </c>
      <c r="BJ372" s="203">
        <f>BI372/(BI372+BK372+BM372+BO372)</f>
        <v>0.83333333333333337</v>
      </c>
      <c r="BK372" s="202">
        <f>COUNTIF(AE372:BH372,"1")</f>
        <v>5</v>
      </c>
      <c r="BL372" s="203">
        <f>BK372/(BI372+BK372+BM372+BO372)</f>
        <v>0.16666666666666666</v>
      </c>
      <c r="BM372" s="202">
        <f>COUNTIF(AE372:BH372,"0")</f>
        <v>0</v>
      </c>
      <c r="BN372" s="203">
        <f>BM372/(BI372+BK372+BM372+BO372)</f>
        <v>0</v>
      </c>
      <c r="BO372" s="202">
        <f>COUNTIF(P372:BH372,"KĐG")</f>
        <v>0</v>
      </c>
      <c r="BP372" s="203">
        <f>BO372/(BI372+BK372+BM372+BO372)</f>
        <v>0</v>
      </c>
      <c r="BQ372" s="204">
        <f>(((BI372*2)+(BK372*1)+(BM372*0)))/(BI372+BK372+BM372)</f>
        <v>1.8333333333333333</v>
      </c>
      <c r="BR372" s="205" t="str">
        <f>IF(BP372&gt;=50%,"KĐG",IF(BQ372&gt;=1.6,"Đạt mục tiêu",IF(BQ372&gt;=1,"Cần cố gắng","Chưa đạt")))</f>
        <v>Đạt mục tiêu</v>
      </c>
      <c r="BS372" s="251"/>
      <c r="BT372" s="251"/>
      <c r="BU372" s="77">
        <v>2</v>
      </c>
      <c r="BV372" s="77">
        <v>1</v>
      </c>
      <c r="BW372" s="61">
        <v>1</v>
      </c>
      <c r="BX372" s="61">
        <v>2</v>
      </c>
      <c r="BY372" s="61">
        <v>2</v>
      </c>
      <c r="BZ372" s="61">
        <v>2</v>
      </c>
      <c r="CA372" s="61">
        <v>2</v>
      </c>
      <c r="CB372" s="61">
        <v>2</v>
      </c>
      <c r="CC372" s="61">
        <v>2</v>
      </c>
      <c r="CD372" s="61">
        <v>2</v>
      </c>
      <c r="CE372" s="61">
        <v>2</v>
      </c>
      <c r="CF372" s="61">
        <v>2</v>
      </c>
      <c r="CG372" s="61">
        <v>1</v>
      </c>
      <c r="CH372" s="61">
        <v>2</v>
      </c>
      <c r="CI372" s="61">
        <v>2</v>
      </c>
      <c r="CJ372" s="61">
        <v>2</v>
      </c>
      <c r="CK372" s="61">
        <v>2</v>
      </c>
      <c r="CL372" s="61">
        <v>2</v>
      </c>
      <c r="CM372" s="61">
        <v>2</v>
      </c>
      <c r="CN372" s="61">
        <v>2</v>
      </c>
      <c r="CO372" s="61">
        <v>2</v>
      </c>
      <c r="CP372" s="61">
        <v>2</v>
      </c>
      <c r="CQ372" s="61">
        <v>2</v>
      </c>
      <c r="CR372" s="61">
        <v>2</v>
      </c>
      <c r="CS372" s="61">
        <v>2</v>
      </c>
      <c r="CT372" s="61">
        <v>2</v>
      </c>
      <c r="CU372" s="61">
        <v>2</v>
      </c>
      <c r="CV372" s="61">
        <v>1</v>
      </c>
      <c r="CW372" s="61">
        <v>1</v>
      </c>
      <c r="CX372" s="61">
        <v>2</v>
      </c>
      <c r="CY372" s="61">
        <f>COUNTIF(BU372:CX372,"2")</f>
        <v>25</v>
      </c>
      <c r="CZ372" s="61">
        <f>CY372/(CY372+DA372+DC372+DE372)</f>
        <v>0.83333333333333337</v>
      </c>
      <c r="DA372" s="61">
        <f>COUNTIF(BU372:CX372,"1")</f>
        <v>5</v>
      </c>
      <c r="DB372" s="61">
        <f>DA372/(CY372+DA372+DC372+DE372)</f>
        <v>0.16666666666666666</v>
      </c>
      <c r="DC372" s="61">
        <f>COUNTIF(BU372:CX372,"0")</f>
        <v>0</v>
      </c>
      <c r="DD372" s="61">
        <f>DC372/(CY372+DA372+DC372+DE372)</f>
        <v>0</v>
      </c>
      <c r="DE372" s="61">
        <f>COUNTIF(BG372:CX372,"KĐG")</f>
        <v>0</v>
      </c>
      <c r="DF372" s="61">
        <f>DE372/(CY372+DA372+DC372+DE372)</f>
        <v>0</v>
      </c>
      <c r="DG372" s="61">
        <f>(((CY372*2)+(DA372*1)+(DC372*0)))/(CY372+DA372+DC372)</f>
        <v>1.8333333333333333</v>
      </c>
      <c r="DH372" s="61" t="str">
        <f>IF(DF372&gt;=50%,"KĐG",IF(DG372&gt;=1.6,"Đạt mục tiêu",IF(DG372&gt;=1,"Cần cố gắng","Chưa đạt")))</f>
        <v>Đạt mục tiêu</v>
      </c>
      <c r="DI372" s="61"/>
      <c r="DJ372" s="61"/>
      <c r="DK372" s="61"/>
      <c r="DL372" s="77"/>
      <c r="DM372" s="77"/>
      <c r="DN372" s="77"/>
      <c r="DO372" s="77"/>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77"/>
      <c r="FF372" s="77"/>
      <c r="FG372" s="77"/>
      <c r="FH372" s="77"/>
      <c r="FI372" s="77"/>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77"/>
      <c r="GZ372" s="77"/>
      <c r="HA372" s="77"/>
      <c r="HB372" s="77"/>
      <c r="HC372" s="77"/>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77"/>
      <c r="IT372" s="77"/>
      <c r="IU372" s="77"/>
      <c r="IV372" s="77"/>
      <c r="IW372" s="61">
        <v>2</v>
      </c>
      <c r="IX372" s="61">
        <v>2</v>
      </c>
      <c r="IY372" s="61">
        <v>2</v>
      </c>
      <c r="IZ372" s="61">
        <v>2</v>
      </c>
      <c r="JA372" s="61">
        <v>2</v>
      </c>
      <c r="JB372" s="61">
        <v>2</v>
      </c>
      <c r="JC372" s="61">
        <v>2</v>
      </c>
      <c r="JD372" s="61">
        <v>2</v>
      </c>
      <c r="JE372" s="61">
        <v>2</v>
      </c>
      <c r="JF372" s="61">
        <v>2</v>
      </c>
      <c r="JG372" s="61">
        <v>1</v>
      </c>
      <c r="JH372" s="61">
        <v>2</v>
      </c>
      <c r="JI372" s="61">
        <v>2</v>
      </c>
      <c r="JJ372" s="61">
        <v>2</v>
      </c>
      <c r="JK372" s="61">
        <v>2</v>
      </c>
      <c r="JL372" s="61">
        <v>2</v>
      </c>
      <c r="JM372" s="61">
        <v>2</v>
      </c>
      <c r="JN372" s="61">
        <v>2</v>
      </c>
      <c r="JO372" s="61">
        <v>2</v>
      </c>
      <c r="JP372" s="61">
        <v>2</v>
      </c>
      <c r="JQ372" s="61"/>
      <c r="JR372" s="61"/>
      <c r="JS372" s="61"/>
      <c r="JT372" s="61"/>
      <c r="JU372" s="61"/>
      <c r="JV372" s="61">
        <v>2</v>
      </c>
      <c r="JW372" s="61">
        <v>2</v>
      </c>
      <c r="JX372" s="61">
        <v>2</v>
      </c>
      <c r="JY372" s="61">
        <v>2</v>
      </c>
      <c r="JZ372" s="61">
        <v>2</v>
      </c>
      <c r="KA372" s="202">
        <f>COUNTIF(IW372:JZ372,"2")</f>
        <v>24</v>
      </c>
      <c r="KB372" s="203">
        <f>KA372/(KA372+KC372+KE372+KG372)</f>
        <v>0.96</v>
      </c>
      <c r="KC372" s="202">
        <f>COUNTIF(IW372:JZ372,"1")</f>
        <v>1</v>
      </c>
      <c r="KD372" s="203">
        <f>KC372/(KA372+KC372+KE372+KG372)</f>
        <v>0.04</v>
      </c>
      <c r="KE372" s="202">
        <f>COUNTIF(IW372:JZ372,"0")</f>
        <v>0</v>
      </c>
      <c r="KF372" s="203">
        <f>KE372/(KA372+KC372+KE372+KG372)</f>
        <v>0</v>
      </c>
      <c r="KG372" s="202">
        <f>COUNTIF(II372:JZ372,"KĐG")</f>
        <v>0</v>
      </c>
      <c r="KH372" s="203">
        <f>KG372/(KA372+KC372+KE372+KG372)</f>
        <v>0</v>
      </c>
      <c r="KI372" s="204">
        <f>(((KA372*2)+(KC372*1)+(KE372*0)))/(KA372+KC372+KE372)</f>
        <v>1.96</v>
      </c>
      <c r="KJ372" s="208" t="str">
        <f>IF(KH372&gt;=50%,"KĐG",IF(KI372&gt;=1.6,"Đạt mục tiêu",IF(KI372&gt;=1,"Cần cố gắng","Chưa đạt")))</f>
        <v>Đạt mục tiêu</v>
      </c>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61"/>
      <c r="LG372" s="61"/>
      <c r="LH372" s="61"/>
      <c r="LI372" s="61"/>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61"/>
      <c r="MS372" s="61"/>
      <c r="MT372" s="61"/>
      <c r="MU372" s="61"/>
      <c r="MV372" s="61"/>
      <c r="MW372" s="61"/>
      <c r="MX372" s="61"/>
      <c r="MY372" s="61"/>
      <c r="MZ372" s="61"/>
      <c r="NA372" s="61"/>
      <c r="NB372" s="61"/>
      <c r="NC372" s="61"/>
      <c r="ND372" s="61"/>
      <c r="NE372" s="61"/>
      <c r="NF372" s="61"/>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61"/>
      <c r="OE372" s="61"/>
      <c r="OF372" s="61"/>
      <c r="OG372" s="61"/>
      <c r="OH372" s="61"/>
      <c r="OI372" s="61"/>
      <c r="OJ372" s="61"/>
      <c r="OK372" s="61"/>
      <c r="OL372" s="61"/>
      <c r="OM372" s="61"/>
      <c r="ON372" s="61"/>
      <c r="OO372" s="61"/>
      <c r="OP372" s="61"/>
      <c r="OQ372" s="61"/>
      <c r="OR372" s="61"/>
      <c r="OS372" s="61"/>
      <c r="OT372" s="61"/>
      <c r="OU372" s="61"/>
      <c r="OV372" s="61"/>
      <c r="OW372" s="61"/>
      <c r="OX372" s="61"/>
      <c r="OY372" s="61"/>
      <c r="OZ372" s="61"/>
    </row>
    <row r="373" spans="1:416" ht="36.75" hidden="1" customHeight="1">
      <c r="A373" s="61"/>
      <c r="B373" s="282"/>
      <c r="C373" s="278"/>
      <c r="D373" s="281"/>
      <c r="E373" s="278"/>
      <c r="F373" s="292"/>
      <c r="G373" s="281"/>
      <c r="H373" s="137" t="s">
        <v>770</v>
      </c>
      <c r="I373" s="176" t="s">
        <v>841</v>
      </c>
      <c r="J373" s="134"/>
      <c r="K373" s="206" t="s">
        <v>662</v>
      </c>
      <c r="L373" s="134" t="s">
        <v>500</v>
      </c>
      <c r="M373" s="55" t="s">
        <v>378</v>
      </c>
      <c r="N373" s="61" t="s">
        <v>349</v>
      </c>
      <c r="O373" s="282"/>
      <c r="P373" s="282"/>
      <c r="Q373" s="131"/>
      <c r="R373" s="131"/>
      <c r="S373" s="131"/>
      <c r="T373" s="131"/>
      <c r="U373" s="131" t="s">
        <v>205</v>
      </c>
      <c r="V373" s="131"/>
      <c r="W373" s="131"/>
      <c r="X373" s="131"/>
      <c r="Y373" s="131"/>
      <c r="Z373" s="131"/>
      <c r="AA373" s="131"/>
      <c r="AB373" s="130">
        <f t="shared" si="505"/>
        <v>1</v>
      </c>
      <c r="AC373" s="77"/>
      <c r="AD373" s="77"/>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251"/>
      <c r="BT373" s="251"/>
      <c r="BU373" s="79"/>
      <c r="BV373" s="79"/>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202"/>
      <c r="DC373" s="203"/>
      <c r="DD373" s="202"/>
      <c r="DE373" s="203"/>
      <c r="DF373" s="202"/>
      <c r="DG373" s="203"/>
      <c r="DH373" s="202"/>
      <c r="DI373" s="203" t="e">
        <f>DH373/(DB373+DD373+DF373+DH373)</f>
        <v>#DIV/0!</v>
      </c>
      <c r="DJ373" s="204" t="e">
        <f>(((DB373*2)+(DD373*1)+(DF373*0)))/(DB373+DD373+DF373)</f>
        <v>#DIV/0!</v>
      </c>
      <c r="DK373" s="207" t="e">
        <f>IF(DI373&gt;=50%,"KĐG",IF(DJ373&gt;=1.6,"Đạt mục tiêu",IF(DJ373&gt;=1,"Cần cố gắng","Chưa đạt")))</f>
        <v>#DIV/0!</v>
      </c>
      <c r="DL373" s="77"/>
      <c r="DM373" s="77"/>
      <c r="DN373" s="77"/>
      <c r="DO373" s="77"/>
      <c r="DP373" s="201">
        <v>2</v>
      </c>
      <c r="DQ373" s="201">
        <v>2</v>
      </c>
      <c r="DR373" s="201">
        <v>2</v>
      </c>
      <c r="DS373" s="201">
        <v>2</v>
      </c>
      <c r="DT373" s="201">
        <v>2</v>
      </c>
      <c r="DU373" s="201">
        <v>2</v>
      </c>
      <c r="DV373" s="201">
        <v>2</v>
      </c>
      <c r="DW373" s="201">
        <v>2</v>
      </c>
      <c r="DX373" s="201">
        <v>2</v>
      </c>
      <c r="DY373" s="201">
        <v>2</v>
      </c>
      <c r="DZ373" s="201">
        <v>2</v>
      </c>
      <c r="EA373" s="201">
        <v>2</v>
      </c>
      <c r="EB373" s="201">
        <v>2</v>
      </c>
      <c r="EC373" s="201">
        <v>2</v>
      </c>
      <c r="ED373" s="201">
        <v>2</v>
      </c>
      <c r="EE373" s="201">
        <v>2</v>
      </c>
      <c r="EF373" s="201">
        <v>2</v>
      </c>
      <c r="EG373" s="201">
        <v>2</v>
      </c>
      <c r="EH373" s="201">
        <v>2</v>
      </c>
      <c r="EI373" s="201">
        <v>2</v>
      </c>
      <c r="EJ373" s="201">
        <v>2</v>
      </c>
      <c r="EK373" s="201">
        <v>2</v>
      </c>
      <c r="EL373" s="201">
        <v>2</v>
      </c>
      <c r="EM373" s="201">
        <v>2</v>
      </c>
      <c r="EN373" s="201">
        <v>2</v>
      </c>
      <c r="EO373" s="201">
        <v>2</v>
      </c>
      <c r="EP373" s="201">
        <v>2</v>
      </c>
      <c r="EQ373" s="201">
        <v>2</v>
      </c>
      <c r="ER373" s="201">
        <v>2</v>
      </c>
      <c r="ES373" s="201">
        <v>2</v>
      </c>
      <c r="ET373" s="201">
        <v>2</v>
      </c>
      <c r="EU373" s="61"/>
      <c r="EV373" s="61"/>
      <c r="EW373" s="61"/>
      <c r="EX373" s="61"/>
      <c r="EY373" s="61"/>
      <c r="EZ373" s="61"/>
      <c r="FA373" s="61"/>
      <c r="FB373" s="61"/>
      <c r="FC373" s="61"/>
      <c r="FD373" s="61"/>
      <c r="FE373" s="77"/>
      <c r="FF373" s="77"/>
      <c r="FG373" s="77"/>
      <c r="FH373" s="77"/>
      <c r="FI373" s="77"/>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77"/>
      <c r="GZ373" s="77"/>
      <c r="HA373" s="77"/>
      <c r="HB373" s="77"/>
      <c r="HC373" s="77"/>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61"/>
      <c r="IH373" s="61"/>
      <c r="II373" s="61"/>
      <c r="IJ373" s="61"/>
      <c r="IK373" s="61"/>
      <c r="IL373" s="61"/>
      <c r="IM373" s="61"/>
      <c r="IN373" s="61"/>
      <c r="IO373" s="61"/>
      <c r="IP373" s="61"/>
      <c r="IQ373" s="61"/>
      <c r="IR373" s="61"/>
      <c r="IS373" s="77"/>
      <c r="IT373" s="77"/>
      <c r="IU373" s="77"/>
      <c r="IV373" s="77"/>
      <c r="IW373" s="61"/>
      <c r="IX373" s="61"/>
      <c r="IY373" s="61"/>
      <c r="IZ373" s="61"/>
      <c r="JA373" s="61"/>
      <c r="JB373" s="61"/>
      <c r="JC373" s="61"/>
      <c r="JD373" s="61"/>
      <c r="JE373" s="61"/>
      <c r="JF373" s="61"/>
      <c r="JG373" s="61"/>
      <c r="JH373" s="61"/>
      <c r="JI373" s="61"/>
      <c r="JJ373" s="61"/>
      <c r="JK373" s="61"/>
      <c r="JL373" s="61"/>
      <c r="JM373" s="61"/>
      <c r="JN373" s="61"/>
      <c r="JO373" s="61"/>
      <c r="JP373" s="61"/>
      <c r="JQ373" s="61"/>
      <c r="JR373" s="61"/>
      <c r="JS373" s="61"/>
      <c r="JT373" s="61"/>
      <c r="JU373" s="61"/>
      <c r="JV373" s="61"/>
      <c r="JW373" s="61"/>
      <c r="JX373" s="61"/>
      <c r="JY373" s="61"/>
      <c r="JZ373" s="61"/>
      <c r="KA373" s="202"/>
      <c r="KB373" s="203"/>
      <c r="KC373" s="202"/>
      <c r="KD373" s="203"/>
      <c r="KE373" s="202"/>
      <c r="KF373" s="203"/>
      <c r="KG373" s="202"/>
      <c r="KH373" s="203"/>
      <c r="KI373" s="204"/>
      <c r="KJ373" s="208"/>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61"/>
      <c r="LG373" s="61"/>
      <c r="LH373" s="61"/>
      <c r="LI373" s="61"/>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c r="OE373" s="61"/>
      <c r="OF373" s="61"/>
      <c r="OG373" s="61"/>
      <c r="OH373" s="61"/>
      <c r="OI373" s="61"/>
      <c r="OJ373" s="61"/>
      <c r="OK373" s="61"/>
      <c r="OL373" s="61"/>
      <c r="OM373" s="61"/>
      <c r="ON373" s="61"/>
      <c r="OO373" s="61"/>
      <c r="OP373" s="61"/>
      <c r="OQ373" s="61"/>
      <c r="OR373" s="61"/>
      <c r="OS373" s="61"/>
      <c r="OT373" s="61"/>
      <c r="OU373" s="61"/>
      <c r="OV373" s="61"/>
      <c r="OW373" s="61"/>
      <c r="OX373" s="61"/>
      <c r="OY373" s="61"/>
      <c r="OZ373" s="61"/>
    </row>
    <row r="374" spans="1:416" ht="36.75" hidden="1" customHeight="1">
      <c r="A374" s="61"/>
      <c r="B374" s="282"/>
      <c r="C374" s="278"/>
      <c r="D374" s="281"/>
      <c r="E374" s="278"/>
      <c r="F374" s="292"/>
      <c r="G374" s="281"/>
      <c r="H374" s="137" t="s">
        <v>771</v>
      </c>
      <c r="I374" s="176" t="s">
        <v>841</v>
      </c>
      <c r="J374" s="134"/>
      <c r="K374" s="206" t="s">
        <v>662</v>
      </c>
      <c r="L374" s="134" t="s">
        <v>500</v>
      </c>
      <c r="M374" s="55" t="s">
        <v>378</v>
      </c>
      <c r="N374" s="61" t="s">
        <v>349</v>
      </c>
      <c r="O374" s="282"/>
      <c r="P374" s="282"/>
      <c r="Q374" s="131"/>
      <c r="R374" s="131"/>
      <c r="S374" s="131"/>
      <c r="T374" s="131"/>
      <c r="U374" s="131"/>
      <c r="V374" s="131" t="s">
        <v>205</v>
      </c>
      <c r="W374" s="131"/>
      <c r="X374" s="131"/>
      <c r="Y374" s="131"/>
      <c r="Z374" s="131"/>
      <c r="AA374" s="131"/>
      <c r="AB374" s="130">
        <f t="shared" si="505"/>
        <v>1</v>
      </c>
      <c r="AC374" s="77"/>
      <c r="AD374" s="77"/>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251"/>
      <c r="BT374" s="251"/>
      <c r="BU374" s="77"/>
      <c r="BV374" s="77"/>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79" t="s">
        <v>555</v>
      </c>
      <c r="DM374" s="79" t="s">
        <v>555</v>
      </c>
      <c r="DN374" s="79" t="s">
        <v>555</v>
      </c>
      <c r="DO374" s="79" t="s">
        <v>555</v>
      </c>
      <c r="DP374" s="201">
        <v>2</v>
      </c>
      <c r="DQ374" s="201">
        <v>2</v>
      </c>
      <c r="DR374" s="201">
        <v>2</v>
      </c>
      <c r="DS374" s="201">
        <v>1</v>
      </c>
      <c r="DT374" s="201">
        <v>1</v>
      </c>
      <c r="DU374" s="201">
        <v>2</v>
      </c>
      <c r="DV374" s="201">
        <v>2</v>
      </c>
      <c r="DW374" s="201">
        <v>2</v>
      </c>
      <c r="DX374" s="201">
        <v>2</v>
      </c>
      <c r="DY374" s="201">
        <v>2</v>
      </c>
      <c r="DZ374" s="201">
        <v>2</v>
      </c>
      <c r="EA374" s="201">
        <v>2</v>
      </c>
      <c r="EB374" s="201">
        <v>2</v>
      </c>
      <c r="EC374" s="201">
        <v>2</v>
      </c>
      <c r="ED374" s="201">
        <v>1</v>
      </c>
      <c r="EE374" s="201">
        <v>2</v>
      </c>
      <c r="EF374" s="201">
        <v>2</v>
      </c>
      <c r="EG374" s="201">
        <v>2</v>
      </c>
      <c r="EH374" s="201">
        <v>1</v>
      </c>
      <c r="EI374" s="201">
        <v>2</v>
      </c>
      <c r="EJ374" s="201">
        <v>2</v>
      </c>
      <c r="EK374" s="201">
        <v>2</v>
      </c>
      <c r="EL374" s="201">
        <v>1</v>
      </c>
      <c r="EM374" s="201">
        <v>2</v>
      </c>
      <c r="EN374" s="201">
        <v>2</v>
      </c>
      <c r="EO374" s="201">
        <v>2</v>
      </c>
      <c r="EP374" s="201">
        <v>2</v>
      </c>
      <c r="EQ374" s="201">
        <v>2</v>
      </c>
      <c r="ER374" s="201">
        <v>2</v>
      </c>
      <c r="ES374" s="201">
        <v>2</v>
      </c>
      <c r="ET374" s="201">
        <v>2</v>
      </c>
      <c r="EU374" s="202">
        <f>COUNTIF(DL374:ET374,"2")</f>
        <v>26</v>
      </c>
      <c r="EV374" s="203">
        <f>EU374/(EU374+EW374+EY374+FA374)</f>
        <v>0.83870967741935487</v>
      </c>
      <c r="EW374" s="202">
        <f>COUNTIF(DL374:ET374,"1")</f>
        <v>5</v>
      </c>
      <c r="EX374" s="203">
        <f>EW374/(EU374+EW374+EY374+FA374)</f>
        <v>0.16129032258064516</v>
      </c>
      <c r="EY374" s="202">
        <f>COUNTIF(DL374:ET374,"0")</f>
        <v>0</v>
      </c>
      <c r="EZ374" s="203">
        <f>EY374/(EU374+EW374+EY374+FA374)</f>
        <v>0</v>
      </c>
      <c r="FA374" s="202">
        <f>COUNTIF(DL374:ET374,"KĐG")</f>
        <v>0</v>
      </c>
      <c r="FB374" s="203">
        <f>FA374/(EU374+EW374+EY374+FA374)</f>
        <v>0</v>
      </c>
      <c r="FC374" s="204">
        <f>(((EU374*2)+(EW374*1)+(EY374*0)))/(EU374+EW374+EY374)</f>
        <v>1.8387096774193548</v>
      </c>
      <c r="FD374" s="207" t="str">
        <f>IF(FB374&gt;=50%,"KĐG",IF(FC374&gt;=1.6,"Đạt mục tiêu",IF(FC374&gt;=1,"Cần cố gắng","Chưa đạt")))</f>
        <v>Đạt mục tiêu</v>
      </c>
      <c r="FE374" s="77"/>
      <c r="FF374" s="77"/>
      <c r="FG374" s="77"/>
      <c r="FH374" s="77"/>
      <c r="FI374" s="77"/>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77"/>
      <c r="GZ374" s="77"/>
      <c r="HA374" s="77"/>
      <c r="HB374" s="77"/>
      <c r="HC374" s="77"/>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77"/>
      <c r="IT374" s="77"/>
      <c r="IU374" s="77"/>
      <c r="IV374" s="77"/>
      <c r="IW374" s="61"/>
      <c r="IX374" s="61"/>
      <c r="IY374" s="61"/>
      <c r="IZ374" s="61"/>
      <c r="JA374" s="61"/>
      <c r="JB374" s="61"/>
      <c r="JC374" s="61"/>
      <c r="JD374" s="61"/>
      <c r="JE374" s="61"/>
      <c r="JF374" s="61"/>
      <c r="JG374" s="61"/>
      <c r="JH374" s="61"/>
      <c r="JI374" s="61"/>
      <c r="JJ374" s="61"/>
      <c r="JK374" s="61"/>
      <c r="JL374" s="61"/>
      <c r="JM374" s="61"/>
      <c r="JN374" s="61"/>
      <c r="JO374" s="61"/>
      <c r="JP374" s="61"/>
      <c r="JQ374" s="61"/>
      <c r="JR374" s="61"/>
      <c r="JS374" s="61"/>
      <c r="JT374" s="61"/>
      <c r="JU374" s="61"/>
      <c r="JV374" s="61"/>
      <c r="JW374" s="61"/>
      <c r="JX374" s="61"/>
      <c r="JY374" s="61"/>
      <c r="JZ374" s="61"/>
      <c r="KA374" s="202"/>
      <c r="KB374" s="203"/>
      <c r="KC374" s="202"/>
      <c r="KD374" s="203"/>
      <c r="KE374" s="202"/>
      <c r="KF374" s="203"/>
      <c r="KG374" s="202"/>
      <c r="KH374" s="203"/>
      <c r="KI374" s="204"/>
      <c r="KJ374" s="208"/>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c r="OE374" s="61"/>
      <c r="OF374" s="61"/>
      <c r="OG374" s="61"/>
      <c r="OH374" s="61"/>
      <c r="OI374" s="61"/>
      <c r="OJ374" s="61"/>
      <c r="OK374" s="61"/>
      <c r="OL374" s="61"/>
      <c r="OM374" s="61"/>
      <c r="ON374" s="61"/>
      <c r="OO374" s="61"/>
      <c r="OP374" s="61"/>
      <c r="OQ374" s="61"/>
      <c r="OR374" s="61"/>
      <c r="OS374" s="61"/>
      <c r="OT374" s="61"/>
      <c r="OU374" s="61"/>
      <c r="OV374" s="61"/>
      <c r="OW374" s="61"/>
      <c r="OX374" s="61"/>
      <c r="OY374" s="61"/>
      <c r="OZ374" s="61"/>
    </row>
    <row r="375" spans="1:416" ht="36.75" hidden="1" customHeight="1">
      <c r="A375" s="61"/>
      <c r="B375" s="282"/>
      <c r="C375" s="278"/>
      <c r="D375" s="281"/>
      <c r="E375" s="278"/>
      <c r="F375" s="292"/>
      <c r="G375" s="281"/>
      <c r="H375" s="137" t="s">
        <v>772</v>
      </c>
      <c r="I375" s="176" t="s">
        <v>842</v>
      </c>
      <c r="J375" s="134"/>
      <c r="K375" s="206" t="s">
        <v>662</v>
      </c>
      <c r="L375" s="134" t="s">
        <v>500</v>
      </c>
      <c r="M375" s="55" t="s">
        <v>378</v>
      </c>
      <c r="N375" s="61" t="s">
        <v>349</v>
      </c>
      <c r="O375" s="282"/>
      <c r="P375" s="282"/>
      <c r="Q375" s="131"/>
      <c r="R375" s="131"/>
      <c r="S375" s="131"/>
      <c r="T375" s="131"/>
      <c r="U375" s="131"/>
      <c r="V375" s="131"/>
      <c r="W375" s="131" t="s">
        <v>205</v>
      </c>
      <c r="X375" s="131"/>
      <c r="Y375" s="131"/>
      <c r="Z375" s="131"/>
      <c r="AA375" s="131"/>
      <c r="AB375" s="130">
        <f t="shared" si="505"/>
        <v>1</v>
      </c>
      <c r="AC375" s="77"/>
      <c r="AD375" s="77"/>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251"/>
      <c r="BT375" s="251"/>
      <c r="BU375" s="77"/>
      <c r="BV375" s="77"/>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77"/>
      <c r="DM375" s="77"/>
      <c r="DN375" s="77"/>
      <c r="DO375" s="77"/>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79" t="s">
        <v>555</v>
      </c>
      <c r="FF375" s="79" t="s">
        <v>555</v>
      </c>
      <c r="FG375" s="79" t="s">
        <v>555</v>
      </c>
      <c r="FH375" s="79" t="s">
        <v>555</v>
      </c>
      <c r="FI375" s="79" t="s">
        <v>555</v>
      </c>
      <c r="FJ375" s="77" t="s">
        <v>463</v>
      </c>
      <c r="FK375" s="77" t="s">
        <v>463</v>
      </c>
      <c r="FL375" s="77" t="s">
        <v>463</v>
      </c>
      <c r="FM375" s="77" t="s">
        <v>463</v>
      </c>
      <c r="FN375" s="77" t="s">
        <v>463</v>
      </c>
      <c r="FO375" s="77" t="s">
        <v>463</v>
      </c>
      <c r="FP375" s="77" t="s">
        <v>463</v>
      </c>
      <c r="FQ375" s="77" t="s">
        <v>463</v>
      </c>
      <c r="FR375" s="77" t="s">
        <v>463</v>
      </c>
      <c r="FS375" s="77" t="s">
        <v>463</v>
      </c>
      <c r="FT375" s="77" t="s">
        <v>1022</v>
      </c>
      <c r="FU375" s="77" t="s">
        <v>463</v>
      </c>
      <c r="FV375" s="77" t="s">
        <v>463</v>
      </c>
      <c r="FW375" s="77" t="s">
        <v>463</v>
      </c>
      <c r="FX375" s="77" t="s">
        <v>463</v>
      </c>
      <c r="FY375" s="77" t="s">
        <v>463</v>
      </c>
      <c r="FZ375" s="77" t="s">
        <v>463</v>
      </c>
      <c r="GA375" s="77" t="s">
        <v>463</v>
      </c>
      <c r="GB375" s="77" t="s">
        <v>463</v>
      </c>
      <c r="GC375" s="77" t="s">
        <v>463</v>
      </c>
      <c r="GD375" s="77" t="s">
        <v>463</v>
      </c>
      <c r="GE375" s="77" t="s">
        <v>463</v>
      </c>
      <c r="GF375" s="77" t="s">
        <v>463</v>
      </c>
      <c r="GG375" s="77" t="s">
        <v>1022</v>
      </c>
      <c r="GH375" s="77" t="s">
        <v>1022</v>
      </c>
      <c r="GI375" s="77" t="s">
        <v>463</v>
      </c>
      <c r="GJ375" s="77" t="s">
        <v>463</v>
      </c>
      <c r="GK375" s="77" t="s">
        <v>463</v>
      </c>
      <c r="GL375" s="77" t="s">
        <v>463</v>
      </c>
      <c r="GM375" s="77" t="s">
        <v>463</v>
      </c>
      <c r="GN375" s="77" t="s">
        <v>463</v>
      </c>
      <c r="GO375" s="202">
        <f>COUNTIF(EZ375:GN375,"2")</f>
        <v>28</v>
      </c>
      <c r="GP375" s="203">
        <f t="shared" ref="GP375" si="506">GO375/(GO375+GQ375+GS375+GU375)</f>
        <v>0.90322580645161288</v>
      </c>
      <c r="GQ375" s="202">
        <f>COUNTIF(EZ375:GN375,"1")</f>
        <v>3</v>
      </c>
      <c r="GR375" s="203">
        <f t="shared" ref="GR375" si="507">GQ375/(GO375+GQ375+GS375+GU375)</f>
        <v>9.6774193548387094E-2</v>
      </c>
      <c r="GS375" s="202">
        <f>COUNTIF(EZ375:GN375,"0")</f>
        <v>0</v>
      </c>
      <c r="GT375" s="203">
        <f t="shared" ref="GT375" si="508">GS375/(GO375+GQ375+GS375+GU375)</f>
        <v>0</v>
      </c>
      <c r="GU375" s="202">
        <f>COUNTIF(EZ375:GN375,"KĐG")</f>
        <v>0</v>
      </c>
      <c r="GV375" s="203">
        <f t="shared" ref="GV375" si="509">GU375/(GO375+GQ375+GS375+GU375)</f>
        <v>0</v>
      </c>
      <c r="GW375" s="204">
        <f t="shared" ref="GW375" si="510">(((GO375*2)+(GQ375*1)+(GS375*0)))/(GO375+GQ375+GS375)</f>
        <v>1.903225806451613</v>
      </c>
      <c r="GX375" s="205" t="str">
        <f t="shared" ref="GX375" si="511">IF(GV375&gt;=50%,"KĐG",IF(GW375&gt;=1.6,"Đạt mục tiêu",IF(GW375&gt;=1,"Cần cố gắng","Chưa đạt")))</f>
        <v>Đạt mục tiêu</v>
      </c>
      <c r="GY375" s="77"/>
      <c r="GZ375" s="77"/>
      <c r="HA375" s="77"/>
      <c r="HB375" s="77"/>
      <c r="HC375" s="77"/>
      <c r="HD375" s="61"/>
      <c r="HE375" s="61"/>
      <c r="HF375" s="61"/>
      <c r="HG375" s="61"/>
      <c r="HH375" s="61"/>
      <c r="HI375" s="61"/>
      <c r="HJ375" s="61"/>
      <c r="HK375" s="61"/>
      <c r="HL375" s="61"/>
      <c r="HM375" s="61"/>
      <c r="HN375" s="61"/>
      <c r="HO375" s="61"/>
      <c r="HP375" s="61"/>
      <c r="HQ375" s="61"/>
      <c r="HR375" s="61"/>
      <c r="HS375" s="61"/>
      <c r="HT375" s="61"/>
      <c r="HU375" s="61"/>
      <c r="HV375" s="61"/>
      <c r="HW375" s="61"/>
      <c r="HX375" s="61"/>
      <c r="HY375" s="61"/>
      <c r="HZ375" s="61"/>
      <c r="IA375" s="61"/>
      <c r="IB375" s="61"/>
      <c r="IC375" s="61"/>
      <c r="ID375" s="61"/>
      <c r="IE375" s="61"/>
      <c r="IF375" s="61"/>
      <c r="IG375" s="61"/>
      <c r="IH375" s="61"/>
      <c r="II375" s="61"/>
      <c r="IJ375" s="61"/>
      <c r="IK375" s="61"/>
      <c r="IL375" s="61"/>
      <c r="IM375" s="61"/>
      <c r="IN375" s="61"/>
      <c r="IO375" s="61"/>
      <c r="IP375" s="61"/>
      <c r="IQ375" s="61"/>
      <c r="IR375" s="61"/>
      <c r="IS375" s="77"/>
      <c r="IT375" s="77"/>
      <c r="IU375" s="77"/>
      <c r="IV375" s="77"/>
      <c r="IW375" s="61"/>
      <c r="IX375" s="61"/>
      <c r="IY375" s="61"/>
      <c r="IZ375" s="61"/>
      <c r="JA375" s="61"/>
      <c r="JB375" s="61"/>
      <c r="JC375" s="61"/>
      <c r="JD375" s="61"/>
      <c r="JE375" s="61"/>
      <c r="JF375" s="61"/>
      <c r="JG375" s="61"/>
      <c r="JH375" s="61"/>
      <c r="JI375" s="61"/>
      <c r="JJ375" s="61"/>
      <c r="JK375" s="61"/>
      <c r="JL375" s="61"/>
      <c r="JM375" s="61"/>
      <c r="JN375" s="61"/>
      <c r="JO375" s="61"/>
      <c r="JP375" s="61"/>
      <c r="JQ375" s="61"/>
      <c r="JR375" s="61"/>
      <c r="JS375" s="61"/>
      <c r="JT375" s="61"/>
      <c r="JU375" s="61"/>
      <c r="JV375" s="61"/>
      <c r="JW375" s="61"/>
      <c r="JX375" s="61"/>
      <c r="JY375" s="61"/>
      <c r="JZ375" s="61"/>
      <c r="KA375" s="202"/>
      <c r="KB375" s="203"/>
      <c r="KC375" s="202"/>
      <c r="KD375" s="203"/>
      <c r="KE375" s="202"/>
      <c r="KF375" s="203"/>
      <c r="KG375" s="202"/>
      <c r="KH375" s="203"/>
      <c r="KI375" s="204"/>
      <c r="KJ375" s="208"/>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61"/>
      <c r="LG375" s="61"/>
      <c r="LH375" s="61"/>
      <c r="LI375" s="61"/>
      <c r="LJ375" s="61"/>
      <c r="LK375" s="61"/>
      <c r="LL375" s="61"/>
      <c r="LM375" s="61"/>
      <c r="LN375" s="61"/>
      <c r="LO375" s="61"/>
      <c r="LP375" s="61"/>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61"/>
      <c r="NE375" s="61"/>
      <c r="NF375" s="61"/>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61"/>
      <c r="OE375" s="61"/>
      <c r="OF375" s="61"/>
      <c r="OG375" s="61"/>
      <c r="OH375" s="61"/>
      <c r="OI375" s="61"/>
      <c r="OJ375" s="61"/>
      <c r="OK375" s="61"/>
      <c r="OL375" s="61"/>
      <c r="OM375" s="61"/>
      <c r="ON375" s="61"/>
      <c r="OO375" s="61"/>
      <c r="OP375" s="61"/>
      <c r="OQ375" s="61"/>
      <c r="OR375" s="61"/>
      <c r="OS375" s="61"/>
      <c r="OT375" s="61"/>
      <c r="OU375" s="61"/>
      <c r="OV375" s="61"/>
      <c r="OW375" s="61"/>
      <c r="OX375" s="61"/>
      <c r="OY375" s="61"/>
      <c r="OZ375" s="61"/>
    </row>
    <row r="376" spans="1:416" ht="36" hidden="1" customHeight="1">
      <c r="A376" s="61"/>
      <c r="B376" s="282"/>
      <c r="C376" s="278"/>
      <c r="D376" s="281"/>
      <c r="E376" s="278"/>
      <c r="F376" s="292"/>
      <c r="G376" s="281"/>
      <c r="H376" s="137" t="s">
        <v>1307</v>
      </c>
      <c r="I376" s="176" t="s">
        <v>842</v>
      </c>
      <c r="J376" s="134"/>
      <c r="K376" s="206" t="s">
        <v>662</v>
      </c>
      <c r="L376" s="134" t="s">
        <v>500</v>
      </c>
      <c r="M376" s="55" t="s">
        <v>378</v>
      </c>
      <c r="N376" s="61" t="s">
        <v>349</v>
      </c>
      <c r="O376" s="282"/>
      <c r="P376" s="282"/>
      <c r="Q376" s="131"/>
      <c r="R376" s="131"/>
      <c r="S376" s="131"/>
      <c r="T376" s="131" t="s">
        <v>205</v>
      </c>
      <c r="U376" s="131"/>
      <c r="V376" s="131"/>
      <c r="W376" s="131"/>
      <c r="X376" s="131"/>
      <c r="Y376" s="131"/>
      <c r="Z376" s="131"/>
      <c r="AA376" s="131"/>
      <c r="AB376" s="130">
        <f t="shared" si="505"/>
        <v>1</v>
      </c>
      <c r="AC376" s="77"/>
      <c r="AD376" s="77"/>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251"/>
      <c r="BT376" s="251"/>
      <c r="BU376" s="77"/>
      <c r="BV376" s="77"/>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77"/>
      <c r="DM376" s="77"/>
      <c r="DN376" s="77"/>
      <c r="DO376" s="77"/>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77"/>
      <c r="FF376" s="77"/>
      <c r="FG376" s="77"/>
      <c r="FH376" s="77"/>
      <c r="FI376" s="77"/>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77"/>
      <c r="GZ376" s="77"/>
      <c r="HA376" s="77"/>
      <c r="HB376" s="77"/>
      <c r="HC376" s="77"/>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61"/>
      <c r="IH376" s="61"/>
      <c r="II376" s="61"/>
      <c r="IJ376" s="61"/>
      <c r="IK376" s="61"/>
      <c r="IL376" s="61"/>
      <c r="IM376" s="61"/>
      <c r="IN376" s="61"/>
      <c r="IO376" s="61"/>
      <c r="IP376" s="61"/>
      <c r="IQ376" s="61"/>
      <c r="IR376" s="61"/>
      <c r="IS376" s="77"/>
      <c r="IT376" s="77"/>
      <c r="IU376" s="77"/>
      <c r="IV376" s="77"/>
      <c r="IW376" s="61"/>
      <c r="IX376" s="61"/>
      <c r="IY376" s="61"/>
      <c r="IZ376" s="61"/>
      <c r="JA376" s="61"/>
      <c r="JB376" s="61"/>
      <c r="JC376" s="61"/>
      <c r="JD376" s="61"/>
      <c r="JE376" s="61"/>
      <c r="JF376" s="61"/>
      <c r="JG376" s="61"/>
      <c r="JH376" s="61"/>
      <c r="JI376" s="61"/>
      <c r="JJ376" s="61"/>
      <c r="JK376" s="61"/>
      <c r="JL376" s="61"/>
      <c r="JM376" s="61"/>
      <c r="JN376" s="61"/>
      <c r="JO376" s="61"/>
      <c r="JP376" s="61"/>
      <c r="JQ376" s="61"/>
      <c r="JR376" s="61"/>
      <c r="JS376" s="61"/>
      <c r="JT376" s="61"/>
      <c r="JU376" s="61"/>
      <c r="JV376" s="61"/>
      <c r="JW376" s="61"/>
      <c r="JX376" s="61"/>
      <c r="JY376" s="61"/>
      <c r="JZ376" s="61"/>
      <c r="KA376" s="202"/>
      <c r="KB376" s="203"/>
      <c r="KC376" s="202"/>
      <c r="KD376" s="203"/>
      <c r="KE376" s="202"/>
      <c r="KF376" s="203"/>
      <c r="KG376" s="202"/>
      <c r="KH376" s="203"/>
      <c r="KI376" s="204"/>
      <c r="KJ376" s="208"/>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61"/>
      <c r="NF376" s="61"/>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61"/>
      <c r="OE376" s="61"/>
      <c r="OF376" s="61"/>
      <c r="OG376" s="61"/>
      <c r="OH376" s="61"/>
      <c r="OI376" s="61"/>
      <c r="OJ376" s="61"/>
      <c r="OK376" s="61"/>
      <c r="OL376" s="61"/>
      <c r="OM376" s="61"/>
      <c r="ON376" s="61"/>
      <c r="OO376" s="61"/>
      <c r="OP376" s="61"/>
      <c r="OQ376" s="61"/>
      <c r="OR376" s="61"/>
      <c r="OS376" s="61"/>
      <c r="OT376" s="61"/>
      <c r="OU376" s="61"/>
      <c r="OV376" s="61"/>
      <c r="OW376" s="61"/>
      <c r="OX376" s="61"/>
      <c r="OY376" s="61"/>
      <c r="OZ376" s="61"/>
    </row>
    <row r="377" spans="1:416" ht="36" hidden="1" customHeight="1">
      <c r="A377" s="61"/>
      <c r="B377" s="282"/>
      <c r="C377" s="278"/>
      <c r="D377" s="281"/>
      <c r="E377" s="278"/>
      <c r="F377" s="292"/>
      <c r="G377" s="281"/>
      <c r="H377" s="137" t="s">
        <v>1308</v>
      </c>
      <c r="I377" s="176" t="s">
        <v>916</v>
      </c>
      <c r="J377" s="134"/>
      <c r="K377" s="206" t="s">
        <v>662</v>
      </c>
      <c r="L377" s="134" t="s">
        <v>500</v>
      </c>
      <c r="M377" s="55" t="s">
        <v>378</v>
      </c>
      <c r="N377" s="61" t="s">
        <v>349</v>
      </c>
      <c r="O377" s="282"/>
      <c r="P377" s="282"/>
      <c r="Q377" s="131"/>
      <c r="R377" s="131"/>
      <c r="S377" s="131"/>
      <c r="T377" s="131"/>
      <c r="U377" s="131" t="s">
        <v>205</v>
      </c>
      <c r="V377" s="131"/>
      <c r="W377" s="131"/>
      <c r="X377" s="131"/>
      <c r="Y377" s="131"/>
      <c r="Z377" s="131"/>
      <c r="AA377" s="131"/>
      <c r="AB377" s="130">
        <f t="shared" si="505"/>
        <v>1</v>
      </c>
      <c r="AC377" s="77"/>
      <c r="AD377" s="77"/>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251"/>
      <c r="BT377" s="251"/>
      <c r="BU377" s="77"/>
      <c r="BV377" s="77"/>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77"/>
      <c r="DM377" s="77"/>
      <c r="DN377" s="77"/>
      <c r="DO377" s="77"/>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77"/>
      <c r="FF377" s="77"/>
      <c r="FG377" s="77"/>
      <c r="FH377" s="77"/>
      <c r="FI377" s="77"/>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79" t="s">
        <v>555</v>
      </c>
      <c r="GZ377" s="79" t="s">
        <v>555</v>
      </c>
      <c r="HA377" s="79" t="s">
        <v>555</v>
      </c>
      <c r="HB377" s="79" t="s">
        <v>555</v>
      </c>
      <c r="HC377" s="79" t="s">
        <v>555</v>
      </c>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61"/>
      <c r="IK377" s="61"/>
      <c r="IL377" s="61"/>
      <c r="IM377" s="61"/>
      <c r="IN377" s="61"/>
      <c r="IO377" s="61"/>
      <c r="IP377" s="61"/>
      <c r="IQ377" s="61"/>
      <c r="IR377" s="61"/>
      <c r="IS377" s="77"/>
      <c r="IT377" s="77"/>
      <c r="IU377" s="77"/>
      <c r="IV377" s="77"/>
      <c r="IW377" s="61"/>
      <c r="IX377" s="61"/>
      <c r="IY377" s="61"/>
      <c r="IZ377" s="61"/>
      <c r="JA377" s="61"/>
      <c r="JB377" s="61"/>
      <c r="JC377" s="61"/>
      <c r="JD377" s="61"/>
      <c r="JE377" s="61"/>
      <c r="JF377" s="61"/>
      <c r="JG377" s="61"/>
      <c r="JH377" s="61"/>
      <c r="JI377" s="61"/>
      <c r="JJ377" s="61"/>
      <c r="JK377" s="61"/>
      <c r="JL377" s="61"/>
      <c r="JM377" s="61"/>
      <c r="JN377" s="61"/>
      <c r="JO377" s="61"/>
      <c r="JP377" s="61"/>
      <c r="JQ377" s="61"/>
      <c r="JR377" s="61"/>
      <c r="JS377" s="61"/>
      <c r="JT377" s="61"/>
      <c r="JU377" s="61"/>
      <c r="JV377" s="61"/>
      <c r="JW377" s="61"/>
      <c r="JX377" s="61"/>
      <c r="JY377" s="61"/>
      <c r="JZ377" s="61"/>
      <c r="KA377" s="202"/>
      <c r="KB377" s="203"/>
      <c r="KC377" s="202"/>
      <c r="KD377" s="203"/>
      <c r="KE377" s="202"/>
      <c r="KF377" s="203"/>
      <c r="KG377" s="202"/>
      <c r="KH377" s="203"/>
      <c r="KI377" s="204"/>
      <c r="KJ377" s="208"/>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c r="OE377" s="61"/>
      <c r="OF377" s="61"/>
      <c r="OG377" s="61"/>
      <c r="OH377" s="61"/>
      <c r="OI377" s="61"/>
      <c r="OJ377" s="61"/>
      <c r="OK377" s="61"/>
      <c r="OL377" s="61"/>
      <c r="OM377" s="61"/>
      <c r="ON377" s="61"/>
      <c r="OO377" s="61"/>
      <c r="OP377" s="61"/>
      <c r="OQ377" s="61"/>
      <c r="OR377" s="61"/>
      <c r="OS377" s="61"/>
      <c r="OT377" s="61"/>
      <c r="OU377" s="61"/>
      <c r="OV377" s="61"/>
      <c r="OW377" s="61"/>
      <c r="OX377" s="61"/>
      <c r="OY377" s="61"/>
      <c r="OZ377" s="61"/>
    </row>
    <row r="378" spans="1:416" ht="36" hidden="1" customHeight="1">
      <c r="A378" s="61"/>
      <c r="B378" s="282"/>
      <c r="C378" s="278"/>
      <c r="D378" s="281"/>
      <c r="E378" s="278"/>
      <c r="F378" s="292"/>
      <c r="G378" s="281"/>
      <c r="H378" s="137" t="s">
        <v>1309</v>
      </c>
      <c r="I378" s="176" t="s">
        <v>843</v>
      </c>
      <c r="J378" s="134"/>
      <c r="K378" s="206" t="s">
        <v>662</v>
      </c>
      <c r="L378" s="134" t="s">
        <v>500</v>
      </c>
      <c r="M378" s="55" t="s">
        <v>378</v>
      </c>
      <c r="N378" s="61" t="s">
        <v>349</v>
      </c>
      <c r="O378" s="282"/>
      <c r="P378" s="282"/>
      <c r="Q378" s="131"/>
      <c r="R378" s="131"/>
      <c r="S378" s="131"/>
      <c r="T378" s="131"/>
      <c r="U378" s="131"/>
      <c r="V378" s="131"/>
      <c r="W378" s="131"/>
      <c r="X378" s="131"/>
      <c r="Y378" s="131"/>
      <c r="Z378" s="131" t="s">
        <v>205</v>
      </c>
      <c r="AA378" s="131"/>
      <c r="AB378" s="130">
        <f t="shared" si="505"/>
        <v>1</v>
      </c>
      <c r="AC378" s="77"/>
      <c r="AD378" s="7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251"/>
      <c r="BT378" s="251"/>
      <c r="BU378" s="77"/>
      <c r="BV378" s="77"/>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77"/>
      <c r="DM378" s="77"/>
      <c r="DN378" s="77"/>
      <c r="DO378" s="77"/>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77"/>
      <c r="FF378" s="77"/>
      <c r="FG378" s="77"/>
      <c r="FH378" s="77"/>
      <c r="FI378" s="77"/>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77"/>
      <c r="GZ378" s="77"/>
      <c r="HA378" s="77"/>
      <c r="HB378" s="77"/>
      <c r="HC378" s="77"/>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61"/>
      <c r="IK378" s="61"/>
      <c r="IL378" s="61"/>
      <c r="IM378" s="61"/>
      <c r="IN378" s="61"/>
      <c r="IO378" s="61"/>
      <c r="IP378" s="61"/>
      <c r="IQ378" s="61"/>
      <c r="IR378" s="78" t="s">
        <v>555</v>
      </c>
      <c r="IS378" s="78" t="s">
        <v>555</v>
      </c>
      <c r="IT378" s="78"/>
      <c r="IU378" s="78" t="s">
        <v>555</v>
      </c>
      <c r="IV378" s="78"/>
      <c r="IW378" s="61">
        <v>2</v>
      </c>
      <c r="IX378" s="61">
        <v>2</v>
      </c>
      <c r="IY378" s="61">
        <v>2</v>
      </c>
      <c r="IZ378" s="61">
        <v>2</v>
      </c>
      <c r="JA378" s="61">
        <v>2</v>
      </c>
      <c r="JB378" s="61">
        <v>2</v>
      </c>
      <c r="JC378" s="61">
        <v>2</v>
      </c>
      <c r="JD378" s="61">
        <v>2</v>
      </c>
      <c r="JE378" s="61">
        <v>2</v>
      </c>
      <c r="JF378" s="61">
        <v>2</v>
      </c>
      <c r="JG378" s="61">
        <v>2</v>
      </c>
      <c r="JH378" s="61">
        <v>2</v>
      </c>
      <c r="JI378" s="61">
        <v>2</v>
      </c>
      <c r="JJ378" s="61">
        <v>2</v>
      </c>
      <c r="JK378" s="61">
        <v>2</v>
      </c>
      <c r="JL378" s="61">
        <v>2</v>
      </c>
      <c r="JM378" s="61">
        <v>2</v>
      </c>
      <c r="JN378" s="61">
        <v>2</v>
      </c>
      <c r="JO378" s="61">
        <v>2</v>
      </c>
      <c r="JP378" s="61">
        <v>2</v>
      </c>
      <c r="JQ378" s="61">
        <v>2</v>
      </c>
      <c r="JR378" s="61">
        <v>2</v>
      </c>
      <c r="JS378" s="61">
        <v>2</v>
      </c>
      <c r="JT378" s="61">
        <v>2</v>
      </c>
      <c r="JU378" s="61">
        <v>2</v>
      </c>
      <c r="JV378" s="61">
        <v>2</v>
      </c>
      <c r="JW378" s="61">
        <v>2</v>
      </c>
      <c r="JX378" s="61">
        <v>2</v>
      </c>
      <c r="JY378" s="61">
        <v>2</v>
      </c>
      <c r="JZ378" s="61">
        <v>2</v>
      </c>
      <c r="KA378" s="202">
        <f t="shared" ref="KA378" si="512">COUNTIF(IW378:JZ378,"2")</f>
        <v>30</v>
      </c>
      <c r="KB378" s="203">
        <f t="shared" ref="KB378" si="513">KA378/(KA378+KC378+KE378+KG378)</f>
        <v>1</v>
      </c>
      <c r="KC378" s="202">
        <f t="shared" ref="KC378" si="514">COUNTIF(IW378:JZ378,"1")</f>
        <v>0</v>
      </c>
      <c r="KD378" s="203">
        <f t="shared" ref="KD378" si="515">KC378/(KA378+KC378+KE378+KG378)</f>
        <v>0</v>
      </c>
      <c r="KE378" s="202">
        <f t="shared" ref="KE378" si="516">COUNTIF(IW378:JZ378,"0")</f>
        <v>0</v>
      </c>
      <c r="KF378" s="203">
        <f t="shared" ref="KF378" si="517">KE378/(KA378+KC378+KE378+KG378)</f>
        <v>0</v>
      </c>
      <c r="KG378" s="202">
        <f>COUNTIF(II378:JZ378,"KĐG")</f>
        <v>0</v>
      </c>
      <c r="KH378" s="203">
        <f t="shared" ref="KH378" si="518">KG378/(KA378+KC378+KE378+KG378)</f>
        <v>0</v>
      </c>
      <c r="KI378" s="204">
        <f t="shared" ref="KI378" si="519">(((KA378*2)+(KC378*1)+(KE378*0)))/(KA378+KC378+KE378)</f>
        <v>2</v>
      </c>
      <c r="KJ378" s="205" t="str">
        <f t="shared" ref="KJ378" si="520">IF(KH378&gt;=50%,"KĐG",IF(KI378&gt;=1.6,"Đạt mục tiêu",IF(KI378&gt;=1,"Cần cố gắng","Chưa đạt")))</f>
        <v>Đạt mục tiêu</v>
      </c>
      <c r="KK378" s="61"/>
      <c r="KL378" s="61"/>
      <c r="KM378" s="61"/>
      <c r="KN378" s="61"/>
      <c r="KO378" s="61"/>
      <c r="KP378" s="61"/>
      <c r="KQ378" s="61"/>
      <c r="KR378" s="61"/>
      <c r="KS378" s="61"/>
      <c r="KT378" s="61"/>
      <c r="KU378" s="61"/>
      <c r="KV378" s="61"/>
      <c r="KW378" s="61"/>
      <c r="KX378" s="61"/>
      <c r="KY378" s="61"/>
      <c r="KZ378" s="61"/>
      <c r="LA378" s="61"/>
      <c r="LB378" s="61"/>
      <c r="LC378" s="61"/>
      <c r="LD378" s="61"/>
      <c r="LE378" s="61"/>
      <c r="LF378" s="61"/>
      <c r="LG378" s="61"/>
      <c r="LH378" s="61"/>
      <c r="LI378" s="61"/>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c r="OE378" s="61"/>
      <c r="OF378" s="61"/>
      <c r="OG378" s="61"/>
      <c r="OH378" s="61"/>
      <c r="OI378" s="61"/>
      <c r="OJ378" s="61"/>
      <c r="OK378" s="61"/>
      <c r="OL378" s="61"/>
      <c r="OM378" s="61"/>
      <c r="ON378" s="61"/>
      <c r="OO378" s="61"/>
      <c r="OP378" s="61"/>
      <c r="OQ378" s="61"/>
      <c r="OR378" s="61"/>
      <c r="OS378" s="61"/>
      <c r="OT378" s="61"/>
      <c r="OU378" s="61"/>
      <c r="OV378" s="61"/>
      <c r="OW378" s="61"/>
      <c r="OX378" s="61"/>
      <c r="OY378" s="61"/>
      <c r="OZ378" s="61"/>
    </row>
    <row r="379" spans="1:416" ht="63" hidden="1">
      <c r="A379" s="61"/>
      <c r="B379" s="61">
        <v>136</v>
      </c>
      <c r="C379" s="137" t="s">
        <v>227</v>
      </c>
      <c r="D379" s="133" t="s">
        <v>4</v>
      </c>
      <c r="E379" s="137" t="s">
        <v>226</v>
      </c>
      <c r="F379" s="134" t="s">
        <v>6</v>
      </c>
      <c r="G379" s="133"/>
      <c r="H379" s="137" t="s">
        <v>920</v>
      </c>
      <c r="I379" s="160" t="s">
        <v>1156</v>
      </c>
      <c r="J379" s="134"/>
      <c r="K379" s="206" t="s">
        <v>662</v>
      </c>
      <c r="L379" s="134" t="s">
        <v>500</v>
      </c>
      <c r="M379" s="55" t="s">
        <v>378</v>
      </c>
      <c r="N379" s="61" t="s">
        <v>349</v>
      </c>
      <c r="O379" s="61" t="s">
        <v>205</v>
      </c>
      <c r="P379" s="61"/>
      <c r="Q379" s="131"/>
      <c r="R379" s="131"/>
      <c r="S379" s="131"/>
      <c r="T379" s="131"/>
      <c r="U379" s="131"/>
      <c r="V379" s="131"/>
      <c r="W379" s="131"/>
      <c r="X379" s="131"/>
      <c r="Y379" s="131"/>
      <c r="Z379" s="131"/>
      <c r="AA379" s="131" t="s">
        <v>205</v>
      </c>
      <c r="AB379" s="130">
        <f t="shared" si="505"/>
        <v>1</v>
      </c>
      <c r="AC379" s="77"/>
      <c r="AD379" s="77"/>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251"/>
      <c r="BT379" s="251"/>
      <c r="BU379" s="77"/>
      <c r="BV379" s="77"/>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77"/>
      <c r="DM379" s="77"/>
      <c r="DN379" s="77"/>
      <c r="DO379" s="77"/>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77"/>
      <c r="FF379" s="77"/>
      <c r="FG379" s="77"/>
      <c r="FH379" s="77"/>
      <c r="FI379" s="77"/>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77"/>
      <c r="GZ379" s="77"/>
      <c r="HA379" s="77"/>
      <c r="HB379" s="77"/>
      <c r="HC379" s="77"/>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61"/>
      <c r="IK379" s="61"/>
      <c r="IL379" s="61"/>
      <c r="IM379" s="61"/>
      <c r="IN379" s="61"/>
      <c r="IO379" s="61"/>
      <c r="IP379" s="61"/>
      <c r="IQ379" s="61"/>
      <c r="IR379" s="61"/>
      <c r="IS379" s="77"/>
      <c r="IT379" s="77"/>
      <c r="IU379" s="77"/>
      <c r="IV379" s="77"/>
      <c r="IW379" s="61">
        <v>2</v>
      </c>
      <c r="IX379" s="61">
        <v>2</v>
      </c>
      <c r="IY379" s="61">
        <v>1</v>
      </c>
      <c r="IZ379" s="61">
        <v>2</v>
      </c>
      <c r="JA379" s="61">
        <v>2</v>
      </c>
      <c r="JB379" s="61">
        <v>2</v>
      </c>
      <c r="JC379" s="61">
        <v>2</v>
      </c>
      <c r="JD379" s="61">
        <v>2</v>
      </c>
      <c r="JE379" s="61">
        <v>2</v>
      </c>
      <c r="JF379" s="61">
        <v>2</v>
      </c>
      <c r="JG379" s="61">
        <v>1</v>
      </c>
      <c r="JH379" s="61">
        <v>2</v>
      </c>
      <c r="JI379" s="61">
        <v>2</v>
      </c>
      <c r="JJ379" s="61">
        <v>2</v>
      </c>
      <c r="JK379" s="61">
        <v>2</v>
      </c>
      <c r="JL379" s="61">
        <v>2</v>
      </c>
      <c r="JM379" s="61">
        <v>1</v>
      </c>
      <c r="JN379" s="61">
        <v>2</v>
      </c>
      <c r="JO379" s="61">
        <v>2</v>
      </c>
      <c r="JP379" s="61">
        <v>2</v>
      </c>
      <c r="JQ379" s="61"/>
      <c r="JR379" s="61"/>
      <c r="JS379" s="61"/>
      <c r="JT379" s="61"/>
      <c r="JU379" s="61"/>
      <c r="JV379" s="61">
        <v>2</v>
      </c>
      <c r="JW379" s="61">
        <v>2</v>
      </c>
      <c r="JX379" s="61">
        <v>2</v>
      </c>
      <c r="JY379" s="61">
        <v>2</v>
      </c>
      <c r="JZ379" s="61">
        <v>2</v>
      </c>
      <c r="KA379" s="202">
        <f>COUNTIF(IW379:JZ379,"2")</f>
        <v>22</v>
      </c>
      <c r="KB379" s="203">
        <f>KA379/(KA379+KC379+KE379+KG379)</f>
        <v>0.88</v>
      </c>
      <c r="KC379" s="202">
        <f>COUNTIF(IW379:JZ379,"1")</f>
        <v>3</v>
      </c>
      <c r="KD379" s="203">
        <f>KC379/(KA379+KC379+KE379+KG379)</f>
        <v>0.12</v>
      </c>
      <c r="KE379" s="202">
        <f>COUNTIF(IW379:JZ379,"0")</f>
        <v>0</v>
      </c>
      <c r="KF379" s="203">
        <f>KE379/(KA379+KC379+KE379+KG379)</f>
        <v>0</v>
      </c>
      <c r="KG379" s="202">
        <f>COUNTIF(II379:JZ379,"KĐG")</f>
        <v>0</v>
      </c>
      <c r="KH379" s="203">
        <f>KG379/(KA379+KC379+KE379+KG379)</f>
        <v>0</v>
      </c>
      <c r="KI379" s="204">
        <f>(((KA379*2)+(KC379*1)+(KE379*0)))/(KA379+KC379+KE379)</f>
        <v>1.88</v>
      </c>
      <c r="KJ379" s="208" t="str">
        <f>IF(KH379&gt;=50%,"KĐG",IF(KI379&gt;=1.6,"Đạt mục tiêu",IF(KI379&gt;=1,"Cần cố gắng","Chưa đạt")))</f>
        <v>Đạt mục tiêu</v>
      </c>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61"/>
      <c r="LG379" s="61"/>
      <c r="LH379" s="61"/>
      <c r="LI379" s="61"/>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c r="OE379" s="61"/>
      <c r="OF379" s="61"/>
      <c r="OG379" s="61"/>
      <c r="OH379" s="61"/>
      <c r="OI379" s="61"/>
      <c r="OJ379" s="61"/>
      <c r="OK379" s="61"/>
      <c r="OL379" s="61"/>
      <c r="OM379" s="61"/>
      <c r="ON379" s="61"/>
      <c r="OO379" s="61"/>
      <c r="OP379" s="61"/>
      <c r="OQ379" s="61"/>
      <c r="OR379" s="61"/>
      <c r="OS379" s="61"/>
      <c r="OT379" s="61"/>
      <c r="OU379" s="61"/>
      <c r="OV379" s="61"/>
      <c r="OW379" s="61"/>
      <c r="OX379" s="61"/>
      <c r="OY379" s="61"/>
      <c r="OZ379" s="61"/>
    </row>
    <row r="380" spans="1:416" s="25" customFormat="1" ht="29.25" customHeight="1">
      <c r="A380" s="61"/>
      <c r="B380" s="61"/>
      <c r="C380" s="280" t="s">
        <v>324</v>
      </c>
      <c r="D380" s="280"/>
      <c r="E380" s="280"/>
      <c r="F380" s="198"/>
      <c r="G380" s="122">
        <f>COUNTIF(G382:G388,"x")</f>
        <v>0</v>
      </c>
      <c r="H380" s="198"/>
      <c r="I380" s="198"/>
      <c r="J380" s="148"/>
      <c r="K380" s="47"/>
      <c r="L380" s="148"/>
      <c r="M380" s="198"/>
      <c r="N380" s="198"/>
      <c r="O380" s="125">
        <f>COUNTIF(O381:O393,"x")</f>
        <v>4</v>
      </c>
      <c r="P380" s="61">
        <f>SUM(P381:P393)</f>
        <v>2</v>
      </c>
      <c r="Q380" s="125">
        <f t="shared" ref="Q380:AA380" si="521">COUNTIF(Q381:Q393,"x")</f>
        <v>1</v>
      </c>
      <c r="R380" s="125">
        <f t="shared" si="521"/>
        <v>1</v>
      </c>
      <c r="S380" s="125">
        <f t="shared" si="521"/>
        <v>1</v>
      </c>
      <c r="T380" s="125">
        <f t="shared" si="521"/>
        <v>1</v>
      </c>
      <c r="U380" s="125">
        <f t="shared" si="521"/>
        <v>2</v>
      </c>
      <c r="V380" s="125">
        <f t="shared" si="521"/>
        <v>1</v>
      </c>
      <c r="W380" s="125">
        <f t="shared" si="521"/>
        <v>2</v>
      </c>
      <c r="X380" s="125">
        <f t="shared" si="521"/>
        <v>1</v>
      </c>
      <c r="Y380" s="125">
        <f t="shared" si="521"/>
        <v>1</v>
      </c>
      <c r="Z380" s="125">
        <f t="shared" si="521"/>
        <v>1</v>
      </c>
      <c r="AA380" s="125">
        <f t="shared" si="521"/>
        <v>1</v>
      </c>
      <c r="AB380" s="244">
        <f>SUM(AB381:AB393)</f>
        <v>13</v>
      </c>
      <c r="AC380" s="75"/>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205"/>
      <c r="BJ380" s="205"/>
      <c r="BK380" s="205"/>
      <c r="BL380" s="205"/>
      <c r="BM380" s="205"/>
      <c r="BN380" s="205"/>
      <c r="BO380" s="205"/>
      <c r="BP380" s="205"/>
      <c r="BQ380" s="205"/>
      <c r="BR380" s="208"/>
      <c r="BS380" s="77"/>
      <c r="BT380" s="77"/>
      <c r="BU380" s="77"/>
      <c r="BV380" s="77"/>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77"/>
      <c r="GZ380" s="77"/>
      <c r="HA380" s="77"/>
      <c r="HB380" s="77"/>
      <c r="HC380" s="77"/>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61"/>
      <c r="IK380" s="61"/>
      <c r="IL380" s="61"/>
      <c r="IM380" s="61"/>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61"/>
      <c r="JS380" s="61"/>
      <c r="JT380" s="61"/>
      <c r="JU380" s="61"/>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61"/>
      <c r="LN380" s="61"/>
      <c r="LO380" s="61"/>
      <c r="LP380" s="61"/>
      <c r="LQ380" s="61"/>
      <c r="LR380" s="202"/>
      <c r="LS380" s="203"/>
      <c r="LT380" s="202"/>
      <c r="LU380" s="203"/>
      <c r="LV380" s="202"/>
      <c r="LW380" s="203"/>
      <c r="LX380" s="202"/>
      <c r="LY380" s="203"/>
      <c r="LZ380" s="204"/>
      <c r="MA380" s="208"/>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77"/>
      <c r="NO380" s="77"/>
      <c r="NP380" s="61"/>
      <c r="NQ380" s="61"/>
      <c r="NR380" s="61"/>
      <c r="NS380" s="61"/>
      <c r="NT380" s="61"/>
      <c r="NU380" s="61"/>
      <c r="NV380" s="61"/>
      <c r="NW380" s="61"/>
      <c r="NX380" s="61"/>
      <c r="NY380" s="61"/>
      <c r="NZ380" s="61"/>
      <c r="OA380" s="61"/>
      <c r="OB380" s="61"/>
      <c r="OC380" s="61"/>
      <c r="OD380" s="61"/>
      <c r="OE380" s="61"/>
      <c r="OF380" s="61"/>
      <c r="OG380" s="61"/>
      <c r="OH380" s="61"/>
      <c r="OI380" s="61"/>
      <c r="OJ380" s="61"/>
      <c r="OK380" s="61"/>
      <c r="OL380" s="61"/>
      <c r="OM380" s="61"/>
      <c r="ON380" s="61"/>
      <c r="OO380" s="61"/>
      <c r="OP380" s="202"/>
      <c r="OQ380" s="203"/>
      <c r="OR380" s="202"/>
      <c r="OS380" s="203"/>
      <c r="OT380" s="202"/>
      <c r="OU380" s="203"/>
      <c r="OV380" s="202"/>
      <c r="OW380" s="203"/>
      <c r="OX380" s="204"/>
      <c r="OY380" s="207"/>
      <c r="OZ380" s="61"/>
    </row>
    <row r="381" spans="1:416" ht="57" hidden="1" customHeight="1">
      <c r="A381" s="61"/>
      <c r="B381" s="141">
        <v>137</v>
      </c>
      <c r="C381" s="142" t="s">
        <v>228</v>
      </c>
      <c r="D381" s="143" t="s">
        <v>12</v>
      </c>
      <c r="E381" s="142" t="s">
        <v>48</v>
      </c>
      <c r="F381" s="144" t="s">
        <v>6</v>
      </c>
      <c r="G381" s="163"/>
      <c r="H381" s="142" t="s">
        <v>774</v>
      </c>
      <c r="I381" s="164" t="s">
        <v>1119</v>
      </c>
      <c r="J381" s="165"/>
      <c r="K381" s="206" t="s">
        <v>662</v>
      </c>
      <c r="L381" s="200" t="s">
        <v>499</v>
      </c>
      <c r="M381" s="55" t="s">
        <v>378</v>
      </c>
      <c r="N381" s="61" t="s">
        <v>349</v>
      </c>
      <c r="O381" s="141" t="s">
        <v>205</v>
      </c>
      <c r="P381" s="141">
        <v>1</v>
      </c>
      <c r="Q381" s="166"/>
      <c r="R381" s="166"/>
      <c r="S381" s="166"/>
      <c r="T381" s="166"/>
      <c r="U381" s="166"/>
      <c r="V381" s="166"/>
      <c r="W381" s="166" t="s">
        <v>205</v>
      </c>
      <c r="X381" s="166"/>
      <c r="Y381" s="166"/>
      <c r="Z381" s="166"/>
      <c r="AA381" s="166"/>
      <c r="AB381" s="130">
        <f t="shared" ref="AB381:AB393" si="522">COUNTIF($Q381:$AA381,"x")</f>
        <v>1</v>
      </c>
      <c r="AC381" s="75"/>
      <c r="AD381" s="75" t="s">
        <v>553</v>
      </c>
      <c r="AE381" s="201">
        <v>2</v>
      </c>
      <c r="AF381" s="201">
        <v>1</v>
      </c>
      <c r="AG381" s="201">
        <v>1</v>
      </c>
      <c r="AH381" s="201">
        <v>2</v>
      </c>
      <c r="AI381" s="201">
        <v>2</v>
      </c>
      <c r="AJ381" s="201">
        <v>2</v>
      </c>
      <c r="AK381" s="201">
        <v>2</v>
      </c>
      <c r="AL381" s="201">
        <v>2</v>
      </c>
      <c r="AM381" s="201">
        <v>2</v>
      </c>
      <c r="AN381" s="201">
        <v>2</v>
      </c>
      <c r="AO381" s="201">
        <v>2</v>
      </c>
      <c r="AP381" s="201">
        <v>2</v>
      </c>
      <c r="AQ381" s="201">
        <v>1</v>
      </c>
      <c r="AR381" s="201">
        <v>2</v>
      </c>
      <c r="AS381" s="201">
        <v>2</v>
      </c>
      <c r="AT381" s="201">
        <v>2</v>
      </c>
      <c r="AU381" s="201">
        <v>2</v>
      </c>
      <c r="AV381" s="201">
        <v>2</v>
      </c>
      <c r="AW381" s="201">
        <v>2</v>
      </c>
      <c r="AX381" s="201">
        <v>2</v>
      </c>
      <c r="AY381" s="201">
        <v>2</v>
      </c>
      <c r="AZ381" s="201">
        <v>2</v>
      </c>
      <c r="BA381" s="201">
        <v>2</v>
      </c>
      <c r="BB381" s="201">
        <v>2</v>
      </c>
      <c r="BC381" s="201">
        <v>2</v>
      </c>
      <c r="BD381" s="201">
        <v>2</v>
      </c>
      <c r="BE381" s="201">
        <v>2</v>
      </c>
      <c r="BF381" s="201">
        <v>1</v>
      </c>
      <c r="BG381" s="201">
        <v>1</v>
      </c>
      <c r="BH381" s="201">
        <v>2</v>
      </c>
      <c r="BI381" s="202">
        <f>COUNTIF(AE381:BH381,"2")</f>
        <v>25</v>
      </c>
      <c r="BJ381" s="203">
        <f>BI381/(BI381+BK381+BM381+BO381)</f>
        <v>0.83333333333333337</v>
      </c>
      <c r="BK381" s="202">
        <f>COUNTIF(AE381:BH381,"1")</f>
        <v>5</v>
      </c>
      <c r="BL381" s="203">
        <f>BK381/(BI381+BK381+BM381+BO381)</f>
        <v>0.16666666666666666</v>
      </c>
      <c r="BM381" s="202">
        <f>COUNTIF(AE381:BH381,"0")</f>
        <v>0</v>
      </c>
      <c r="BN381" s="203">
        <f>BM381/(BI381+BK381+BM381+BO381)</f>
        <v>0</v>
      </c>
      <c r="BO381" s="202">
        <f>COUNTIF(P381:BH381,"KĐG")</f>
        <v>0</v>
      </c>
      <c r="BP381" s="203">
        <f>BO381/(BI381+BK381+BM381+BO381)</f>
        <v>0</v>
      </c>
      <c r="BQ381" s="204">
        <f>(((BI381*2)+(BK381*1)+(BM381*0)))/(BI381+BK381+BM381)</f>
        <v>1.8333333333333333</v>
      </c>
      <c r="BR381" s="205" t="str">
        <f>IF(BP381&gt;=50%,"KĐG",IF(BQ381&gt;=1.6,"Đạt mục tiêu",IF(BQ381&gt;=1,"Cần cố gắng","Chưa đạt")))</f>
        <v>Đạt mục tiêu</v>
      </c>
      <c r="BS381" s="251"/>
      <c r="BT381" s="251"/>
      <c r="BU381" s="77">
        <v>2</v>
      </c>
      <c r="BV381" s="77">
        <v>1</v>
      </c>
      <c r="BW381" s="61">
        <v>1</v>
      </c>
      <c r="BX381" s="61">
        <v>2</v>
      </c>
      <c r="BY381" s="61">
        <v>2</v>
      </c>
      <c r="BZ381" s="61">
        <v>2</v>
      </c>
      <c r="CA381" s="61">
        <v>2</v>
      </c>
      <c r="CB381" s="61">
        <v>2</v>
      </c>
      <c r="CC381" s="61">
        <v>2</v>
      </c>
      <c r="CD381" s="61">
        <v>2</v>
      </c>
      <c r="CE381" s="61">
        <v>2</v>
      </c>
      <c r="CF381" s="61">
        <v>2</v>
      </c>
      <c r="CG381" s="61">
        <v>1</v>
      </c>
      <c r="CH381" s="61">
        <v>2</v>
      </c>
      <c r="CI381" s="61">
        <v>2</v>
      </c>
      <c r="CJ381" s="61">
        <v>2</v>
      </c>
      <c r="CK381" s="61">
        <v>2</v>
      </c>
      <c r="CL381" s="61">
        <v>2</v>
      </c>
      <c r="CM381" s="61">
        <v>2</v>
      </c>
      <c r="CN381" s="61">
        <v>2</v>
      </c>
      <c r="CO381" s="61">
        <v>2</v>
      </c>
      <c r="CP381" s="61">
        <v>2</v>
      </c>
      <c r="CQ381" s="61">
        <v>2</v>
      </c>
      <c r="CR381" s="61">
        <v>2</v>
      </c>
      <c r="CS381" s="61">
        <v>2</v>
      </c>
      <c r="CT381" s="61">
        <v>2</v>
      </c>
      <c r="CU381" s="61">
        <v>2</v>
      </c>
      <c r="CV381" s="61">
        <v>1</v>
      </c>
      <c r="CW381" s="61">
        <v>1</v>
      </c>
      <c r="CX381" s="61">
        <v>2</v>
      </c>
      <c r="CY381" s="61">
        <f>COUNTIF(BU381:CX381,"2")</f>
        <v>25</v>
      </c>
      <c r="CZ381" s="61">
        <f>CY381/(CY381+DA381+DC381+DE381)</f>
        <v>0.83333333333333337</v>
      </c>
      <c r="DA381" s="61">
        <f>COUNTIF(BU381:CX381,"1")</f>
        <v>5</v>
      </c>
      <c r="DB381" s="61">
        <f>DA381/(CY381+DA381+DC381+DE381)</f>
        <v>0.16666666666666666</v>
      </c>
      <c r="DC381" s="61">
        <f>COUNTIF(BU381:CX381,"0")</f>
        <v>0</v>
      </c>
      <c r="DD381" s="61">
        <f>DC381/(CY381+DA381+DC381+DE381)</f>
        <v>0</v>
      </c>
      <c r="DE381" s="61">
        <f>COUNTIF(BG381:CX381,"KĐG")</f>
        <v>0</v>
      </c>
      <c r="DF381" s="61">
        <f>DE381/(CY381+DA381+DC381+DE381)</f>
        <v>0</v>
      </c>
      <c r="DG381" s="61">
        <f>(((CY381*2)+(DA381*1)+(DC381*0)))/(CY381+DA381+DC381)</f>
        <v>1.8333333333333333</v>
      </c>
      <c r="DH381" s="61" t="str">
        <f>IF(DF381&gt;=50%,"KĐG",IF(DG381&gt;=1.6,"Đạt mục tiêu",IF(DG381&gt;=1,"Cần cố gắng","Chưa đạt")))</f>
        <v>Đạt mục tiêu</v>
      </c>
      <c r="DI381" s="61"/>
      <c r="DJ381" s="61"/>
      <c r="DK381" s="61"/>
      <c r="DL381" s="77"/>
      <c r="DM381" s="77"/>
      <c r="DN381" s="77"/>
      <c r="DO381" s="77"/>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77"/>
      <c r="FF381" s="77"/>
      <c r="FG381" s="77"/>
      <c r="FH381" s="77"/>
      <c r="FI381" s="77"/>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77"/>
      <c r="GZ381" s="77"/>
      <c r="HA381" s="77"/>
      <c r="HB381" s="77"/>
      <c r="HC381" s="77"/>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61"/>
      <c r="IH381" s="61"/>
      <c r="II381" s="61"/>
      <c r="IJ381" s="61"/>
      <c r="IK381" s="61"/>
      <c r="IL381" s="61"/>
      <c r="IM381" s="61"/>
      <c r="IN381" s="61"/>
      <c r="IO381" s="61"/>
      <c r="IP381" s="61"/>
      <c r="IQ381" s="61"/>
      <c r="IR381" s="61"/>
      <c r="IS381" s="77"/>
      <c r="IT381" s="77"/>
      <c r="IU381" s="77"/>
      <c r="IV381" s="77"/>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61"/>
      <c r="JS381" s="61"/>
      <c r="JT381" s="61"/>
      <c r="JU381" s="61"/>
      <c r="JV381" s="61"/>
      <c r="JW381" s="61"/>
      <c r="JX381" s="61"/>
      <c r="JY381" s="61"/>
      <c r="JZ381" s="61"/>
      <c r="KA381" s="61"/>
      <c r="KB381" s="61"/>
      <c r="KC381" s="61"/>
      <c r="KD381" s="61"/>
      <c r="KE381" s="61"/>
      <c r="KF381" s="61"/>
      <c r="KG381" s="61"/>
      <c r="KH381" s="61"/>
      <c r="KI381" s="61"/>
      <c r="KJ381" s="61"/>
      <c r="KK381" s="78"/>
      <c r="KL381" s="78"/>
      <c r="KM381" s="78"/>
      <c r="KN381" s="61"/>
      <c r="KO381" s="61"/>
      <c r="KP381" s="61"/>
      <c r="KQ381" s="61"/>
      <c r="KR381" s="61"/>
      <c r="KS381" s="61"/>
      <c r="KT381" s="61"/>
      <c r="KU381" s="61"/>
      <c r="KV381" s="61"/>
      <c r="KW381" s="61"/>
      <c r="KX381" s="61"/>
      <c r="KY381" s="61"/>
      <c r="KZ381" s="61"/>
      <c r="LA381" s="61"/>
      <c r="LB381" s="61"/>
      <c r="LC381" s="61"/>
      <c r="LD381" s="61"/>
      <c r="LE381" s="61"/>
      <c r="LF381" s="61"/>
      <c r="LG381" s="61"/>
      <c r="LH381" s="61"/>
      <c r="LI381" s="61"/>
      <c r="LJ381" s="61"/>
      <c r="LK381" s="61"/>
      <c r="LL381" s="61"/>
      <c r="LM381" s="61"/>
      <c r="LN381" s="61"/>
      <c r="LO381" s="61"/>
      <c r="LP381" s="61"/>
      <c r="LQ381" s="61"/>
      <c r="LR381" s="202"/>
      <c r="LS381" s="203"/>
      <c r="LT381" s="202"/>
      <c r="LU381" s="203"/>
      <c r="LV381" s="202"/>
      <c r="LW381" s="203"/>
      <c r="LX381" s="202"/>
      <c r="LY381" s="203"/>
      <c r="LZ381" s="204"/>
      <c r="MA381" s="208"/>
      <c r="MB381" s="61"/>
      <c r="MC381" s="61"/>
      <c r="MD381" s="61"/>
      <c r="ME381" s="61"/>
      <c r="MF381" s="61"/>
      <c r="MG381" s="61"/>
      <c r="MH381" s="61"/>
      <c r="MI381" s="61"/>
      <c r="MJ381" s="61"/>
      <c r="MK381" s="61"/>
      <c r="ML381" s="61"/>
      <c r="MM381" s="61"/>
      <c r="MN381" s="61"/>
      <c r="MO381" s="61"/>
      <c r="MP381" s="61"/>
      <c r="MQ381" s="61"/>
      <c r="MR381" s="61"/>
      <c r="MS381" s="61"/>
      <c r="MT381" s="61"/>
      <c r="MU381" s="61"/>
      <c r="MV381" s="61"/>
      <c r="MW381" s="61"/>
      <c r="MX381" s="61"/>
      <c r="MY381" s="61"/>
      <c r="MZ381" s="61"/>
      <c r="NA381" s="61"/>
      <c r="NB381" s="61"/>
      <c r="NC381" s="61"/>
      <c r="ND381" s="61"/>
      <c r="NE381" s="61"/>
      <c r="NF381" s="61"/>
      <c r="NG381" s="61"/>
      <c r="NH381" s="61"/>
      <c r="NI381" s="61"/>
      <c r="NJ381" s="61"/>
      <c r="NK381" s="61"/>
      <c r="NL381" s="61"/>
      <c r="NM381" s="61"/>
      <c r="NN381" s="61"/>
      <c r="NO381" s="61"/>
      <c r="NP381" s="61"/>
      <c r="NQ381" s="61"/>
      <c r="NR381" s="61"/>
      <c r="NS381" s="61"/>
      <c r="NT381" s="61"/>
      <c r="NU381" s="61"/>
      <c r="NV381" s="61"/>
      <c r="NW381" s="61"/>
      <c r="NX381" s="61"/>
      <c r="NY381" s="61"/>
      <c r="NZ381" s="61"/>
      <c r="OA381" s="61"/>
      <c r="OB381" s="61"/>
      <c r="OC381" s="61"/>
      <c r="OD381" s="61"/>
      <c r="OE381" s="61"/>
      <c r="OF381" s="61"/>
      <c r="OG381" s="61"/>
      <c r="OH381" s="61"/>
      <c r="OI381" s="61"/>
      <c r="OJ381" s="61"/>
      <c r="OK381" s="61"/>
      <c r="OL381" s="61"/>
      <c r="OM381" s="61"/>
      <c r="ON381" s="61"/>
      <c r="OO381" s="61"/>
      <c r="OP381" s="61"/>
      <c r="OQ381" s="61"/>
      <c r="OR381" s="61"/>
      <c r="OS381" s="61"/>
      <c r="OT381" s="61"/>
      <c r="OU381" s="61"/>
      <c r="OV381" s="61"/>
      <c r="OW381" s="61"/>
      <c r="OX381" s="61"/>
      <c r="OY381" s="61"/>
      <c r="OZ381" s="141"/>
    </row>
    <row r="382" spans="1:416" ht="57" hidden="1" customHeight="1">
      <c r="A382" s="61"/>
      <c r="B382" s="61">
        <v>138</v>
      </c>
      <c r="C382" s="137" t="s">
        <v>228</v>
      </c>
      <c r="D382" s="133" t="s">
        <v>12</v>
      </c>
      <c r="E382" s="137" t="s">
        <v>49</v>
      </c>
      <c r="F382" s="134" t="s">
        <v>6</v>
      </c>
      <c r="G382" s="133"/>
      <c r="H382" s="137" t="s">
        <v>921</v>
      </c>
      <c r="I382" s="160" t="s">
        <v>1310</v>
      </c>
      <c r="J382" s="134"/>
      <c r="K382" s="206" t="s">
        <v>662</v>
      </c>
      <c r="L382" s="134" t="s">
        <v>500</v>
      </c>
      <c r="M382" s="55" t="s">
        <v>378</v>
      </c>
      <c r="N382" s="61" t="s">
        <v>349</v>
      </c>
      <c r="O382" s="61" t="s">
        <v>205</v>
      </c>
      <c r="P382" s="61">
        <v>1</v>
      </c>
      <c r="Q382" s="131"/>
      <c r="R382" s="131"/>
      <c r="S382" s="131"/>
      <c r="T382" s="131"/>
      <c r="U382" s="131" t="s">
        <v>205</v>
      </c>
      <c r="V382" s="131"/>
      <c r="W382" s="131"/>
      <c r="X382" s="131"/>
      <c r="Y382" s="131"/>
      <c r="Z382" s="131"/>
      <c r="AA382" s="131"/>
      <c r="AB382" s="130">
        <f t="shared" si="522"/>
        <v>1</v>
      </c>
      <c r="AC382" s="77"/>
      <c r="AD382" s="77"/>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251"/>
      <c r="BT382" s="251"/>
      <c r="BU382" s="77"/>
      <c r="BV382" s="77"/>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77"/>
      <c r="DM382" s="77"/>
      <c r="DN382" s="77"/>
      <c r="DO382" s="77"/>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79"/>
      <c r="FF382" s="79"/>
      <c r="FG382" s="79"/>
      <c r="FH382" s="79"/>
      <c r="FI382" s="79" t="s">
        <v>552</v>
      </c>
      <c r="FJ382" s="77" t="s">
        <v>463</v>
      </c>
      <c r="FK382" s="77" t="s">
        <v>463</v>
      </c>
      <c r="FL382" s="77" t="s">
        <v>463</v>
      </c>
      <c r="FM382" s="77" t="s">
        <v>463</v>
      </c>
      <c r="FN382" s="77" t="s">
        <v>463</v>
      </c>
      <c r="FO382" s="77" t="s">
        <v>463</v>
      </c>
      <c r="FP382" s="77" t="s">
        <v>463</v>
      </c>
      <c r="FQ382" s="77" t="s">
        <v>1022</v>
      </c>
      <c r="FR382" s="77" t="s">
        <v>463</v>
      </c>
      <c r="FS382" s="77" t="s">
        <v>463</v>
      </c>
      <c r="FT382" s="77" t="s">
        <v>1022</v>
      </c>
      <c r="FU382" s="77" t="s">
        <v>463</v>
      </c>
      <c r="FV382" s="77" t="s">
        <v>463</v>
      </c>
      <c r="FW382" s="77" t="s">
        <v>463</v>
      </c>
      <c r="FX382" s="77" t="s">
        <v>1022</v>
      </c>
      <c r="FY382" s="77" t="s">
        <v>463</v>
      </c>
      <c r="FZ382" s="77" t="s">
        <v>463</v>
      </c>
      <c r="GA382" s="77" t="s">
        <v>463</v>
      </c>
      <c r="GB382" s="77" t="s">
        <v>463</v>
      </c>
      <c r="GC382" s="77" t="s">
        <v>1022</v>
      </c>
      <c r="GD382" s="77" t="s">
        <v>463</v>
      </c>
      <c r="GE382" s="77" t="s">
        <v>463</v>
      </c>
      <c r="GF382" s="77" t="s">
        <v>463</v>
      </c>
      <c r="GG382" s="77" t="s">
        <v>463</v>
      </c>
      <c r="GH382" s="77" t="s">
        <v>463</v>
      </c>
      <c r="GI382" s="77" t="s">
        <v>463</v>
      </c>
      <c r="GJ382" s="77" t="s">
        <v>463</v>
      </c>
      <c r="GK382" s="77" t="s">
        <v>463</v>
      </c>
      <c r="GL382" s="77" t="s">
        <v>463</v>
      </c>
      <c r="GM382" s="77" t="s">
        <v>463</v>
      </c>
      <c r="GN382" s="77" t="s">
        <v>463</v>
      </c>
      <c r="GO382" s="202">
        <f>COUNTIF(EZ382:GN382,"2")</f>
        <v>27</v>
      </c>
      <c r="GP382" s="203">
        <f t="shared" ref="GP382" si="523">GO382/(GO382+GQ382+GS382+GU382)</f>
        <v>0.87096774193548387</v>
      </c>
      <c r="GQ382" s="202">
        <f>COUNTIF(EZ382:GN382,"1")</f>
        <v>4</v>
      </c>
      <c r="GR382" s="203">
        <f t="shared" ref="GR382" si="524">GQ382/(GO382+GQ382+GS382+GU382)</f>
        <v>0.12903225806451613</v>
      </c>
      <c r="GS382" s="202">
        <f>COUNTIF(EZ382:GN382,"0")</f>
        <v>0</v>
      </c>
      <c r="GT382" s="203">
        <f t="shared" ref="GT382" si="525">GS382/(GO382+GQ382+GS382+GU382)</f>
        <v>0</v>
      </c>
      <c r="GU382" s="202">
        <f>COUNTIF(EZ382:GN382,"KĐG")</f>
        <v>0</v>
      </c>
      <c r="GV382" s="203">
        <f t="shared" ref="GV382" si="526">GU382/(GO382+GQ382+GS382+GU382)</f>
        <v>0</v>
      </c>
      <c r="GW382" s="204">
        <f t="shared" ref="GW382" si="527">(((GO382*2)+(GQ382*1)+(GS382*0)))/(GO382+GQ382+GS382)</f>
        <v>1.8709677419354838</v>
      </c>
      <c r="GX382" s="205" t="str">
        <f t="shared" ref="GX382" si="528">IF(GV382&gt;=50%,"KĐG",IF(GW382&gt;=1.6,"Đạt mục tiêu",IF(GW382&gt;=1,"Cần cố gắng","Chưa đạt")))</f>
        <v>Đạt mục tiêu</v>
      </c>
      <c r="GY382" s="77"/>
      <c r="GZ382" s="77"/>
      <c r="HA382" s="77"/>
      <c r="HB382" s="77"/>
      <c r="HC382" s="77"/>
      <c r="HD382" s="61"/>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61"/>
      <c r="IH382" s="61"/>
      <c r="II382" s="61"/>
      <c r="IJ382" s="61"/>
      <c r="IK382" s="61"/>
      <c r="IL382" s="61"/>
      <c r="IM382" s="61"/>
      <c r="IN382" s="61"/>
      <c r="IO382" s="61"/>
      <c r="IP382" s="61"/>
      <c r="IQ382" s="61"/>
      <c r="IR382" s="61"/>
      <c r="IS382" s="77"/>
      <c r="IT382" s="77"/>
      <c r="IU382" s="77"/>
      <c r="IV382" s="77"/>
      <c r="IW382" s="61"/>
      <c r="IX382" s="61"/>
      <c r="IY382" s="61"/>
      <c r="IZ382" s="61"/>
      <c r="JA382" s="61"/>
      <c r="JB382" s="61"/>
      <c r="JC382" s="61"/>
      <c r="JD382" s="61"/>
      <c r="JE382" s="61"/>
      <c r="JF382" s="61"/>
      <c r="JG382" s="61"/>
      <c r="JH382" s="61"/>
      <c r="JI382" s="61"/>
      <c r="JJ382" s="61"/>
      <c r="JK382" s="61"/>
      <c r="JL382" s="61"/>
      <c r="JM382" s="61"/>
      <c r="JN382" s="61"/>
      <c r="JO382" s="61"/>
      <c r="JP382" s="61"/>
      <c r="JQ382" s="61"/>
      <c r="JR382" s="61"/>
      <c r="JS382" s="61"/>
      <c r="JT382" s="61"/>
      <c r="JU382" s="61"/>
      <c r="JV382" s="61"/>
      <c r="JW382" s="61"/>
      <c r="JX382" s="61"/>
      <c r="JY382" s="61"/>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61"/>
      <c r="LD382" s="61"/>
      <c r="LE382" s="61"/>
      <c r="LF382" s="61"/>
      <c r="LG382" s="61"/>
      <c r="LH382" s="61"/>
      <c r="LI382" s="61"/>
      <c r="LJ382" s="61"/>
      <c r="LK382" s="61"/>
      <c r="LL382" s="61"/>
      <c r="LM382" s="61"/>
      <c r="LN382" s="61"/>
      <c r="LO382" s="61"/>
      <c r="LP382" s="61"/>
      <c r="LQ382" s="61"/>
      <c r="LR382" s="61"/>
      <c r="LS382" s="61"/>
      <c r="LT382" s="61"/>
      <c r="LU382" s="61"/>
      <c r="LV382" s="61"/>
      <c r="LW382" s="61"/>
      <c r="LX382" s="61"/>
      <c r="LY382" s="61"/>
      <c r="LZ382" s="61"/>
      <c r="MA382" s="61"/>
      <c r="MB382" s="61"/>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61"/>
      <c r="NE382" s="61"/>
      <c r="NF382" s="61"/>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61"/>
      <c r="OE382" s="61"/>
      <c r="OF382" s="61"/>
      <c r="OG382" s="61"/>
      <c r="OH382" s="61"/>
      <c r="OI382" s="61"/>
      <c r="OJ382" s="61"/>
      <c r="OK382" s="61"/>
      <c r="OL382" s="61"/>
      <c r="OM382" s="61"/>
      <c r="ON382" s="61"/>
      <c r="OO382" s="61"/>
      <c r="OP382" s="61"/>
      <c r="OQ382" s="61"/>
      <c r="OR382" s="61"/>
      <c r="OS382" s="61"/>
      <c r="OT382" s="61"/>
      <c r="OU382" s="61"/>
      <c r="OV382" s="61"/>
      <c r="OW382" s="61"/>
      <c r="OX382" s="61"/>
      <c r="OY382" s="61"/>
      <c r="OZ382" s="61"/>
    </row>
    <row r="383" spans="1:416" ht="28.5" hidden="1" customHeight="1">
      <c r="A383" s="282">
        <v>344</v>
      </c>
      <c r="B383" s="282">
        <v>139</v>
      </c>
      <c r="C383" s="278" t="s">
        <v>228</v>
      </c>
      <c r="D383" s="281" t="s">
        <v>12</v>
      </c>
      <c r="E383" s="278" t="s">
        <v>50</v>
      </c>
      <c r="F383" s="292" t="s">
        <v>6</v>
      </c>
      <c r="G383" s="281"/>
      <c r="H383" s="137" t="s">
        <v>775</v>
      </c>
      <c r="I383" s="176" t="s">
        <v>1146</v>
      </c>
      <c r="J383" s="134"/>
      <c r="K383" s="206" t="s">
        <v>662</v>
      </c>
      <c r="L383" s="200" t="s">
        <v>500</v>
      </c>
      <c r="M383" s="55" t="s">
        <v>378</v>
      </c>
      <c r="N383" s="61" t="s">
        <v>349</v>
      </c>
      <c r="O383" s="282" t="s">
        <v>205</v>
      </c>
      <c r="P383" s="282"/>
      <c r="Q383" s="131" t="s">
        <v>205</v>
      </c>
      <c r="R383" s="131"/>
      <c r="S383" s="131"/>
      <c r="T383" s="131"/>
      <c r="U383" s="131"/>
      <c r="V383" s="131"/>
      <c r="W383" s="131"/>
      <c r="X383" s="131"/>
      <c r="Y383" s="131"/>
      <c r="Z383" s="131"/>
      <c r="AA383" s="131"/>
      <c r="AB383" s="130">
        <f t="shared" si="522"/>
        <v>1</v>
      </c>
      <c r="AC383" s="75"/>
      <c r="AD383" s="75" t="s">
        <v>553</v>
      </c>
      <c r="AE383" s="201">
        <v>2</v>
      </c>
      <c r="AF383" s="201">
        <v>1</v>
      </c>
      <c r="AG383" s="201">
        <v>1</v>
      </c>
      <c r="AH383" s="201">
        <v>2</v>
      </c>
      <c r="AI383" s="201">
        <v>2</v>
      </c>
      <c r="AJ383" s="201">
        <v>2</v>
      </c>
      <c r="AK383" s="201">
        <v>2</v>
      </c>
      <c r="AL383" s="201">
        <v>2</v>
      </c>
      <c r="AM383" s="201">
        <v>2</v>
      </c>
      <c r="AN383" s="201">
        <v>2</v>
      </c>
      <c r="AO383" s="201">
        <v>2</v>
      </c>
      <c r="AP383" s="201">
        <v>2</v>
      </c>
      <c r="AQ383" s="201">
        <v>1</v>
      </c>
      <c r="AR383" s="201">
        <v>2</v>
      </c>
      <c r="AS383" s="201">
        <v>2</v>
      </c>
      <c r="AT383" s="201">
        <v>2</v>
      </c>
      <c r="AU383" s="201">
        <v>2</v>
      </c>
      <c r="AV383" s="201">
        <v>2</v>
      </c>
      <c r="AW383" s="201">
        <v>2</v>
      </c>
      <c r="AX383" s="201">
        <v>2</v>
      </c>
      <c r="AY383" s="201">
        <v>2</v>
      </c>
      <c r="AZ383" s="201">
        <v>2</v>
      </c>
      <c r="BA383" s="201">
        <v>2</v>
      </c>
      <c r="BB383" s="201">
        <v>2</v>
      </c>
      <c r="BC383" s="201">
        <v>2</v>
      </c>
      <c r="BD383" s="201">
        <v>2</v>
      </c>
      <c r="BE383" s="201">
        <v>2</v>
      </c>
      <c r="BF383" s="201">
        <v>1</v>
      </c>
      <c r="BG383" s="201">
        <v>1</v>
      </c>
      <c r="BH383" s="201">
        <v>2</v>
      </c>
      <c r="BI383" s="202">
        <f>COUNTIF(AE383:BH383,"2")</f>
        <v>25</v>
      </c>
      <c r="BJ383" s="203">
        <f>BI383/(BI383+BK383+BM383+BO383)</f>
        <v>0.83333333333333337</v>
      </c>
      <c r="BK383" s="202">
        <f>COUNTIF(AE383:BH383,"1")</f>
        <v>5</v>
      </c>
      <c r="BL383" s="203">
        <f>BK383/(BI383+BK383+BM383+BO383)</f>
        <v>0.16666666666666666</v>
      </c>
      <c r="BM383" s="202">
        <f>COUNTIF(AE383:BH383,"0")</f>
        <v>0</v>
      </c>
      <c r="BN383" s="203">
        <f>BM383/(BI383+BK383+BM383+BO383)</f>
        <v>0</v>
      </c>
      <c r="BO383" s="202">
        <f>COUNTIF(P383:BH383,"KĐG")</f>
        <v>0</v>
      </c>
      <c r="BP383" s="203">
        <f>BO383/(BI383+BK383+BM383+BO383)</f>
        <v>0</v>
      </c>
      <c r="BQ383" s="204">
        <f>(((BI383*2)+(BK383*1)+(BM383*0)))/(BI383+BK383+BM383)</f>
        <v>1.8333333333333333</v>
      </c>
      <c r="BR383" s="205" t="str">
        <f>IF(BP383&gt;=50%,"KĐG",IF(BQ383&gt;=1.6,"Đạt mục tiêu",IF(BQ383&gt;=1,"Cần cố gắng","Chưa đạt")))</f>
        <v>Đạt mục tiêu</v>
      </c>
      <c r="BS383" s="251"/>
      <c r="BT383" s="251"/>
      <c r="BU383" s="77">
        <v>2</v>
      </c>
      <c r="BV383" s="77">
        <v>1</v>
      </c>
      <c r="BW383" s="61">
        <v>1</v>
      </c>
      <c r="BX383" s="61">
        <v>2</v>
      </c>
      <c r="BY383" s="61">
        <v>2</v>
      </c>
      <c r="BZ383" s="61">
        <v>2</v>
      </c>
      <c r="CA383" s="61">
        <v>2</v>
      </c>
      <c r="CB383" s="61">
        <v>2</v>
      </c>
      <c r="CC383" s="61">
        <v>2</v>
      </c>
      <c r="CD383" s="61">
        <v>2</v>
      </c>
      <c r="CE383" s="61">
        <v>2</v>
      </c>
      <c r="CF383" s="61">
        <v>2</v>
      </c>
      <c r="CG383" s="61">
        <v>1</v>
      </c>
      <c r="CH383" s="61">
        <v>2</v>
      </c>
      <c r="CI383" s="61">
        <v>2</v>
      </c>
      <c r="CJ383" s="61">
        <v>2</v>
      </c>
      <c r="CK383" s="61">
        <v>2</v>
      </c>
      <c r="CL383" s="61">
        <v>2</v>
      </c>
      <c r="CM383" s="61">
        <v>2</v>
      </c>
      <c r="CN383" s="61">
        <v>2</v>
      </c>
      <c r="CO383" s="61">
        <v>2</v>
      </c>
      <c r="CP383" s="61">
        <v>2</v>
      </c>
      <c r="CQ383" s="61">
        <v>2</v>
      </c>
      <c r="CR383" s="61">
        <v>2</v>
      </c>
      <c r="CS383" s="61">
        <v>2</v>
      </c>
      <c r="CT383" s="61">
        <v>2</v>
      </c>
      <c r="CU383" s="61">
        <v>2</v>
      </c>
      <c r="CV383" s="61">
        <v>1</v>
      </c>
      <c r="CW383" s="61">
        <v>1</v>
      </c>
      <c r="CX383" s="61">
        <v>2</v>
      </c>
      <c r="CY383" s="61">
        <f>COUNTIF(BU383:CX383,"2")</f>
        <v>25</v>
      </c>
      <c r="CZ383" s="61">
        <f>CY383/(CY383+DA383+DC383+DE383)</f>
        <v>0.83333333333333337</v>
      </c>
      <c r="DA383" s="61">
        <f>COUNTIF(BU383:CX383,"1")</f>
        <v>5</v>
      </c>
      <c r="DB383" s="61">
        <f>DA383/(CY383+DA383+DC383+DE383)</f>
        <v>0.16666666666666666</v>
      </c>
      <c r="DC383" s="61">
        <f>COUNTIF(BU383:CX383,"0")</f>
        <v>0</v>
      </c>
      <c r="DD383" s="61">
        <f>DC383/(CY383+DA383+DC383+DE383)</f>
        <v>0</v>
      </c>
      <c r="DE383" s="61">
        <f>COUNTIF(BG383:CX383,"KĐG")</f>
        <v>0</v>
      </c>
      <c r="DF383" s="61">
        <f>DE383/(CY383+DA383+DC383+DE383)</f>
        <v>0</v>
      </c>
      <c r="DG383" s="61">
        <f>(((CY383*2)+(DA383*1)+(DC383*0)))/(CY383+DA383+DC383)</f>
        <v>1.8333333333333333</v>
      </c>
      <c r="DH383" s="61" t="str">
        <f>IF(DF383&gt;=50%,"KĐG",IF(DG383&gt;=1.6,"Đạt mục tiêu",IF(DG383&gt;=1,"Cần cố gắng","Chưa đạt")))</f>
        <v>Đạt mục tiêu</v>
      </c>
      <c r="DI383" s="61"/>
      <c r="DJ383" s="61"/>
      <c r="DK383" s="61"/>
      <c r="DL383" s="77"/>
      <c r="DM383" s="77"/>
      <c r="DN383" s="77"/>
      <c r="DO383" s="77"/>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77"/>
      <c r="FF383" s="77"/>
      <c r="FG383" s="77"/>
      <c r="FH383" s="77"/>
      <c r="FI383" s="77"/>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77"/>
      <c r="GZ383" s="77"/>
      <c r="HA383" s="77"/>
      <c r="HB383" s="77"/>
      <c r="HC383" s="77"/>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1"/>
      <c r="IP383" s="61"/>
      <c r="IQ383" s="61"/>
      <c r="IR383" s="61"/>
      <c r="IS383" s="77"/>
      <c r="IT383" s="77"/>
      <c r="IU383" s="77"/>
      <c r="IV383" s="77"/>
      <c r="IW383" s="61"/>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61"/>
      <c r="JX383" s="61"/>
      <c r="JY383" s="61"/>
      <c r="JZ383" s="61"/>
      <c r="KA383" s="61"/>
      <c r="KB383" s="61"/>
      <c r="KC383" s="61"/>
      <c r="KD383" s="61"/>
      <c r="KE383" s="61"/>
      <c r="KF383" s="61"/>
      <c r="KG383" s="61"/>
      <c r="KH383" s="61"/>
      <c r="KI383" s="61"/>
      <c r="KJ383" s="61"/>
      <c r="KK383" s="78"/>
      <c r="KL383" s="78"/>
      <c r="KM383" s="78"/>
      <c r="KN383" s="61">
        <v>2</v>
      </c>
      <c r="KO383" s="61">
        <v>2</v>
      </c>
      <c r="KP383" s="61">
        <v>2</v>
      </c>
      <c r="KQ383" s="61">
        <v>2</v>
      </c>
      <c r="KR383" s="61">
        <v>2</v>
      </c>
      <c r="KS383" s="61">
        <v>2</v>
      </c>
      <c r="KT383" s="61">
        <v>2</v>
      </c>
      <c r="KU383" s="61">
        <v>2</v>
      </c>
      <c r="KV383" s="61">
        <v>2</v>
      </c>
      <c r="KW383" s="61">
        <v>2</v>
      </c>
      <c r="KX383" s="61">
        <v>2</v>
      </c>
      <c r="KY383" s="61">
        <v>2</v>
      </c>
      <c r="KZ383" s="61">
        <v>2</v>
      </c>
      <c r="LA383" s="61">
        <v>2</v>
      </c>
      <c r="LB383" s="61">
        <v>2</v>
      </c>
      <c r="LC383" s="61">
        <v>2</v>
      </c>
      <c r="LD383" s="61">
        <v>2</v>
      </c>
      <c r="LE383" s="61">
        <v>2</v>
      </c>
      <c r="LF383" s="61">
        <v>2</v>
      </c>
      <c r="LG383" s="61">
        <v>2</v>
      </c>
      <c r="LH383" s="61">
        <v>2</v>
      </c>
      <c r="LI383" s="61">
        <v>2</v>
      </c>
      <c r="LJ383" s="61">
        <v>2</v>
      </c>
      <c r="LK383" s="61"/>
      <c r="LL383" s="61"/>
      <c r="LM383" s="61"/>
      <c r="LN383" s="61"/>
      <c r="LO383" s="61">
        <v>2</v>
      </c>
      <c r="LP383" s="61">
        <v>2</v>
      </c>
      <c r="LQ383" s="61">
        <v>2</v>
      </c>
      <c r="LR383" s="202">
        <f>COUNTIF(KN383:LQ383,"2")</f>
        <v>26</v>
      </c>
      <c r="LS383" s="203">
        <f>LR383/(LR383+LT383+LV383+LX383)</f>
        <v>1</v>
      </c>
      <c r="LT383" s="202">
        <f>COUNTIF(KN383:LQ383,"1")</f>
        <v>0</v>
      </c>
      <c r="LU383" s="203">
        <f>LT383/(LR383+LT383+LV383+LX383)</f>
        <v>0</v>
      </c>
      <c r="LV383" s="202">
        <f>COUNTIF(KN383:LQ383,"0")</f>
        <v>0</v>
      </c>
      <c r="LW383" s="203">
        <f>LV383/(LR383+LT383+LV383+LX383)</f>
        <v>0</v>
      </c>
      <c r="LX383" s="202">
        <f>COUNTIF(KA383:LQ383,"KĐG")</f>
        <v>0</v>
      </c>
      <c r="LY383" s="203">
        <f>LX383/(LR383+LT383+LV383+LX383)</f>
        <v>0</v>
      </c>
      <c r="LZ383" s="204">
        <f>(((LR383*2)+(LT383*1)+(LV383*0)))/(LR383+LT383+LV383)</f>
        <v>2</v>
      </c>
      <c r="MA383" s="208" t="str">
        <f>IF(LY383&gt;=50%,"KĐG",IF(LZ383&gt;=1.6,"Đạt mục tiêu",IF(LZ383&gt;=1,"Cần cố gắng","Chưa đạt")))</f>
        <v>Đạt mục tiêu</v>
      </c>
      <c r="MB383" s="61"/>
      <c r="MC383" s="61"/>
      <c r="MD383" s="61"/>
      <c r="ME383" s="61"/>
      <c r="MF383" s="61"/>
      <c r="MG383" s="61"/>
      <c r="MH383" s="61"/>
      <c r="MI383" s="61"/>
      <c r="MJ383" s="61"/>
      <c r="MK383" s="61"/>
      <c r="ML383" s="61"/>
      <c r="MM383" s="61"/>
      <c r="MN383" s="61"/>
      <c r="MO383" s="61"/>
      <c r="MP383" s="61"/>
      <c r="MQ383" s="61"/>
      <c r="MR383" s="61"/>
      <c r="MS383" s="61"/>
      <c r="MT383" s="61"/>
      <c r="MU383" s="61"/>
      <c r="MV383" s="61"/>
      <c r="MW383" s="61"/>
      <c r="MX383" s="61"/>
      <c r="MY383" s="61"/>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61"/>
      <c r="NW383" s="61"/>
      <c r="NX383" s="61"/>
      <c r="NY383" s="61"/>
      <c r="NZ383" s="61"/>
      <c r="OA383" s="61"/>
      <c r="OB383" s="61"/>
      <c r="OC383" s="61"/>
      <c r="OD383" s="61"/>
      <c r="OE383" s="61"/>
      <c r="OF383" s="61"/>
      <c r="OG383" s="61"/>
      <c r="OH383" s="61"/>
      <c r="OI383" s="61"/>
      <c r="OJ383" s="61"/>
      <c r="OK383" s="61"/>
      <c r="OL383" s="61"/>
      <c r="OM383" s="61"/>
      <c r="ON383" s="61"/>
      <c r="OO383" s="61"/>
      <c r="OP383" s="61"/>
      <c r="OQ383" s="61"/>
      <c r="OR383" s="61"/>
      <c r="OS383" s="61"/>
      <c r="OT383" s="61"/>
      <c r="OU383" s="61"/>
      <c r="OV383" s="61"/>
      <c r="OW383" s="61"/>
      <c r="OX383" s="61"/>
      <c r="OY383" s="61"/>
      <c r="OZ383" s="61"/>
    </row>
    <row r="384" spans="1:416" ht="69.75" customHeight="1">
      <c r="A384" s="282"/>
      <c r="B384" s="282"/>
      <c r="C384" s="278"/>
      <c r="D384" s="281"/>
      <c r="E384" s="278"/>
      <c r="F384" s="292"/>
      <c r="G384" s="281"/>
      <c r="H384" s="137" t="s">
        <v>1311</v>
      </c>
      <c r="I384" s="176" t="s">
        <v>1146</v>
      </c>
      <c r="J384" s="134"/>
      <c r="K384" s="206" t="s">
        <v>662</v>
      </c>
      <c r="L384" s="134"/>
      <c r="M384" s="55" t="s">
        <v>378</v>
      </c>
      <c r="N384" s="61" t="s">
        <v>349</v>
      </c>
      <c r="O384" s="282"/>
      <c r="P384" s="282"/>
      <c r="Q384" s="131"/>
      <c r="R384" s="131" t="s">
        <v>205</v>
      </c>
      <c r="S384" s="131"/>
      <c r="T384" s="131"/>
      <c r="U384" s="131"/>
      <c r="V384" s="131"/>
      <c r="W384" s="131"/>
      <c r="X384" s="131"/>
      <c r="Y384" s="131"/>
      <c r="Z384" s="131"/>
      <c r="AA384" s="131"/>
      <c r="AB384" s="130">
        <f t="shared" si="522"/>
        <v>1</v>
      </c>
      <c r="AC384" s="77"/>
      <c r="AD384" s="77"/>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79" t="s">
        <v>553</v>
      </c>
      <c r="BT384" s="79" t="s">
        <v>553</v>
      </c>
      <c r="BU384" s="79"/>
      <c r="BV384" s="79"/>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202"/>
      <c r="DC384" s="203"/>
      <c r="DD384" s="202"/>
      <c r="DE384" s="203"/>
      <c r="DF384" s="202"/>
      <c r="DG384" s="203"/>
      <c r="DH384" s="202"/>
      <c r="DI384" s="203" t="e">
        <f>DH384/(DB384+DD384+DF384+DH384)</f>
        <v>#DIV/0!</v>
      </c>
      <c r="DJ384" s="204" t="e">
        <f>(((DB384*2)+(DD384*1)+(DF384*0)))/(DB384+DD384+DF384)</f>
        <v>#DIV/0!</v>
      </c>
      <c r="DK384" s="207" t="e">
        <f>IF(DI384&gt;=50%,"KĐG",IF(DJ384&gt;=1.6,"Đạt mục tiêu",IF(DJ384&gt;=1,"Cần cố gắng","Chưa đạt")))</f>
        <v>#DIV/0!</v>
      </c>
      <c r="DL384" s="77"/>
      <c r="DM384" s="77"/>
      <c r="DN384" s="77"/>
      <c r="DO384" s="77"/>
      <c r="DP384" s="201">
        <v>2</v>
      </c>
      <c r="DQ384" s="201">
        <v>2</v>
      </c>
      <c r="DR384" s="201">
        <v>2</v>
      </c>
      <c r="DS384" s="201">
        <v>2</v>
      </c>
      <c r="DT384" s="201">
        <v>2</v>
      </c>
      <c r="DU384" s="201">
        <v>2</v>
      </c>
      <c r="DV384" s="201">
        <v>2</v>
      </c>
      <c r="DW384" s="201">
        <v>2</v>
      </c>
      <c r="DX384" s="201">
        <v>2</v>
      </c>
      <c r="DY384" s="201">
        <v>2</v>
      </c>
      <c r="DZ384" s="201">
        <v>2</v>
      </c>
      <c r="EA384" s="201">
        <v>2</v>
      </c>
      <c r="EB384" s="201">
        <v>2</v>
      </c>
      <c r="EC384" s="201">
        <v>2</v>
      </c>
      <c r="ED384" s="201">
        <v>2</v>
      </c>
      <c r="EE384" s="201">
        <v>2</v>
      </c>
      <c r="EF384" s="201">
        <v>2</v>
      </c>
      <c r="EG384" s="201">
        <v>2</v>
      </c>
      <c r="EH384" s="201">
        <v>2</v>
      </c>
      <c r="EI384" s="201">
        <v>2</v>
      </c>
      <c r="EJ384" s="201">
        <v>2</v>
      </c>
      <c r="EK384" s="201">
        <v>2</v>
      </c>
      <c r="EL384" s="201">
        <v>2</v>
      </c>
      <c r="EM384" s="201">
        <v>2</v>
      </c>
      <c r="EN384" s="201">
        <v>2</v>
      </c>
      <c r="EO384" s="201">
        <v>2</v>
      </c>
      <c r="EP384" s="201">
        <v>2</v>
      </c>
      <c r="EQ384" s="201">
        <v>2</v>
      </c>
      <c r="ER384" s="201">
        <v>2</v>
      </c>
      <c r="ES384" s="201">
        <v>2</v>
      </c>
      <c r="ET384" s="201">
        <v>2</v>
      </c>
      <c r="EU384" s="61"/>
      <c r="EV384" s="61"/>
      <c r="EW384" s="61"/>
      <c r="EX384" s="61"/>
      <c r="EY384" s="61"/>
      <c r="EZ384" s="61"/>
      <c r="FA384" s="61"/>
      <c r="FB384" s="61"/>
      <c r="FC384" s="61"/>
      <c r="FD384" s="61"/>
      <c r="FE384" s="77"/>
      <c r="FF384" s="77"/>
      <c r="FG384" s="77"/>
      <c r="FH384" s="77"/>
      <c r="FI384" s="77"/>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77"/>
      <c r="GZ384" s="77"/>
      <c r="HA384" s="77"/>
      <c r="HB384" s="77"/>
      <c r="HC384" s="77"/>
      <c r="HD384" s="61"/>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61"/>
      <c r="IH384" s="61"/>
      <c r="II384" s="61"/>
      <c r="IJ384" s="61"/>
      <c r="IK384" s="61"/>
      <c r="IL384" s="61"/>
      <c r="IM384" s="61"/>
      <c r="IN384" s="61"/>
      <c r="IO384" s="61"/>
      <c r="IP384" s="61"/>
      <c r="IQ384" s="61"/>
      <c r="IR384" s="61"/>
      <c r="IS384" s="77"/>
      <c r="IT384" s="77"/>
      <c r="IU384" s="77"/>
      <c r="IV384" s="77"/>
      <c r="IW384" s="61"/>
      <c r="IX384" s="61"/>
      <c r="IY384" s="61"/>
      <c r="IZ384" s="61"/>
      <c r="JA384" s="61"/>
      <c r="JB384" s="61"/>
      <c r="JC384" s="61"/>
      <c r="JD384" s="61"/>
      <c r="JE384" s="61"/>
      <c r="JF384" s="61"/>
      <c r="JG384" s="61"/>
      <c r="JH384" s="61"/>
      <c r="JI384" s="61"/>
      <c r="JJ384" s="61"/>
      <c r="JK384" s="61"/>
      <c r="JL384" s="61"/>
      <c r="JM384" s="61"/>
      <c r="JN384" s="61"/>
      <c r="JO384" s="61"/>
      <c r="JP384" s="61"/>
      <c r="JQ384" s="61"/>
      <c r="JR384" s="61"/>
      <c r="JS384" s="61"/>
      <c r="JT384" s="61"/>
      <c r="JU384" s="61"/>
      <c r="JV384" s="61"/>
      <c r="JW384" s="61"/>
      <c r="JX384" s="61"/>
      <c r="JY384" s="61"/>
      <c r="JZ384" s="61"/>
      <c r="KA384" s="61"/>
      <c r="KB384" s="61"/>
      <c r="KC384" s="61"/>
      <c r="KD384" s="61"/>
      <c r="KE384" s="61"/>
      <c r="KF384" s="61"/>
      <c r="KG384" s="61"/>
      <c r="KH384" s="61"/>
      <c r="KI384" s="61"/>
      <c r="KJ384" s="61"/>
      <c r="KK384" s="78"/>
      <c r="KL384" s="78"/>
      <c r="KM384" s="78"/>
      <c r="KN384" s="61"/>
      <c r="KO384" s="61"/>
      <c r="KP384" s="61"/>
      <c r="KQ384" s="61"/>
      <c r="KR384" s="61"/>
      <c r="KS384" s="61"/>
      <c r="KT384" s="61"/>
      <c r="KU384" s="61"/>
      <c r="KV384" s="61"/>
      <c r="KW384" s="61"/>
      <c r="KX384" s="61"/>
      <c r="KY384" s="61"/>
      <c r="KZ384" s="61"/>
      <c r="LA384" s="61"/>
      <c r="LB384" s="61"/>
      <c r="LC384" s="61"/>
      <c r="LD384" s="61"/>
      <c r="LE384" s="61"/>
      <c r="LF384" s="61"/>
      <c r="LG384" s="61"/>
      <c r="LH384" s="61"/>
      <c r="LI384" s="61"/>
      <c r="LJ384" s="61"/>
      <c r="LK384" s="61"/>
      <c r="LL384" s="61"/>
      <c r="LM384" s="61"/>
      <c r="LN384" s="61"/>
      <c r="LO384" s="61"/>
      <c r="LP384" s="61"/>
      <c r="LQ384" s="61"/>
      <c r="LR384" s="202"/>
      <c r="LS384" s="203"/>
      <c r="LT384" s="202"/>
      <c r="LU384" s="203"/>
      <c r="LV384" s="202"/>
      <c r="LW384" s="203"/>
      <c r="LX384" s="202"/>
      <c r="LY384" s="203"/>
      <c r="LZ384" s="204"/>
      <c r="MA384" s="208"/>
      <c r="MB384" s="61"/>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61"/>
      <c r="NE384" s="61"/>
      <c r="NF384" s="61"/>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61"/>
      <c r="OE384" s="61"/>
      <c r="OF384" s="61"/>
      <c r="OG384" s="61"/>
      <c r="OH384" s="61"/>
      <c r="OI384" s="61"/>
      <c r="OJ384" s="61"/>
      <c r="OK384" s="61"/>
      <c r="OL384" s="61"/>
      <c r="OM384" s="61"/>
      <c r="ON384" s="61"/>
      <c r="OO384" s="61"/>
      <c r="OP384" s="61"/>
      <c r="OQ384" s="61"/>
      <c r="OR384" s="61"/>
      <c r="OS384" s="61"/>
      <c r="OT384" s="61"/>
      <c r="OU384" s="61"/>
      <c r="OV384" s="61"/>
      <c r="OW384" s="61"/>
      <c r="OX384" s="61"/>
      <c r="OY384" s="61"/>
      <c r="OZ384" s="61"/>
    </row>
    <row r="385" spans="1:417" ht="28.5" hidden="1" customHeight="1">
      <c r="A385" s="282"/>
      <c r="B385" s="282"/>
      <c r="C385" s="278"/>
      <c r="D385" s="281"/>
      <c r="E385" s="278"/>
      <c r="F385" s="292"/>
      <c r="G385" s="281"/>
      <c r="H385" s="137" t="s">
        <v>1312</v>
      </c>
      <c r="I385" s="176" t="s">
        <v>1146</v>
      </c>
      <c r="J385" s="134"/>
      <c r="K385" s="206" t="s">
        <v>662</v>
      </c>
      <c r="L385" s="134" t="s">
        <v>499</v>
      </c>
      <c r="M385" s="55" t="s">
        <v>378</v>
      </c>
      <c r="N385" s="61" t="s">
        <v>349</v>
      </c>
      <c r="O385" s="282"/>
      <c r="P385" s="282"/>
      <c r="Q385" s="131"/>
      <c r="R385" s="131"/>
      <c r="S385" s="131" t="s">
        <v>205</v>
      </c>
      <c r="T385" s="131"/>
      <c r="U385" s="131"/>
      <c r="V385" s="131"/>
      <c r="W385" s="131"/>
      <c r="X385" s="131"/>
      <c r="Y385" s="131"/>
      <c r="Z385" s="131"/>
      <c r="AA385" s="131"/>
      <c r="AB385" s="130">
        <f t="shared" si="522"/>
        <v>1</v>
      </c>
      <c r="AC385" s="77"/>
      <c r="AD385" s="77"/>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251"/>
      <c r="BT385" s="251"/>
      <c r="BU385" s="77"/>
      <c r="BV385" s="77"/>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79" t="s">
        <v>553</v>
      </c>
      <c r="DM385" s="79" t="s">
        <v>553</v>
      </c>
      <c r="DN385" s="79" t="s">
        <v>553</v>
      </c>
      <c r="DO385" s="79" t="s">
        <v>553</v>
      </c>
      <c r="DP385" s="201">
        <v>2</v>
      </c>
      <c r="DQ385" s="201">
        <v>2</v>
      </c>
      <c r="DR385" s="201">
        <v>1</v>
      </c>
      <c r="DS385" s="201">
        <v>2</v>
      </c>
      <c r="DT385" s="201">
        <v>2</v>
      </c>
      <c r="DU385" s="201">
        <v>2</v>
      </c>
      <c r="DV385" s="201">
        <v>2</v>
      </c>
      <c r="DW385" s="201">
        <v>2</v>
      </c>
      <c r="DX385" s="201">
        <v>2</v>
      </c>
      <c r="DY385" s="201">
        <v>2</v>
      </c>
      <c r="DZ385" s="201">
        <v>1</v>
      </c>
      <c r="EA385" s="201">
        <v>2</v>
      </c>
      <c r="EB385" s="201">
        <v>2</v>
      </c>
      <c r="EC385" s="201">
        <v>2</v>
      </c>
      <c r="ED385" s="201">
        <v>2</v>
      </c>
      <c r="EE385" s="201">
        <v>2</v>
      </c>
      <c r="EF385" s="201">
        <v>2</v>
      </c>
      <c r="EG385" s="201">
        <v>2</v>
      </c>
      <c r="EH385" s="201">
        <v>2</v>
      </c>
      <c r="EI385" s="201">
        <v>2</v>
      </c>
      <c r="EJ385" s="201">
        <v>2</v>
      </c>
      <c r="EK385" s="201">
        <v>2</v>
      </c>
      <c r="EL385" s="201">
        <v>2</v>
      </c>
      <c r="EM385" s="201">
        <v>1</v>
      </c>
      <c r="EN385" s="201">
        <v>2</v>
      </c>
      <c r="EO385" s="201">
        <v>2</v>
      </c>
      <c r="EP385" s="201">
        <v>2</v>
      </c>
      <c r="EQ385" s="201">
        <v>2</v>
      </c>
      <c r="ER385" s="201">
        <v>1</v>
      </c>
      <c r="ES385" s="201">
        <v>1</v>
      </c>
      <c r="ET385" s="201">
        <v>2</v>
      </c>
      <c r="EU385" s="202">
        <f>COUNTIF(DL385:ET385,"2")</f>
        <v>26</v>
      </c>
      <c r="EV385" s="203">
        <f>EU385/(EU385+EW385+EY385+FA385)</f>
        <v>0.83870967741935487</v>
      </c>
      <c r="EW385" s="202">
        <f>COUNTIF(DL385:ET385,"1")</f>
        <v>5</v>
      </c>
      <c r="EX385" s="203">
        <f>EW385/(EU385+EW385+EY385+FA385)</f>
        <v>0.16129032258064516</v>
      </c>
      <c r="EY385" s="202">
        <f>COUNTIF(DL385:ET385,"0")</f>
        <v>0</v>
      </c>
      <c r="EZ385" s="203">
        <f>EY385/(EU385+EW385+EY385+FA385)</f>
        <v>0</v>
      </c>
      <c r="FA385" s="202">
        <f>COUNTIF(DL385:ET385,"KĐG")</f>
        <v>0</v>
      </c>
      <c r="FB385" s="203">
        <f>FA385/(EU385+EW385+EY385+FA385)</f>
        <v>0</v>
      </c>
      <c r="FC385" s="204">
        <f>(((EU385*2)+(EW385*1)+(EY385*0)))/(EU385+EW385+EY385)</f>
        <v>1.8387096774193548</v>
      </c>
      <c r="FD385" s="207" t="str">
        <f>IF(FB385&gt;=50%,"KĐG",IF(FC385&gt;=1.6,"Đạt mục tiêu",IF(FC385&gt;=1,"Cần cố gắng","Chưa đạt")))</f>
        <v>Đạt mục tiêu</v>
      </c>
      <c r="FE385" s="77"/>
      <c r="FF385" s="77"/>
      <c r="FG385" s="77"/>
      <c r="FH385" s="77"/>
      <c r="FI385" s="77"/>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77"/>
      <c r="GZ385" s="77"/>
      <c r="HA385" s="77"/>
      <c r="HB385" s="77"/>
      <c r="HC385" s="77"/>
      <c r="HD385" s="61"/>
      <c r="HE385" s="61"/>
      <c r="HF385" s="61"/>
      <c r="HG385" s="61"/>
      <c r="HH385" s="61"/>
      <c r="HI385" s="61"/>
      <c r="HJ385" s="61"/>
      <c r="HK385" s="61"/>
      <c r="HL385" s="61"/>
      <c r="HM385" s="61"/>
      <c r="HN385" s="61"/>
      <c r="HO385" s="61"/>
      <c r="HP385" s="61"/>
      <c r="HQ385" s="61"/>
      <c r="HR385" s="61"/>
      <c r="HS385" s="61"/>
      <c r="HT385" s="61"/>
      <c r="HU385" s="61"/>
      <c r="HV385" s="61"/>
      <c r="HW385" s="61"/>
      <c r="HX385" s="61"/>
      <c r="HY385" s="61"/>
      <c r="HZ385" s="61"/>
      <c r="IA385" s="61"/>
      <c r="IB385" s="61"/>
      <c r="IC385" s="61"/>
      <c r="ID385" s="61"/>
      <c r="IE385" s="61"/>
      <c r="IF385" s="61"/>
      <c r="IG385" s="61"/>
      <c r="IH385" s="61"/>
      <c r="II385" s="61"/>
      <c r="IJ385" s="61"/>
      <c r="IK385" s="61"/>
      <c r="IL385" s="61"/>
      <c r="IM385" s="61"/>
      <c r="IN385" s="61"/>
      <c r="IO385" s="61"/>
      <c r="IP385" s="61"/>
      <c r="IQ385" s="61"/>
      <c r="IR385" s="61"/>
      <c r="IS385" s="77"/>
      <c r="IT385" s="77"/>
      <c r="IU385" s="77"/>
      <c r="IV385" s="77"/>
      <c r="IW385" s="61"/>
      <c r="IX385" s="61"/>
      <c r="IY385" s="61"/>
      <c r="IZ385" s="61"/>
      <c r="JA385" s="61"/>
      <c r="JB385" s="61"/>
      <c r="JC385" s="61"/>
      <c r="JD385" s="61"/>
      <c r="JE385" s="61"/>
      <c r="JF385" s="61"/>
      <c r="JG385" s="61"/>
      <c r="JH385" s="61"/>
      <c r="JI385" s="61"/>
      <c r="JJ385" s="61"/>
      <c r="JK385" s="61"/>
      <c r="JL385" s="61"/>
      <c r="JM385" s="61"/>
      <c r="JN385" s="61"/>
      <c r="JO385" s="61"/>
      <c r="JP385" s="61"/>
      <c r="JQ385" s="61"/>
      <c r="JR385" s="61"/>
      <c r="JS385" s="61"/>
      <c r="JT385" s="61"/>
      <c r="JU385" s="61"/>
      <c r="JV385" s="61"/>
      <c r="JW385" s="61"/>
      <c r="JX385" s="61"/>
      <c r="JY385" s="61"/>
      <c r="JZ385" s="61"/>
      <c r="KA385" s="61"/>
      <c r="KB385" s="61"/>
      <c r="KC385" s="61"/>
      <c r="KD385" s="61"/>
      <c r="KE385" s="61"/>
      <c r="KF385" s="61"/>
      <c r="KG385" s="61"/>
      <c r="KH385" s="61"/>
      <c r="KI385" s="61"/>
      <c r="KJ385" s="61"/>
      <c r="KK385" s="78"/>
      <c r="KL385" s="78"/>
      <c r="KM385" s="78"/>
      <c r="KN385" s="61"/>
      <c r="KO385" s="61"/>
      <c r="KP385" s="61"/>
      <c r="KQ385" s="61"/>
      <c r="KR385" s="61"/>
      <c r="KS385" s="61"/>
      <c r="KT385" s="61"/>
      <c r="KU385" s="61"/>
      <c r="KV385" s="61"/>
      <c r="KW385" s="61"/>
      <c r="KX385" s="61"/>
      <c r="KY385" s="61"/>
      <c r="KZ385" s="61"/>
      <c r="LA385" s="61"/>
      <c r="LB385" s="61"/>
      <c r="LC385" s="61"/>
      <c r="LD385" s="61"/>
      <c r="LE385" s="61"/>
      <c r="LF385" s="61"/>
      <c r="LG385" s="61"/>
      <c r="LH385" s="61"/>
      <c r="LI385" s="61"/>
      <c r="LJ385" s="61"/>
      <c r="LK385" s="61"/>
      <c r="LL385" s="61"/>
      <c r="LM385" s="61"/>
      <c r="LN385" s="61"/>
      <c r="LO385" s="61"/>
      <c r="LP385" s="61"/>
      <c r="LQ385" s="61"/>
      <c r="LR385" s="202"/>
      <c r="LS385" s="203"/>
      <c r="LT385" s="202"/>
      <c r="LU385" s="203"/>
      <c r="LV385" s="202"/>
      <c r="LW385" s="203"/>
      <c r="LX385" s="202"/>
      <c r="LY385" s="203"/>
      <c r="LZ385" s="204"/>
      <c r="MA385" s="208"/>
      <c r="MB385" s="61"/>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61"/>
      <c r="NE385" s="61"/>
      <c r="NF385" s="61"/>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61"/>
      <c r="OE385" s="61"/>
      <c r="OF385" s="61"/>
      <c r="OG385" s="61"/>
      <c r="OH385" s="61"/>
      <c r="OI385" s="61"/>
      <c r="OJ385" s="61"/>
      <c r="OK385" s="61"/>
      <c r="OL385" s="61"/>
      <c r="OM385" s="61"/>
      <c r="ON385" s="61"/>
      <c r="OO385" s="61"/>
      <c r="OP385" s="61"/>
      <c r="OQ385" s="61"/>
      <c r="OR385" s="61"/>
      <c r="OS385" s="61"/>
      <c r="OT385" s="61"/>
      <c r="OU385" s="61"/>
      <c r="OV385" s="61"/>
      <c r="OW385" s="61"/>
      <c r="OX385" s="61"/>
      <c r="OY385" s="61"/>
      <c r="OZ385" s="61"/>
    </row>
    <row r="386" spans="1:417" ht="28.5" hidden="1" customHeight="1">
      <c r="A386" s="282"/>
      <c r="B386" s="282"/>
      <c r="C386" s="278"/>
      <c r="D386" s="281"/>
      <c r="E386" s="278"/>
      <c r="F386" s="292"/>
      <c r="G386" s="281"/>
      <c r="H386" s="137" t="s">
        <v>776</v>
      </c>
      <c r="I386" s="176" t="s">
        <v>1146</v>
      </c>
      <c r="J386" s="134"/>
      <c r="K386" s="206" t="s">
        <v>662</v>
      </c>
      <c r="L386" s="134" t="s">
        <v>499</v>
      </c>
      <c r="M386" s="55" t="s">
        <v>378</v>
      </c>
      <c r="N386" s="61" t="s">
        <v>349</v>
      </c>
      <c r="O386" s="282"/>
      <c r="P386" s="282"/>
      <c r="Q386" s="131"/>
      <c r="R386" s="131"/>
      <c r="S386" s="131"/>
      <c r="T386" s="131" t="s">
        <v>205</v>
      </c>
      <c r="U386" s="131"/>
      <c r="V386" s="131"/>
      <c r="W386" s="131"/>
      <c r="X386" s="131"/>
      <c r="Y386" s="131"/>
      <c r="Z386" s="131"/>
      <c r="AA386" s="131"/>
      <c r="AB386" s="130">
        <f t="shared" si="522"/>
        <v>1</v>
      </c>
      <c r="AC386" s="77"/>
      <c r="AD386" s="77"/>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251"/>
      <c r="BT386" s="251"/>
      <c r="BU386" s="77"/>
      <c r="BV386" s="77"/>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77"/>
      <c r="DM386" s="77"/>
      <c r="DN386" s="77"/>
      <c r="DO386" s="77"/>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79" t="s">
        <v>553</v>
      </c>
      <c r="FF386" s="79" t="s">
        <v>553</v>
      </c>
      <c r="FG386" s="79" t="s">
        <v>553</v>
      </c>
      <c r="FH386" s="79" t="s">
        <v>553</v>
      </c>
      <c r="FI386" s="79" t="s">
        <v>553</v>
      </c>
      <c r="FJ386" s="77" t="s">
        <v>1022</v>
      </c>
      <c r="FK386" s="77" t="s">
        <v>463</v>
      </c>
      <c r="FL386" s="77" t="s">
        <v>463</v>
      </c>
      <c r="FM386" s="77" t="s">
        <v>463</v>
      </c>
      <c r="FN386" s="77" t="s">
        <v>463</v>
      </c>
      <c r="FO386" s="77" t="s">
        <v>463</v>
      </c>
      <c r="FP386" s="77" t="s">
        <v>463</v>
      </c>
      <c r="FQ386" s="77" t="s">
        <v>463</v>
      </c>
      <c r="FR386" s="77" t="s">
        <v>463</v>
      </c>
      <c r="FS386" s="77" t="s">
        <v>463</v>
      </c>
      <c r="FT386" s="77" t="s">
        <v>463</v>
      </c>
      <c r="FU386" s="77" t="s">
        <v>463</v>
      </c>
      <c r="FV386" s="77" t="s">
        <v>463</v>
      </c>
      <c r="FW386" s="77" t="s">
        <v>463</v>
      </c>
      <c r="FX386" s="77" t="s">
        <v>463</v>
      </c>
      <c r="FY386" s="77" t="s">
        <v>463</v>
      </c>
      <c r="FZ386" s="77" t="s">
        <v>463</v>
      </c>
      <c r="GA386" s="77" t="s">
        <v>463</v>
      </c>
      <c r="GB386" s="77" t="s">
        <v>463</v>
      </c>
      <c r="GC386" s="77" t="s">
        <v>463</v>
      </c>
      <c r="GD386" s="77" t="s">
        <v>463</v>
      </c>
      <c r="GE386" s="77" t="s">
        <v>463</v>
      </c>
      <c r="GF386" s="77" t="s">
        <v>463</v>
      </c>
      <c r="GG386" s="77" t="s">
        <v>1022</v>
      </c>
      <c r="GH386" s="77" t="s">
        <v>463</v>
      </c>
      <c r="GI386" s="77" t="s">
        <v>463</v>
      </c>
      <c r="GJ386" s="77" t="s">
        <v>463</v>
      </c>
      <c r="GK386" s="77" t="s">
        <v>463</v>
      </c>
      <c r="GL386" s="77" t="s">
        <v>463</v>
      </c>
      <c r="GM386" s="77" t="s">
        <v>463</v>
      </c>
      <c r="GN386" s="77" t="s">
        <v>463</v>
      </c>
      <c r="GO386" s="202">
        <f>COUNTIF(EZ386:GN386,"2")</f>
        <v>29</v>
      </c>
      <c r="GP386" s="203">
        <f t="shared" ref="GP386" si="529">GO386/(GO386+GQ386+GS386+GU386)</f>
        <v>0.93548387096774188</v>
      </c>
      <c r="GQ386" s="202">
        <f>COUNTIF(EZ386:GN386,"1")</f>
        <v>2</v>
      </c>
      <c r="GR386" s="203">
        <f t="shared" ref="GR386" si="530">GQ386/(GO386+GQ386+GS386+GU386)</f>
        <v>6.4516129032258063E-2</v>
      </c>
      <c r="GS386" s="202">
        <f>COUNTIF(EZ386:GN386,"0")</f>
        <v>0</v>
      </c>
      <c r="GT386" s="203">
        <f t="shared" ref="GT386" si="531">GS386/(GO386+GQ386+GS386+GU386)</f>
        <v>0</v>
      </c>
      <c r="GU386" s="202">
        <f>COUNTIF(EZ386:GN386,"KĐG")</f>
        <v>0</v>
      </c>
      <c r="GV386" s="203">
        <f t="shared" ref="GV386" si="532">GU386/(GO386+GQ386+GS386+GU386)</f>
        <v>0</v>
      </c>
      <c r="GW386" s="204">
        <f t="shared" ref="GW386" si="533">(((GO386*2)+(GQ386*1)+(GS386*0)))/(GO386+GQ386+GS386)</f>
        <v>1.935483870967742</v>
      </c>
      <c r="GX386" s="205" t="str">
        <f t="shared" ref="GX386" si="534">IF(GV386&gt;=50%,"KĐG",IF(GW386&gt;=1.6,"Đạt mục tiêu",IF(GW386&gt;=1,"Cần cố gắng","Chưa đạt")))</f>
        <v>Đạt mục tiêu</v>
      </c>
      <c r="GY386" s="77"/>
      <c r="GZ386" s="77"/>
      <c r="HA386" s="77"/>
      <c r="HB386" s="77"/>
      <c r="HC386" s="77"/>
      <c r="HD386" s="61"/>
      <c r="HE386" s="61"/>
      <c r="HF386" s="61"/>
      <c r="HG386" s="61"/>
      <c r="HH386" s="61"/>
      <c r="HI386" s="61"/>
      <c r="HJ386" s="61"/>
      <c r="HK386" s="61"/>
      <c r="HL386" s="61"/>
      <c r="HM386" s="61"/>
      <c r="HN386" s="61"/>
      <c r="HO386" s="61"/>
      <c r="HP386" s="61"/>
      <c r="HQ386" s="61"/>
      <c r="HR386" s="61"/>
      <c r="HS386" s="61"/>
      <c r="HT386" s="61"/>
      <c r="HU386" s="61"/>
      <c r="HV386" s="61"/>
      <c r="HW386" s="61"/>
      <c r="HX386" s="61"/>
      <c r="HY386" s="61"/>
      <c r="HZ386" s="61"/>
      <c r="IA386" s="61"/>
      <c r="IB386" s="61"/>
      <c r="IC386" s="61"/>
      <c r="ID386" s="61"/>
      <c r="IE386" s="61"/>
      <c r="IF386" s="61"/>
      <c r="IG386" s="61"/>
      <c r="IH386" s="61"/>
      <c r="II386" s="61"/>
      <c r="IJ386" s="61"/>
      <c r="IK386" s="61"/>
      <c r="IL386" s="61"/>
      <c r="IM386" s="61"/>
      <c r="IN386" s="61"/>
      <c r="IO386" s="61"/>
      <c r="IP386" s="61"/>
      <c r="IQ386" s="61"/>
      <c r="IR386" s="61"/>
      <c r="IS386" s="77"/>
      <c r="IT386" s="77"/>
      <c r="IU386" s="77"/>
      <c r="IV386" s="77"/>
      <c r="IW386" s="61"/>
      <c r="IX386" s="61"/>
      <c r="IY386" s="61"/>
      <c r="IZ386" s="61"/>
      <c r="JA386" s="61"/>
      <c r="JB386" s="61"/>
      <c r="JC386" s="61"/>
      <c r="JD386" s="61"/>
      <c r="JE386" s="61"/>
      <c r="JF386" s="61"/>
      <c r="JG386" s="61"/>
      <c r="JH386" s="61"/>
      <c r="JI386" s="61"/>
      <c r="JJ386" s="61"/>
      <c r="JK386" s="61"/>
      <c r="JL386" s="61"/>
      <c r="JM386" s="61"/>
      <c r="JN386" s="61"/>
      <c r="JO386" s="61"/>
      <c r="JP386" s="61"/>
      <c r="JQ386" s="61"/>
      <c r="JR386" s="61"/>
      <c r="JS386" s="61"/>
      <c r="JT386" s="61"/>
      <c r="JU386" s="61"/>
      <c r="JV386" s="61"/>
      <c r="JW386" s="61"/>
      <c r="JX386" s="61"/>
      <c r="JY386" s="61"/>
      <c r="JZ386" s="61"/>
      <c r="KA386" s="61"/>
      <c r="KB386" s="61"/>
      <c r="KC386" s="61"/>
      <c r="KD386" s="61"/>
      <c r="KE386" s="61"/>
      <c r="KF386" s="61"/>
      <c r="KG386" s="61"/>
      <c r="KH386" s="61"/>
      <c r="KI386" s="61"/>
      <c r="KJ386" s="61"/>
      <c r="KK386" s="78"/>
      <c r="KL386" s="78"/>
      <c r="KM386" s="78"/>
      <c r="KN386" s="61"/>
      <c r="KO386" s="61"/>
      <c r="KP386" s="61"/>
      <c r="KQ386" s="61"/>
      <c r="KR386" s="61"/>
      <c r="KS386" s="61"/>
      <c r="KT386" s="61"/>
      <c r="KU386" s="61"/>
      <c r="KV386" s="61"/>
      <c r="KW386" s="61"/>
      <c r="KX386" s="61"/>
      <c r="KY386" s="61"/>
      <c r="KZ386" s="61"/>
      <c r="LA386" s="61"/>
      <c r="LB386" s="61"/>
      <c r="LC386" s="61"/>
      <c r="LD386" s="61"/>
      <c r="LE386" s="61"/>
      <c r="LF386" s="61"/>
      <c r="LG386" s="61"/>
      <c r="LH386" s="61"/>
      <c r="LI386" s="61"/>
      <c r="LJ386" s="61"/>
      <c r="LK386" s="61"/>
      <c r="LL386" s="61"/>
      <c r="LM386" s="61"/>
      <c r="LN386" s="61"/>
      <c r="LO386" s="61"/>
      <c r="LP386" s="61"/>
      <c r="LQ386" s="61"/>
      <c r="LR386" s="202"/>
      <c r="LS386" s="203"/>
      <c r="LT386" s="202"/>
      <c r="LU386" s="203"/>
      <c r="LV386" s="202"/>
      <c r="LW386" s="203"/>
      <c r="LX386" s="202"/>
      <c r="LY386" s="203"/>
      <c r="LZ386" s="204"/>
      <c r="MA386" s="208"/>
      <c r="MB386" s="61"/>
      <c r="MC386" s="61"/>
      <c r="MD386" s="61"/>
      <c r="ME386" s="61"/>
      <c r="MF386" s="61"/>
      <c r="MG386" s="61"/>
      <c r="MH386" s="61"/>
      <c r="MI386" s="61"/>
      <c r="MJ386" s="61"/>
      <c r="MK386" s="61"/>
      <c r="ML386" s="61"/>
      <c r="MM386" s="61"/>
      <c r="MN386" s="61"/>
      <c r="MO386" s="61"/>
      <c r="MP386" s="61"/>
      <c r="MQ386" s="61"/>
      <c r="MR386" s="61"/>
      <c r="MS386" s="61"/>
      <c r="MT386" s="61"/>
      <c r="MU386" s="61"/>
      <c r="MV386" s="61"/>
      <c r="MW386" s="61"/>
      <c r="MX386" s="61"/>
      <c r="MY386" s="61"/>
      <c r="MZ386" s="61"/>
      <c r="NA386" s="61"/>
      <c r="NB386" s="61"/>
      <c r="NC386" s="61"/>
      <c r="ND386" s="61"/>
      <c r="NE386" s="61"/>
      <c r="NF386" s="61"/>
      <c r="NG386" s="61"/>
      <c r="NH386" s="61"/>
      <c r="NI386" s="61"/>
      <c r="NJ386" s="61"/>
      <c r="NK386" s="61"/>
      <c r="NL386" s="61"/>
      <c r="NM386" s="61"/>
      <c r="NN386" s="61"/>
      <c r="NO386" s="61"/>
      <c r="NP386" s="61"/>
      <c r="NQ386" s="61"/>
      <c r="NR386" s="61"/>
      <c r="NS386" s="61"/>
      <c r="NT386" s="61"/>
      <c r="NU386" s="61"/>
      <c r="NV386" s="61"/>
      <c r="NW386" s="61"/>
      <c r="NX386" s="61"/>
      <c r="NY386" s="61"/>
      <c r="NZ386" s="61"/>
      <c r="OA386" s="61"/>
      <c r="OB386" s="61"/>
      <c r="OC386" s="61"/>
      <c r="OD386" s="61"/>
      <c r="OE386" s="61"/>
      <c r="OF386" s="61"/>
      <c r="OG386" s="61"/>
      <c r="OH386" s="61"/>
      <c r="OI386" s="61"/>
      <c r="OJ386" s="61"/>
      <c r="OK386" s="61"/>
      <c r="OL386" s="61"/>
      <c r="OM386" s="61"/>
      <c r="ON386" s="61"/>
      <c r="OO386" s="61"/>
      <c r="OP386" s="61"/>
      <c r="OQ386" s="61"/>
      <c r="OR386" s="61"/>
      <c r="OS386" s="61"/>
      <c r="OT386" s="61"/>
      <c r="OU386" s="61"/>
      <c r="OV386" s="61"/>
      <c r="OW386" s="61"/>
      <c r="OX386" s="61"/>
      <c r="OY386" s="61"/>
      <c r="OZ386" s="61"/>
    </row>
    <row r="387" spans="1:417" ht="28.5" hidden="1" customHeight="1">
      <c r="A387" s="282"/>
      <c r="B387" s="282"/>
      <c r="C387" s="278"/>
      <c r="D387" s="281"/>
      <c r="E387" s="278"/>
      <c r="F387" s="292"/>
      <c r="G387" s="281"/>
      <c r="H387" s="137" t="s">
        <v>1354</v>
      </c>
      <c r="I387" s="176" t="s">
        <v>1147</v>
      </c>
      <c r="J387" s="134"/>
      <c r="K387" s="206" t="s">
        <v>662</v>
      </c>
      <c r="L387" s="134" t="s">
        <v>499</v>
      </c>
      <c r="M387" s="55" t="s">
        <v>378</v>
      </c>
      <c r="N387" s="61" t="s">
        <v>349</v>
      </c>
      <c r="O387" s="282"/>
      <c r="P387" s="282"/>
      <c r="Q387" s="131"/>
      <c r="R387" s="131"/>
      <c r="S387" s="131"/>
      <c r="T387" s="131"/>
      <c r="U387" s="131" t="s">
        <v>205</v>
      </c>
      <c r="V387" s="131"/>
      <c r="W387" s="131"/>
      <c r="X387" s="131"/>
      <c r="Y387" s="131"/>
      <c r="Z387" s="131"/>
      <c r="AA387" s="131"/>
      <c r="AB387" s="130">
        <f t="shared" si="522"/>
        <v>1</v>
      </c>
      <c r="AC387" s="77"/>
      <c r="AD387" s="77"/>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251"/>
      <c r="BT387" s="251"/>
      <c r="BU387" s="77"/>
      <c r="BV387" s="77"/>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77"/>
      <c r="DM387" s="77"/>
      <c r="DN387" s="77"/>
      <c r="DO387" s="77"/>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77"/>
      <c r="FF387" s="77"/>
      <c r="FG387" s="77"/>
      <c r="FH387" s="77"/>
      <c r="FI387" s="77"/>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77"/>
      <c r="GZ387" s="77"/>
      <c r="HA387" s="77"/>
      <c r="HB387" s="77"/>
      <c r="HC387" s="77"/>
      <c r="HD387" s="61"/>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61"/>
      <c r="IH387" s="61"/>
      <c r="II387" s="61"/>
      <c r="IJ387" s="61"/>
      <c r="IK387" s="61"/>
      <c r="IL387" s="61"/>
      <c r="IM387" s="61"/>
      <c r="IN387" s="61"/>
      <c r="IO387" s="61"/>
      <c r="IP387" s="61"/>
      <c r="IQ387" s="61"/>
      <c r="IR387" s="61"/>
      <c r="IS387" s="77"/>
      <c r="IT387" s="77"/>
      <c r="IU387" s="77"/>
      <c r="IV387" s="77"/>
      <c r="IW387" s="61"/>
      <c r="IX387" s="61"/>
      <c r="IY387" s="61"/>
      <c r="IZ387" s="61"/>
      <c r="JA387" s="61"/>
      <c r="JB387" s="61"/>
      <c r="JC387" s="61"/>
      <c r="JD387" s="61"/>
      <c r="JE387" s="61"/>
      <c r="JF387" s="61"/>
      <c r="JG387" s="61"/>
      <c r="JH387" s="61"/>
      <c r="JI387" s="61"/>
      <c r="JJ387" s="61"/>
      <c r="JK387" s="61"/>
      <c r="JL387" s="61"/>
      <c r="JM387" s="61"/>
      <c r="JN387" s="61"/>
      <c r="JO387" s="61"/>
      <c r="JP387" s="61"/>
      <c r="JQ387" s="61"/>
      <c r="JR387" s="61"/>
      <c r="JS387" s="61"/>
      <c r="JT387" s="61"/>
      <c r="JU387" s="61"/>
      <c r="JV387" s="61"/>
      <c r="JW387" s="61"/>
      <c r="JX387" s="61"/>
      <c r="JY387" s="61"/>
      <c r="JZ387" s="61"/>
      <c r="KA387" s="61"/>
      <c r="KB387" s="61"/>
      <c r="KC387" s="61"/>
      <c r="KD387" s="61"/>
      <c r="KE387" s="61"/>
      <c r="KF387" s="61"/>
      <c r="KG387" s="61"/>
      <c r="KH387" s="61"/>
      <c r="KI387" s="61"/>
      <c r="KJ387" s="61"/>
      <c r="KK387" s="78"/>
      <c r="KL387" s="78"/>
      <c r="KM387" s="78"/>
      <c r="KN387" s="61"/>
      <c r="KO387" s="61"/>
      <c r="KP387" s="61"/>
      <c r="KQ387" s="61"/>
      <c r="KR387" s="61"/>
      <c r="KS387" s="61"/>
      <c r="KT387" s="61"/>
      <c r="KU387" s="61"/>
      <c r="KV387" s="61"/>
      <c r="KW387" s="61"/>
      <c r="KX387" s="61"/>
      <c r="KY387" s="61"/>
      <c r="KZ387" s="61"/>
      <c r="LA387" s="61"/>
      <c r="LB387" s="61"/>
      <c r="LC387" s="61"/>
      <c r="LD387" s="61"/>
      <c r="LE387" s="61"/>
      <c r="LF387" s="61"/>
      <c r="LG387" s="61"/>
      <c r="LH387" s="61"/>
      <c r="LI387" s="61"/>
      <c r="LJ387" s="61"/>
      <c r="LK387" s="61"/>
      <c r="LL387" s="61"/>
      <c r="LM387" s="61"/>
      <c r="LN387" s="61"/>
      <c r="LO387" s="61"/>
      <c r="LP387" s="61"/>
      <c r="LQ387" s="61"/>
      <c r="LR387" s="202"/>
      <c r="LS387" s="203"/>
      <c r="LT387" s="202"/>
      <c r="LU387" s="203"/>
      <c r="LV387" s="202"/>
      <c r="LW387" s="203"/>
      <c r="LX387" s="202"/>
      <c r="LY387" s="203"/>
      <c r="LZ387" s="204"/>
      <c r="MA387" s="208"/>
      <c r="MB387" s="61"/>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61"/>
      <c r="NE387" s="61"/>
      <c r="NF387" s="61"/>
      <c r="NG387" s="61"/>
      <c r="NH387" s="61"/>
      <c r="NI387" s="61"/>
      <c r="NJ387" s="61"/>
      <c r="NK387" s="61"/>
      <c r="NL387" s="61"/>
      <c r="NM387" s="61"/>
      <c r="NN387" s="61"/>
      <c r="NO387" s="61"/>
      <c r="NP387" s="61"/>
      <c r="NQ387" s="61"/>
      <c r="NR387" s="61"/>
      <c r="NS387" s="61"/>
      <c r="NT387" s="61"/>
      <c r="NU387" s="61"/>
      <c r="NV387" s="61"/>
      <c r="NW387" s="61"/>
      <c r="NX387" s="61"/>
      <c r="NY387" s="61"/>
      <c r="NZ387" s="61"/>
      <c r="OA387" s="61"/>
      <c r="OB387" s="61"/>
      <c r="OC387" s="61"/>
      <c r="OD387" s="61"/>
      <c r="OE387" s="61"/>
      <c r="OF387" s="61"/>
      <c r="OG387" s="61"/>
      <c r="OH387" s="61"/>
      <c r="OI387" s="61"/>
      <c r="OJ387" s="61"/>
      <c r="OK387" s="61"/>
      <c r="OL387" s="61"/>
      <c r="OM387" s="61"/>
      <c r="ON387" s="61"/>
      <c r="OO387" s="61"/>
      <c r="OP387" s="61"/>
      <c r="OQ387" s="61"/>
      <c r="OR387" s="61"/>
      <c r="OS387" s="61"/>
      <c r="OT387" s="61"/>
      <c r="OU387" s="61"/>
      <c r="OV387" s="61"/>
      <c r="OW387" s="61"/>
      <c r="OX387" s="61"/>
      <c r="OY387" s="61"/>
      <c r="OZ387" s="61"/>
    </row>
    <row r="388" spans="1:417" ht="37.5" hidden="1" customHeight="1">
      <c r="A388" s="61"/>
      <c r="B388" s="282">
        <v>140</v>
      </c>
      <c r="C388" s="278" t="s">
        <v>229</v>
      </c>
      <c r="D388" s="281" t="s">
        <v>4</v>
      </c>
      <c r="E388" s="278" t="s">
        <v>230</v>
      </c>
      <c r="F388" s="292" t="s">
        <v>4</v>
      </c>
      <c r="G388" s="281"/>
      <c r="H388" s="137" t="s">
        <v>777</v>
      </c>
      <c r="I388" s="176" t="s">
        <v>1147</v>
      </c>
      <c r="J388" s="134"/>
      <c r="K388" s="206" t="s">
        <v>662</v>
      </c>
      <c r="L388" s="134" t="s">
        <v>499</v>
      </c>
      <c r="M388" s="55" t="s">
        <v>378</v>
      </c>
      <c r="N388" s="61" t="s">
        <v>349</v>
      </c>
      <c r="O388" s="282" t="s">
        <v>205</v>
      </c>
      <c r="P388" s="282"/>
      <c r="Q388" s="131"/>
      <c r="R388" s="131"/>
      <c r="S388" s="131"/>
      <c r="T388" s="131"/>
      <c r="U388" s="131"/>
      <c r="V388" s="131"/>
      <c r="W388" s="131"/>
      <c r="X388" s="131"/>
      <c r="Y388" s="131"/>
      <c r="Z388" s="131" t="s">
        <v>205</v>
      </c>
      <c r="AA388" s="131"/>
      <c r="AB388" s="130">
        <f t="shared" si="522"/>
        <v>1</v>
      </c>
      <c r="AC388" s="75" t="s">
        <v>553</v>
      </c>
      <c r="AD388" s="75"/>
      <c r="AE388" s="201">
        <v>2</v>
      </c>
      <c r="AF388" s="201">
        <v>1</v>
      </c>
      <c r="AG388" s="201">
        <v>1</v>
      </c>
      <c r="AH388" s="201">
        <v>2</v>
      </c>
      <c r="AI388" s="201">
        <v>2</v>
      </c>
      <c r="AJ388" s="201">
        <v>2</v>
      </c>
      <c r="AK388" s="201">
        <v>2</v>
      </c>
      <c r="AL388" s="201">
        <v>2</v>
      </c>
      <c r="AM388" s="201">
        <v>2</v>
      </c>
      <c r="AN388" s="201">
        <v>2</v>
      </c>
      <c r="AO388" s="201">
        <v>2</v>
      </c>
      <c r="AP388" s="201">
        <v>2</v>
      </c>
      <c r="AQ388" s="201">
        <v>1</v>
      </c>
      <c r="AR388" s="201">
        <v>2</v>
      </c>
      <c r="AS388" s="201">
        <v>2</v>
      </c>
      <c r="AT388" s="201">
        <v>2</v>
      </c>
      <c r="AU388" s="201">
        <v>2</v>
      </c>
      <c r="AV388" s="201">
        <v>2</v>
      </c>
      <c r="AW388" s="201">
        <v>2</v>
      </c>
      <c r="AX388" s="201">
        <v>2</v>
      </c>
      <c r="AY388" s="201">
        <v>2</v>
      </c>
      <c r="AZ388" s="201">
        <v>2</v>
      </c>
      <c r="BA388" s="201">
        <v>2</v>
      </c>
      <c r="BB388" s="201">
        <v>2</v>
      </c>
      <c r="BC388" s="201">
        <v>2</v>
      </c>
      <c r="BD388" s="201">
        <v>2</v>
      </c>
      <c r="BE388" s="201">
        <v>2</v>
      </c>
      <c r="BF388" s="201">
        <v>1</v>
      </c>
      <c r="BG388" s="201">
        <v>1</v>
      </c>
      <c r="BH388" s="201">
        <v>2</v>
      </c>
      <c r="BI388" s="202">
        <f>COUNTIF(AE388:BH388,"2")</f>
        <v>25</v>
      </c>
      <c r="BJ388" s="203">
        <f>BI388/(BI388+BK388+BM388+BO388)</f>
        <v>0.83333333333333337</v>
      </c>
      <c r="BK388" s="202">
        <f>COUNTIF(AE388:BH388,"1")</f>
        <v>5</v>
      </c>
      <c r="BL388" s="203">
        <f>BK388/(BI388+BK388+BM388+BO388)</f>
        <v>0.16666666666666666</v>
      </c>
      <c r="BM388" s="202">
        <f>COUNTIF(AE388:BH388,"0")</f>
        <v>0</v>
      </c>
      <c r="BN388" s="203">
        <f>BM388/(BI388+BK388+BM388+BO388)</f>
        <v>0</v>
      </c>
      <c r="BO388" s="202">
        <f>COUNTIF(P388:BH388,"KĐG")</f>
        <v>0</v>
      </c>
      <c r="BP388" s="203">
        <f>BO388/(BI388+BK388+BM388+BO388)</f>
        <v>0</v>
      </c>
      <c r="BQ388" s="204">
        <f>(((BI388*2)+(BK388*1)+(BM388*0)))/(BI388+BK388+BM388)</f>
        <v>1.8333333333333333</v>
      </c>
      <c r="BR388" s="205" t="str">
        <f>IF(BP388&gt;=50%,"KĐG",IF(BQ388&gt;=1.6,"Đạt mục tiêu",IF(BQ388&gt;=1,"Cần cố gắng","Chưa đạt")))</f>
        <v>Đạt mục tiêu</v>
      </c>
      <c r="BS388" s="251"/>
      <c r="BT388" s="251"/>
      <c r="BU388" s="77">
        <v>2</v>
      </c>
      <c r="BV388" s="77">
        <v>1</v>
      </c>
      <c r="BW388" s="61">
        <v>1</v>
      </c>
      <c r="BX388" s="61">
        <v>2</v>
      </c>
      <c r="BY388" s="61">
        <v>2</v>
      </c>
      <c r="BZ388" s="61">
        <v>2</v>
      </c>
      <c r="CA388" s="61">
        <v>2</v>
      </c>
      <c r="CB388" s="61">
        <v>2</v>
      </c>
      <c r="CC388" s="61">
        <v>2</v>
      </c>
      <c r="CD388" s="61">
        <v>2</v>
      </c>
      <c r="CE388" s="61">
        <v>2</v>
      </c>
      <c r="CF388" s="61">
        <v>2</v>
      </c>
      <c r="CG388" s="61">
        <v>1</v>
      </c>
      <c r="CH388" s="61">
        <v>2</v>
      </c>
      <c r="CI388" s="61">
        <v>2</v>
      </c>
      <c r="CJ388" s="61">
        <v>2</v>
      </c>
      <c r="CK388" s="61">
        <v>2</v>
      </c>
      <c r="CL388" s="61">
        <v>2</v>
      </c>
      <c r="CM388" s="61">
        <v>2</v>
      </c>
      <c r="CN388" s="61">
        <v>2</v>
      </c>
      <c r="CO388" s="61">
        <v>2</v>
      </c>
      <c r="CP388" s="61">
        <v>2</v>
      </c>
      <c r="CQ388" s="61">
        <v>2</v>
      </c>
      <c r="CR388" s="61">
        <v>2</v>
      </c>
      <c r="CS388" s="61">
        <v>2</v>
      </c>
      <c r="CT388" s="61">
        <v>2</v>
      </c>
      <c r="CU388" s="61">
        <v>2</v>
      </c>
      <c r="CV388" s="61">
        <v>1</v>
      </c>
      <c r="CW388" s="61">
        <v>1</v>
      </c>
      <c r="CX388" s="61">
        <v>2</v>
      </c>
      <c r="CY388" s="61">
        <f>COUNTIF(BU388:CX388,"2")</f>
        <v>25</v>
      </c>
      <c r="CZ388" s="61">
        <f>CY388/(CY388+DA388+DC388+DE388)</f>
        <v>0.83333333333333337</v>
      </c>
      <c r="DA388" s="61">
        <f>COUNTIF(BU388:CX388,"1")</f>
        <v>5</v>
      </c>
      <c r="DB388" s="61">
        <f>DA388/(CY388+DA388+DC388+DE388)</f>
        <v>0.16666666666666666</v>
      </c>
      <c r="DC388" s="61">
        <f>COUNTIF(BU388:CX388,"0")</f>
        <v>0</v>
      </c>
      <c r="DD388" s="61">
        <f>DC388/(CY388+DA388+DC388+DE388)</f>
        <v>0</v>
      </c>
      <c r="DE388" s="61">
        <f>COUNTIF(BG388:CX388,"KĐG")</f>
        <v>0</v>
      </c>
      <c r="DF388" s="61">
        <f>DE388/(CY388+DA388+DC388+DE388)</f>
        <v>0</v>
      </c>
      <c r="DG388" s="61">
        <f>(((CY388*2)+(DA388*1)+(DC388*0)))/(CY388+DA388+DC388)</f>
        <v>1.8333333333333333</v>
      </c>
      <c r="DH388" s="61" t="str">
        <f>IF(DF388&gt;=50%,"KĐG",IF(DG388&gt;=1.6,"Đạt mục tiêu",IF(DG388&gt;=1,"Cần cố gắng","Chưa đạt")))</f>
        <v>Đạt mục tiêu</v>
      </c>
      <c r="DI388" s="61"/>
      <c r="DJ388" s="61"/>
      <c r="DK388" s="61"/>
      <c r="DL388" s="77"/>
      <c r="DM388" s="77"/>
      <c r="DN388" s="77"/>
      <c r="DO388" s="77"/>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77"/>
      <c r="FF388" s="77"/>
      <c r="FG388" s="77"/>
      <c r="FH388" s="77"/>
      <c r="FI388" s="77"/>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77"/>
      <c r="GZ388" s="77"/>
      <c r="HA388" s="77"/>
      <c r="HB388" s="77"/>
      <c r="HC388" s="77"/>
      <c r="HD388" s="61"/>
      <c r="HE388" s="61"/>
      <c r="HF388" s="61"/>
      <c r="HG388" s="61"/>
      <c r="HH388" s="61"/>
      <c r="HI388" s="61"/>
      <c r="HJ388" s="61"/>
      <c r="HK388" s="61"/>
      <c r="HL388" s="61"/>
      <c r="HM388" s="61"/>
      <c r="HN388" s="61"/>
      <c r="HO388" s="61"/>
      <c r="HP388" s="61"/>
      <c r="HQ388" s="61"/>
      <c r="HR388" s="61"/>
      <c r="HS388" s="61"/>
      <c r="HT388" s="61"/>
      <c r="HU388" s="61"/>
      <c r="HV388" s="61"/>
      <c r="HW388" s="61"/>
      <c r="HX388" s="61"/>
      <c r="HY388" s="61"/>
      <c r="HZ388" s="61"/>
      <c r="IA388" s="61"/>
      <c r="IB388" s="61"/>
      <c r="IC388" s="61"/>
      <c r="ID388" s="61"/>
      <c r="IE388" s="61"/>
      <c r="IF388" s="61"/>
      <c r="IG388" s="61"/>
      <c r="IH388" s="61"/>
      <c r="II388" s="61"/>
      <c r="IJ388" s="61"/>
      <c r="IK388" s="61"/>
      <c r="IL388" s="61"/>
      <c r="IM388" s="61"/>
      <c r="IN388" s="61"/>
      <c r="IO388" s="61"/>
      <c r="IP388" s="61"/>
      <c r="IQ388" s="61"/>
      <c r="IR388" s="61"/>
      <c r="IS388" s="77"/>
      <c r="IT388" s="77"/>
      <c r="IU388" s="77"/>
      <c r="IV388" s="77"/>
      <c r="IW388" s="61"/>
      <c r="IX388" s="61"/>
      <c r="IY388" s="61"/>
      <c r="IZ388" s="61"/>
      <c r="JA388" s="61"/>
      <c r="JB388" s="61"/>
      <c r="JC388" s="61"/>
      <c r="JD388" s="61"/>
      <c r="JE388" s="61"/>
      <c r="JF388" s="61"/>
      <c r="JG388" s="61"/>
      <c r="JH388" s="61"/>
      <c r="JI388" s="61"/>
      <c r="JJ388" s="61"/>
      <c r="JK388" s="61"/>
      <c r="JL388" s="61"/>
      <c r="JM388" s="61"/>
      <c r="JN388" s="61"/>
      <c r="JO388" s="61"/>
      <c r="JP388" s="61"/>
      <c r="JQ388" s="61"/>
      <c r="JR388" s="61"/>
      <c r="JS388" s="61"/>
      <c r="JT388" s="61"/>
      <c r="JU388" s="61"/>
      <c r="JV388" s="61"/>
      <c r="JW388" s="61"/>
      <c r="JX388" s="61"/>
      <c r="JY388" s="61"/>
      <c r="JZ388" s="61"/>
      <c r="KA388" s="61"/>
      <c r="KB388" s="61"/>
      <c r="KC388" s="61"/>
      <c r="KD388" s="61"/>
      <c r="KE388" s="61"/>
      <c r="KF388" s="61"/>
      <c r="KG388" s="61"/>
      <c r="KH388" s="61"/>
      <c r="KI388" s="61"/>
      <c r="KJ388" s="61"/>
      <c r="KK388" s="61"/>
      <c r="KL388" s="61"/>
      <c r="KM388" s="61"/>
      <c r="KN388" s="61"/>
      <c r="KO388" s="61"/>
      <c r="KP388" s="61"/>
      <c r="KQ388" s="61"/>
      <c r="KR388" s="61"/>
      <c r="KS388" s="61"/>
      <c r="KT388" s="61"/>
      <c r="KU388" s="61"/>
      <c r="KV388" s="61"/>
      <c r="KW388" s="61"/>
      <c r="KX388" s="61"/>
      <c r="KY388" s="61"/>
      <c r="KZ388" s="61"/>
      <c r="LA388" s="61"/>
      <c r="LB388" s="61"/>
      <c r="LC388" s="61"/>
      <c r="LD388" s="61"/>
      <c r="LE388" s="61"/>
      <c r="LF388" s="61"/>
      <c r="LG388" s="61"/>
      <c r="LH388" s="61"/>
      <c r="LI388" s="61"/>
      <c r="LJ388" s="61"/>
      <c r="LK388" s="61"/>
      <c r="LL388" s="61"/>
      <c r="LM388" s="61"/>
      <c r="LN388" s="61"/>
      <c r="LO388" s="61"/>
      <c r="LP388" s="61"/>
      <c r="LQ388" s="61"/>
      <c r="LR388" s="61"/>
      <c r="LS388" s="61"/>
      <c r="LT388" s="61"/>
      <c r="LU388" s="61"/>
      <c r="LV388" s="61"/>
      <c r="LW388" s="61"/>
      <c r="LX388" s="61"/>
      <c r="LY388" s="61"/>
      <c r="LZ388" s="61"/>
      <c r="MA388" s="61"/>
      <c r="MB388" s="61"/>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61"/>
      <c r="NE388" s="61"/>
      <c r="NF388" s="61"/>
      <c r="NG388" s="61"/>
      <c r="NH388" s="61"/>
      <c r="NI388" s="61"/>
      <c r="NJ388" s="61"/>
      <c r="NK388" s="61"/>
      <c r="NL388" s="61"/>
      <c r="NM388" s="61"/>
      <c r="NN388" s="77" t="s">
        <v>553</v>
      </c>
      <c r="NO388" s="77" t="s">
        <v>553</v>
      </c>
      <c r="NP388" s="61">
        <v>2</v>
      </c>
      <c r="NQ388" s="61">
        <v>2</v>
      </c>
      <c r="NR388" s="61">
        <v>2</v>
      </c>
      <c r="NS388" s="61">
        <v>2</v>
      </c>
      <c r="NT388" s="61">
        <v>2</v>
      </c>
      <c r="NU388" s="61">
        <v>2</v>
      </c>
      <c r="NV388" s="61">
        <v>2</v>
      </c>
      <c r="NW388" s="61">
        <v>2</v>
      </c>
      <c r="NX388" s="61">
        <v>2</v>
      </c>
      <c r="NY388" s="61">
        <v>2</v>
      </c>
      <c r="NZ388" s="61">
        <v>2</v>
      </c>
      <c r="OA388" s="61">
        <v>2</v>
      </c>
      <c r="OB388" s="61">
        <v>2</v>
      </c>
      <c r="OC388" s="61">
        <v>2</v>
      </c>
      <c r="OD388" s="61">
        <v>2</v>
      </c>
      <c r="OE388" s="61">
        <v>2</v>
      </c>
      <c r="OF388" s="61">
        <v>2</v>
      </c>
      <c r="OG388" s="61">
        <v>2</v>
      </c>
      <c r="OH388" s="61">
        <v>2</v>
      </c>
      <c r="OI388" s="61">
        <v>2</v>
      </c>
      <c r="OJ388" s="61">
        <v>2</v>
      </c>
      <c r="OK388" s="61">
        <v>2</v>
      </c>
      <c r="OL388" s="61">
        <v>2</v>
      </c>
      <c r="OM388" s="61">
        <v>2</v>
      </c>
      <c r="ON388" s="61">
        <v>2</v>
      </c>
      <c r="OO388" s="61">
        <v>2</v>
      </c>
      <c r="OP388" s="202">
        <f>COUNTIF(NP388:OO388,"2")</f>
        <v>26</v>
      </c>
      <c r="OQ388" s="203">
        <f>OP388/(OP388+OR388+OT388+OV388)</f>
        <v>1</v>
      </c>
      <c r="OR388" s="202">
        <f>COUNTIF(NP388:OO388,"1")</f>
        <v>0</v>
      </c>
      <c r="OS388" s="203">
        <f>OR388/(OP388+OR388+OT388+OV388)</f>
        <v>0</v>
      </c>
      <c r="OT388" s="202">
        <f>COUNTIF(NP388:OO388,"0")</f>
        <v>0</v>
      </c>
      <c r="OU388" s="203">
        <f>OT388/(OP388+OR388+OT388+OV388)</f>
        <v>0</v>
      </c>
      <c r="OV388" s="202">
        <f>COUNTIF(NC388:OO388,"KĐG")</f>
        <v>0</v>
      </c>
      <c r="OW388" s="203">
        <f>OV388/(OP388+OR388+OT388+OV388)</f>
        <v>0</v>
      </c>
      <c r="OX388" s="204">
        <f>(((OP388*2)+(OR388*1)+(OT388*0)))/(OP388+OR388+OT388)</f>
        <v>2</v>
      </c>
      <c r="OY388" s="207" t="str">
        <f>IF(OW388&gt;=50%,"KĐG",IF(OX388&gt;=1.6,"Đạt mục tiêu",IF(OX388&gt;=1,"Cần cố gắng","Chưa đạt")))</f>
        <v>Đạt mục tiêu</v>
      </c>
      <c r="OZ388" s="61"/>
    </row>
    <row r="389" spans="1:417" ht="37.5" hidden="1" customHeight="1">
      <c r="A389" s="61"/>
      <c r="B389" s="282"/>
      <c r="C389" s="278"/>
      <c r="D389" s="281"/>
      <c r="E389" s="278"/>
      <c r="F389" s="292"/>
      <c r="G389" s="281"/>
      <c r="H389" s="137" t="s">
        <v>778</v>
      </c>
      <c r="I389" s="176" t="s">
        <v>1147</v>
      </c>
      <c r="J389" s="134"/>
      <c r="K389" s="206" t="s">
        <v>662</v>
      </c>
      <c r="L389" s="134" t="s">
        <v>499</v>
      </c>
      <c r="M389" s="55" t="s">
        <v>378</v>
      </c>
      <c r="N389" s="61" t="s">
        <v>349</v>
      </c>
      <c r="O389" s="282"/>
      <c r="P389" s="282"/>
      <c r="Q389" s="131"/>
      <c r="R389" s="131"/>
      <c r="S389" s="131"/>
      <c r="T389" s="131"/>
      <c r="U389" s="131"/>
      <c r="V389" s="131" t="s">
        <v>205</v>
      </c>
      <c r="W389" s="131"/>
      <c r="X389" s="131"/>
      <c r="Y389" s="131"/>
      <c r="Z389" s="131"/>
      <c r="AA389" s="131"/>
      <c r="AB389" s="130">
        <f t="shared" si="522"/>
        <v>1</v>
      </c>
      <c r="AC389" s="77"/>
      <c r="AD389" s="77"/>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251"/>
      <c r="BT389" s="251"/>
      <c r="BU389" s="77"/>
      <c r="BV389" s="77"/>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77"/>
      <c r="DM389" s="77"/>
      <c r="DN389" s="77"/>
      <c r="DO389" s="77"/>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77"/>
      <c r="FF389" s="77"/>
      <c r="FG389" s="77"/>
      <c r="FH389" s="77"/>
      <c r="FI389" s="77"/>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79" t="s">
        <v>553</v>
      </c>
      <c r="GZ389" s="79" t="s">
        <v>553</v>
      </c>
      <c r="HA389" s="79" t="s">
        <v>553</v>
      </c>
      <c r="HB389" s="79" t="s">
        <v>553</v>
      </c>
      <c r="HC389" s="79" t="s">
        <v>553</v>
      </c>
      <c r="HD389" s="61"/>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61"/>
      <c r="IH389" s="61"/>
      <c r="II389" s="61"/>
      <c r="IJ389" s="61"/>
      <c r="IK389" s="61"/>
      <c r="IL389" s="61"/>
      <c r="IM389" s="61"/>
      <c r="IN389" s="61"/>
      <c r="IO389" s="61"/>
      <c r="IP389" s="61"/>
      <c r="IQ389" s="61"/>
      <c r="IR389" s="61"/>
      <c r="IS389" s="77"/>
      <c r="IT389" s="77"/>
      <c r="IU389" s="77"/>
      <c r="IV389" s="77"/>
      <c r="IW389" s="61"/>
      <c r="IX389" s="61"/>
      <c r="IY389" s="61"/>
      <c r="IZ389" s="61"/>
      <c r="JA389" s="61"/>
      <c r="JB389" s="61"/>
      <c r="JC389" s="61"/>
      <c r="JD389" s="61"/>
      <c r="JE389" s="61"/>
      <c r="JF389" s="61"/>
      <c r="JG389" s="61"/>
      <c r="JH389" s="61"/>
      <c r="JI389" s="61"/>
      <c r="JJ389" s="61"/>
      <c r="JK389" s="61"/>
      <c r="JL389" s="61"/>
      <c r="JM389" s="61"/>
      <c r="JN389" s="61"/>
      <c r="JO389" s="61"/>
      <c r="JP389" s="61"/>
      <c r="JQ389" s="61"/>
      <c r="JR389" s="61"/>
      <c r="JS389" s="61"/>
      <c r="JT389" s="61"/>
      <c r="JU389" s="61"/>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61"/>
      <c r="LG389" s="61"/>
      <c r="LH389" s="61"/>
      <c r="LI389" s="61"/>
      <c r="LJ389" s="61"/>
      <c r="LK389" s="61"/>
      <c r="LL389" s="61"/>
      <c r="LM389" s="61"/>
      <c r="LN389" s="61"/>
      <c r="LO389" s="61"/>
      <c r="LP389" s="61"/>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61"/>
      <c r="NE389" s="61"/>
      <c r="NF389" s="61"/>
      <c r="NG389" s="61"/>
      <c r="NH389" s="61"/>
      <c r="NI389" s="61"/>
      <c r="NJ389" s="61"/>
      <c r="NK389" s="61"/>
      <c r="NL389" s="61"/>
      <c r="NM389" s="61"/>
      <c r="NN389" s="77"/>
      <c r="NO389" s="77"/>
      <c r="NP389" s="61"/>
      <c r="NQ389" s="61"/>
      <c r="NR389" s="61"/>
      <c r="NS389" s="61"/>
      <c r="NT389" s="61"/>
      <c r="NU389" s="61"/>
      <c r="NV389" s="61"/>
      <c r="NW389" s="61"/>
      <c r="NX389" s="61"/>
      <c r="NY389" s="61"/>
      <c r="NZ389" s="61"/>
      <c r="OA389" s="61"/>
      <c r="OB389" s="61"/>
      <c r="OC389" s="61"/>
      <c r="OD389" s="61"/>
      <c r="OE389" s="61"/>
      <c r="OF389" s="61"/>
      <c r="OG389" s="61"/>
      <c r="OH389" s="61"/>
      <c r="OI389" s="61"/>
      <c r="OJ389" s="61"/>
      <c r="OK389" s="61"/>
      <c r="OL389" s="61"/>
      <c r="OM389" s="61"/>
      <c r="ON389" s="61"/>
      <c r="OO389" s="61"/>
      <c r="OP389" s="202"/>
      <c r="OQ389" s="203"/>
      <c r="OR389" s="202"/>
      <c r="OS389" s="203"/>
      <c r="OT389" s="202"/>
      <c r="OU389" s="203"/>
      <c r="OV389" s="202"/>
      <c r="OW389" s="203"/>
      <c r="OX389" s="204"/>
      <c r="OY389" s="207"/>
      <c r="OZ389" s="61"/>
    </row>
    <row r="390" spans="1:417" ht="37.5" hidden="1" customHeight="1">
      <c r="A390" s="61"/>
      <c r="B390" s="282"/>
      <c r="C390" s="278"/>
      <c r="D390" s="281"/>
      <c r="E390" s="278"/>
      <c r="F390" s="292"/>
      <c r="G390" s="281"/>
      <c r="H390" s="137" t="s">
        <v>780</v>
      </c>
      <c r="I390" s="176" t="s">
        <v>1147</v>
      </c>
      <c r="J390" s="134"/>
      <c r="K390" s="206" t="s">
        <v>662</v>
      </c>
      <c r="L390" s="134" t="s">
        <v>499</v>
      </c>
      <c r="M390" s="55" t="s">
        <v>378</v>
      </c>
      <c r="N390" s="61" t="s">
        <v>349</v>
      </c>
      <c r="O390" s="282"/>
      <c r="P390" s="282"/>
      <c r="Q390" s="131"/>
      <c r="R390" s="131"/>
      <c r="S390" s="131"/>
      <c r="T390" s="131"/>
      <c r="U390" s="131"/>
      <c r="V390" s="131"/>
      <c r="W390" s="131" t="s">
        <v>205</v>
      </c>
      <c r="X390" s="131"/>
      <c r="Y390" s="131"/>
      <c r="Z390" s="131"/>
      <c r="AA390" s="131"/>
      <c r="AB390" s="130">
        <f t="shared" si="522"/>
        <v>1</v>
      </c>
      <c r="AC390" s="77"/>
      <c r="AD390" s="77"/>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251"/>
      <c r="BT390" s="251"/>
      <c r="BU390" s="77"/>
      <c r="BV390" s="77"/>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77"/>
      <c r="DM390" s="77"/>
      <c r="DN390" s="77"/>
      <c r="DO390" s="77"/>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77"/>
      <c r="FF390" s="77"/>
      <c r="FG390" s="77"/>
      <c r="FH390" s="77"/>
      <c r="FI390" s="77"/>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77"/>
      <c r="GZ390" s="77"/>
      <c r="HA390" s="77"/>
      <c r="HB390" s="77"/>
      <c r="HC390" s="77"/>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61"/>
      <c r="IK390" s="61"/>
      <c r="IL390" s="61"/>
      <c r="IM390" s="61"/>
      <c r="IN390" s="61"/>
      <c r="IO390" s="61"/>
      <c r="IP390" s="61"/>
      <c r="IQ390" s="61"/>
      <c r="IR390" s="78" t="s">
        <v>553</v>
      </c>
      <c r="IS390" s="78" t="s">
        <v>553</v>
      </c>
      <c r="IT390" s="78" t="s">
        <v>553</v>
      </c>
      <c r="IU390" s="78" t="s">
        <v>553</v>
      </c>
      <c r="IV390" s="78" t="s">
        <v>553</v>
      </c>
      <c r="IW390" s="61">
        <v>2</v>
      </c>
      <c r="IX390" s="61">
        <v>2</v>
      </c>
      <c r="IY390" s="61">
        <v>2</v>
      </c>
      <c r="IZ390" s="61">
        <v>1</v>
      </c>
      <c r="JA390" s="61">
        <v>2</v>
      </c>
      <c r="JB390" s="61">
        <v>2</v>
      </c>
      <c r="JC390" s="61">
        <v>2</v>
      </c>
      <c r="JD390" s="61">
        <v>2</v>
      </c>
      <c r="JE390" s="61">
        <v>2</v>
      </c>
      <c r="JF390" s="61">
        <v>2</v>
      </c>
      <c r="JG390" s="61">
        <v>2</v>
      </c>
      <c r="JH390" s="61">
        <v>2</v>
      </c>
      <c r="JI390" s="61">
        <v>2</v>
      </c>
      <c r="JJ390" s="61">
        <v>2</v>
      </c>
      <c r="JK390" s="61">
        <v>2</v>
      </c>
      <c r="JL390" s="61">
        <v>2</v>
      </c>
      <c r="JM390" s="61">
        <v>2</v>
      </c>
      <c r="JN390" s="61">
        <v>2</v>
      </c>
      <c r="JO390" s="61">
        <v>2</v>
      </c>
      <c r="JP390" s="61">
        <v>2</v>
      </c>
      <c r="JQ390" s="61">
        <v>2</v>
      </c>
      <c r="JR390" s="61">
        <v>2</v>
      </c>
      <c r="JS390" s="61">
        <v>2</v>
      </c>
      <c r="JT390" s="61">
        <v>2</v>
      </c>
      <c r="JU390" s="61">
        <v>2</v>
      </c>
      <c r="JV390" s="61">
        <v>2</v>
      </c>
      <c r="JW390" s="61">
        <v>2</v>
      </c>
      <c r="JX390" s="61">
        <v>2</v>
      </c>
      <c r="JY390" s="61">
        <v>2</v>
      </c>
      <c r="JZ390" s="61">
        <v>2</v>
      </c>
      <c r="KA390" s="202">
        <f t="shared" ref="KA390" si="535">COUNTIF(IW390:JZ390,"2")</f>
        <v>29</v>
      </c>
      <c r="KB390" s="203">
        <f t="shared" ref="KB390" si="536">KA390/(KA390+KC390+KE390+KG390)</f>
        <v>0.96666666666666667</v>
      </c>
      <c r="KC390" s="202">
        <f t="shared" ref="KC390" si="537">COUNTIF(IW390:JZ390,"1")</f>
        <v>1</v>
      </c>
      <c r="KD390" s="203">
        <f t="shared" ref="KD390" si="538">KC390/(KA390+KC390+KE390+KG390)</f>
        <v>3.3333333333333333E-2</v>
      </c>
      <c r="KE390" s="202">
        <f t="shared" ref="KE390" si="539">COUNTIF(IW390:JZ390,"0")</f>
        <v>0</v>
      </c>
      <c r="KF390" s="203">
        <f t="shared" ref="KF390" si="540">KE390/(KA390+KC390+KE390+KG390)</f>
        <v>0</v>
      </c>
      <c r="KG390" s="202">
        <f>COUNTIF(II390:JZ390,"KĐG")</f>
        <v>0</v>
      </c>
      <c r="KH390" s="203">
        <f t="shared" ref="KH390" si="541">KG390/(KA390+KC390+KE390+KG390)</f>
        <v>0</v>
      </c>
      <c r="KI390" s="204">
        <f t="shared" ref="KI390" si="542">(((KA390*2)+(KC390*1)+(KE390*0)))/(KA390+KC390+KE390)</f>
        <v>1.9666666666666666</v>
      </c>
      <c r="KJ390" s="205" t="str">
        <f t="shared" ref="KJ390" si="543">IF(KH390&gt;=50%,"KĐG",IF(KI390&gt;=1.6,"Đạt mục tiêu",IF(KI390&gt;=1,"Cần cố gắng","Chưa đạt")))</f>
        <v>Đạt mục tiêu</v>
      </c>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61"/>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77"/>
      <c r="NO390" s="77"/>
      <c r="NP390" s="61"/>
      <c r="NQ390" s="61"/>
      <c r="NR390" s="61"/>
      <c r="NS390" s="61"/>
      <c r="NT390" s="61"/>
      <c r="NU390" s="61"/>
      <c r="NV390" s="61"/>
      <c r="NW390" s="61"/>
      <c r="NX390" s="61"/>
      <c r="NY390" s="61"/>
      <c r="NZ390" s="61"/>
      <c r="OA390" s="61"/>
      <c r="OB390" s="61"/>
      <c r="OC390" s="61"/>
      <c r="OD390" s="61"/>
      <c r="OE390" s="61"/>
      <c r="OF390" s="61"/>
      <c r="OG390" s="61"/>
      <c r="OH390" s="61"/>
      <c r="OI390" s="61"/>
      <c r="OJ390" s="61"/>
      <c r="OK390" s="61"/>
      <c r="OL390" s="61"/>
      <c r="OM390" s="61"/>
      <c r="ON390" s="61"/>
      <c r="OO390" s="61"/>
      <c r="OP390" s="202"/>
      <c r="OQ390" s="203"/>
      <c r="OR390" s="202"/>
      <c r="OS390" s="203"/>
      <c r="OT390" s="202"/>
      <c r="OU390" s="203"/>
      <c r="OV390" s="202"/>
      <c r="OW390" s="203"/>
      <c r="OX390" s="204"/>
      <c r="OY390" s="207"/>
      <c r="OZ390" s="61"/>
    </row>
    <row r="391" spans="1:417" ht="37.5" hidden="1" customHeight="1">
      <c r="A391" s="61"/>
      <c r="B391" s="282"/>
      <c r="C391" s="278"/>
      <c r="D391" s="281"/>
      <c r="E391" s="278"/>
      <c r="F391" s="292"/>
      <c r="G391" s="281"/>
      <c r="H391" s="137" t="s">
        <v>779</v>
      </c>
      <c r="I391" s="176" t="s">
        <v>1147</v>
      </c>
      <c r="J391" s="134"/>
      <c r="K391" s="206" t="s">
        <v>662</v>
      </c>
      <c r="L391" s="134" t="s">
        <v>499</v>
      </c>
      <c r="M391" s="55" t="s">
        <v>378</v>
      </c>
      <c r="N391" s="61" t="s">
        <v>349</v>
      </c>
      <c r="O391" s="282"/>
      <c r="P391" s="282"/>
      <c r="Q391" s="131"/>
      <c r="R391" s="131"/>
      <c r="S391" s="131"/>
      <c r="T391" s="131"/>
      <c r="U391" s="131"/>
      <c r="V391" s="131"/>
      <c r="W391" s="131"/>
      <c r="X391" s="131" t="s">
        <v>205</v>
      </c>
      <c r="Y391" s="131"/>
      <c r="Z391" s="131"/>
      <c r="AA391" s="131"/>
      <c r="AB391" s="130">
        <f t="shared" si="522"/>
        <v>1</v>
      </c>
      <c r="AC391" s="77"/>
      <c r="AD391" s="77"/>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251"/>
      <c r="BT391" s="251"/>
      <c r="BU391" s="77"/>
      <c r="BV391" s="77"/>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77"/>
      <c r="DM391" s="77"/>
      <c r="DN391" s="77"/>
      <c r="DO391" s="77"/>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77"/>
      <c r="FF391" s="77"/>
      <c r="FG391" s="77"/>
      <c r="FH391" s="77"/>
      <c r="FI391" s="77"/>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77"/>
      <c r="GZ391" s="77"/>
      <c r="HA391" s="77"/>
      <c r="HB391" s="77"/>
      <c r="HC391" s="77"/>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77"/>
      <c r="IT391" s="77"/>
      <c r="IU391" s="77"/>
      <c r="IV391" s="77"/>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c r="JZ391" s="61"/>
      <c r="KA391" s="61"/>
      <c r="KB391" s="61"/>
      <c r="KC391" s="61"/>
      <c r="KD391" s="61"/>
      <c r="KE391" s="61"/>
      <c r="KF391" s="61"/>
      <c r="KG391" s="61"/>
      <c r="KH391" s="61"/>
      <c r="KI391" s="61"/>
      <c r="KJ391" s="61"/>
      <c r="KK391" s="78" t="s">
        <v>553</v>
      </c>
      <c r="KL391" s="78" t="s">
        <v>553</v>
      </c>
      <c r="KM391" s="78" t="s">
        <v>553</v>
      </c>
      <c r="KN391" s="61">
        <v>2</v>
      </c>
      <c r="KO391" s="61">
        <v>2</v>
      </c>
      <c r="KP391" s="61">
        <v>2</v>
      </c>
      <c r="KQ391" s="61">
        <v>2</v>
      </c>
      <c r="KR391" s="61">
        <v>2</v>
      </c>
      <c r="KS391" s="61">
        <v>2</v>
      </c>
      <c r="KT391" s="61">
        <v>2</v>
      </c>
      <c r="KU391" s="61">
        <v>2</v>
      </c>
      <c r="KV391" s="61">
        <v>2</v>
      </c>
      <c r="KW391" s="61">
        <v>2</v>
      </c>
      <c r="KX391" s="61">
        <v>2</v>
      </c>
      <c r="KY391" s="61">
        <v>2</v>
      </c>
      <c r="KZ391" s="61">
        <v>2</v>
      </c>
      <c r="LA391" s="61">
        <v>2</v>
      </c>
      <c r="LB391" s="61">
        <v>2</v>
      </c>
      <c r="LC391" s="61">
        <v>2</v>
      </c>
      <c r="LD391" s="61">
        <v>2</v>
      </c>
      <c r="LE391" s="61">
        <v>2</v>
      </c>
      <c r="LF391" s="61">
        <v>1</v>
      </c>
      <c r="LG391" s="61">
        <v>2</v>
      </c>
      <c r="LH391" s="61">
        <v>2</v>
      </c>
      <c r="LI391" s="61">
        <v>2</v>
      </c>
      <c r="LJ391" s="61">
        <v>2</v>
      </c>
      <c r="LK391" s="61">
        <v>2</v>
      </c>
      <c r="LL391" s="61">
        <v>1</v>
      </c>
      <c r="LM391" s="61">
        <v>2</v>
      </c>
      <c r="LN391" s="61">
        <v>2</v>
      </c>
      <c r="LO391" s="61">
        <v>1</v>
      </c>
      <c r="LP391" s="61">
        <v>2</v>
      </c>
      <c r="LQ391" s="61">
        <v>2</v>
      </c>
      <c r="LR391" s="202">
        <f>COUNTIF(KN391:LQ391,"2")</f>
        <v>27</v>
      </c>
      <c r="LS391" s="203">
        <f>LR391/(LR391+LT391+LV391+LX391)</f>
        <v>0.9</v>
      </c>
      <c r="LT391" s="202">
        <f>COUNTIF(KN391:LQ391,"1")</f>
        <v>3</v>
      </c>
      <c r="LU391" s="203">
        <f>LT391/(LR391+LT391+LV391+LX391)</f>
        <v>0.1</v>
      </c>
      <c r="LV391" s="202">
        <f>COUNTIF(KN391:LQ391,"0")</f>
        <v>0</v>
      </c>
      <c r="LW391" s="203">
        <f>LV391/(LR391+LT391+LV391+LX391)</f>
        <v>0</v>
      </c>
      <c r="LX391" s="202">
        <f>COUNTIF(KA391:LQ391,"KĐG")</f>
        <v>0</v>
      </c>
      <c r="LY391" s="203">
        <f>LX391/(LR391+LT391+LV391+LX391)</f>
        <v>0</v>
      </c>
      <c r="LZ391" s="204">
        <f>(((LR391*2)+(LT391*1)+(LV391*0)))/(LR391+LT391+LV391)</f>
        <v>1.9</v>
      </c>
      <c r="MA391" s="208" t="str">
        <f>IF(LY391&gt;=50%,"KĐG",IF(LZ391&gt;=1.6,"Đạt mục tiêu",IF(LZ391&gt;=1,"Cần cố gắng","Chưa đạt")))</f>
        <v>Đạt mục tiêu</v>
      </c>
      <c r="MB391" s="61"/>
      <c r="MC391" s="61"/>
      <c r="MD391" s="61"/>
      <c r="ME391" s="61"/>
      <c r="MF391" s="61"/>
      <c r="MG391" s="61"/>
      <c r="MH391" s="61"/>
      <c r="MI391" s="61"/>
      <c r="MJ391" s="61"/>
      <c r="MK391" s="61"/>
      <c r="ML391" s="61"/>
      <c r="MM391" s="61"/>
      <c r="MN391" s="61"/>
      <c r="MO391" s="61"/>
      <c r="MP391" s="61"/>
      <c r="MQ391" s="61"/>
      <c r="MR391" s="61"/>
      <c r="MS391" s="61"/>
      <c r="MT391" s="61"/>
      <c r="MU391" s="61"/>
      <c r="MV391" s="61"/>
      <c r="MW391" s="61"/>
      <c r="MX391" s="61"/>
      <c r="MY391" s="61"/>
      <c r="MZ391" s="61"/>
      <c r="NA391" s="61"/>
      <c r="NB391" s="61"/>
      <c r="NC391" s="61"/>
      <c r="ND391" s="61"/>
      <c r="NE391" s="61"/>
      <c r="NF391" s="61"/>
      <c r="NG391" s="61"/>
      <c r="NH391" s="61"/>
      <c r="NI391" s="61"/>
      <c r="NJ391" s="61"/>
      <c r="NK391" s="61"/>
      <c r="NL391" s="61"/>
      <c r="NM391" s="61"/>
      <c r="NN391" s="77"/>
      <c r="NO391" s="77"/>
      <c r="NP391" s="61"/>
      <c r="NQ391" s="61"/>
      <c r="NR391" s="61"/>
      <c r="NS391" s="61"/>
      <c r="NT391" s="61"/>
      <c r="NU391" s="61"/>
      <c r="NV391" s="61"/>
      <c r="NW391" s="61"/>
      <c r="NX391" s="61"/>
      <c r="NY391" s="61"/>
      <c r="NZ391" s="61"/>
      <c r="OA391" s="61"/>
      <c r="OB391" s="61"/>
      <c r="OC391" s="61"/>
      <c r="OD391" s="61"/>
      <c r="OE391" s="61"/>
      <c r="OF391" s="61"/>
      <c r="OG391" s="61"/>
      <c r="OH391" s="61"/>
      <c r="OI391" s="61"/>
      <c r="OJ391" s="61"/>
      <c r="OK391" s="61"/>
      <c r="OL391" s="61"/>
      <c r="OM391" s="61"/>
      <c r="ON391" s="61"/>
      <c r="OO391" s="61"/>
      <c r="OP391" s="202"/>
      <c r="OQ391" s="203"/>
      <c r="OR391" s="202"/>
      <c r="OS391" s="203"/>
      <c r="OT391" s="202"/>
      <c r="OU391" s="203"/>
      <c r="OV391" s="202"/>
      <c r="OW391" s="203"/>
      <c r="OX391" s="204"/>
      <c r="OY391" s="207"/>
      <c r="OZ391" s="61"/>
    </row>
    <row r="392" spans="1:417" ht="37.5" hidden="1" customHeight="1">
      <c r="A392" s="61"/>
      <c r="B392" s="282"/>
      <c r="C392" s="278"/>
      <c r="D392" s="281"/>
      <c r="E392" s="278"/>
      <c r="F392" s="292"/>
      <c r="G392" s="281"/>
      <c r="H392" s="137" t="s">
        <v>781</v>
      </c>
      <c r="I392" s="176" t="s">
        <v>1147</v>
      </c>
      <c r="J392" s="134"/>
      <c r="K392" s="206"/>
      <c r="L392" s="134"/>
      <c r="M392" s="55" t="s">
        <v>378</v>
      </c>
      <c r="N392" s="61" t="s">
        <v>349</v>
      </c>
      <c r="O392" s="282"/>
      <c r="P392" s="282"/>
      <c r="Q392" s="131"/>
      <c r="R392" s="131"/>
      <c r="S392" s="131"/>
      <c r="T392" s="131"/>
      <c r="U392" s="131"/>
      <c r="V392" s="131"/>
      <c r="W392" s="131"/>
      <c r="X392" s="131"/>
      <c r="Y392" s="131" t="s">
        <v>205</v>
      </c>
      <c r="Z392" s="131"/>
      <c r="AA392" s="131"/>
      <c r="AB392" s="130">
        <f t="shared" si="522"/>
        <v>1</v>
      </c>
      <c r="AC392" s="77"/>
      <c r="AD392" s="77"/>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251"/>
      <c r="BT392" s="251"/>
      <c r="BU392" s="77"/>
      <c r="BV392" s="77"/>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77"/>
      <c r="DM392" s="77"/>
      <c r="DN392" s="77"/>
      <c r="DO392" s="77"/>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77"/>
      <c r="FF392" s="77"/>
      <c r="FG392" s="77"/>
      <c r="FH392" s="77"/>
      <c r="FI392" s="77"/>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77"/>
      <c r="GZ392" s="77"/>
      <c r="HA392" s="77"/>
      <c r="HB392" s="77"/>
      <c r="HC392" s="77"/>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1"/>
      <c r="IQ392" s="61"/>
      <c r="IR392" s="61"/>
      <c r="IS392" s="77"/>
      <c r="IT392" s="77"/>
      <c r="IU392" s="77"/>
      <c r="IV392" s="77"/>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c r="JZ392" s="61"/>
      <c r="KA392" s="61"/>
      <c r="KB392" s="61"/>
      <c r="KC392" s="61"/>
      <c r="KD392" s="61"/>
      <c r="KE392" s="61"/>
      <c r="KF392" s="61"/>
      <c r="KG392" s="61"/>
      <c r="KH392" s="61"/>
      <c r="KI392" s="61"/>
      <c r="KJ392" s="61"/>
      <c r="KK392" s="78"/>
      <c r="KL392" s="78"/>
      <c r="KM392" s="78"/>
      <c r="KN392" s="61"/>
      <c r="KO392" s="61"/>
      <c r="KP392" s="61"/>
      <c r="KQ392" s="61"/>
      <c r="KR392" s="61"/>
      <c r="KS392" s="61"/>
      <c r="KT392" s="61"/>
      <c r="KU392" s="61"/>
      <c r="KV392" s="61"/>
      <c r="KW392" s="61"/>
      <c r="KX392" s="61"/>
      <c r="KY392" s="61"/>
      <c r="KZ392" s="61"/>
      <c r="LA392" s="61"/>
      <c r="LB392" s="61"/>
      <c r="LC392" s="61"/>
      <c r="LD392" s="61"/>
      <c r="LE392" s="61"/>
      <c r="LF392" s="61"/>
      <c r="LG392" s="61"/>
      <c r="LH392" s="61"/>
      <c r="LI392" s="61"/>
      <c r="LJ392" s="61"/>
      <c r="LK392" s="61"/>
      <c r="LL392" s="61"/>
      <c r="LM392" s="61"/>
      <c r="LN392" s="61"/>
      <c r="LO392" s="61"/>
      <c r="LP392" s="61"/>
      <c r="LQ392" s="61"/>
      <c r="LR392" s="202"/>
      <c r="LS392" s="203"/>
      <c r="LT392" s="202"/>
      <c r="LU392" s="203"/>
      <c r="LV392" s="202"/>
      <c r="LW392" s="203"/>
      <c r="LX392" s="202"/>
      <c r="LY392" s="203"/>
      <c r="LZ392" s="204"/>
      <c r="MA392" s="208"/>
      <c r="MB392" s="61"/>
      <c r="MC392" s="61"/>
      <c r="MD392" s="61"/>
      <c r="ME392" s="61"/>
      <c r="MF392" s="61"/>
      <c r="MG392" s="61"/>
      <c r="MH392" s="61"/>
      <c r="MI392" s="61"/>
      <c r="MJ392" s="61"/>
      <c r="MK392" s="61"/>
      <c r="ML392" s="61"/>
      <c r="MM392" s="61"/>
      <c r="MN392" s="61"/>
      <c r="MO392" s="61"/>
      <c r="MP392" s="61"/>
      <c r="MQ392" s="61"/>
      <c r="MR392" s="61"/>
      <c r="MS392" s="61"/>
      <c r="MT392" s="61"/>
      <c r="MU392" s="61"/>
      <c r="MV392" s="61"/>
      <c r="MW392" s="61"/>
      <c r="MX392" s="61"/>
      <c r="MY392" s="61"/>
      <c r="MZ392" s="61"/>
      <c r="NA392" s="61"/>
      <c r="NB392" s="61"/>
      <c r="NC392" s="61"/>
      <c r="ND392" s="61"/>
      <c r="NE392" s="61"/>
      <c r="NF392" s="61"/>
      <c r="NG392" s="61"/>
      <c r="NH392" s="61"/>
      <c r="NI392" s="61"/>
      <c r="NJ392" s="61"/>
      <c r="NK392" s="61"/>
      <c r="NL392" s="61"/>
      <c r="NM392" s="61"/>
      <c r="NN392" s="77"/>
      <c r="NO392" s="77"/>
      <c r="NP392" s="61"/>
      <c r="NQ392" s="61"/>
      <c r="NR392" s="61"/>
      <c r="NS392" s="61"/>
      <c r="NT392" s="61"/>
      <c r="NU392" s="61"/>
      <c r="NV392" s="61"/>
      <c r="NW392" s="61"/>
      <c r="NX392" s="61"/>
      <c r="NY392" s="61"/>
      <c r="NZ392" s="61"/>
      <c r="OA392" s="61"/>
      <c r="OB392" s="61"/>
      <c r="OC392" s="61"/>
      <c r="OD392" s="61"/>
      <c r="OE392" s="61"/>
      <c r="OF392" s="61"/>
      <c r="OG392" s="61"/>
      <c r="OH392" s="61"/>
      <c r="OI392" s="61"/>
      <c r="OJ392" s="61"/>
      <c r="OK392" s="61"/>
      <c r="OL392" s="61"/>
      <c r="OM392" s="61"/>
      <c r="ON392" s="61"/>
      <c r="OO392" s="61"/>
      <c r="OP392" s="202"/>
      <c r="OQ392" s="203"/>
      <c r="OR392" s="202"/>
      <c r="OS392" s="203"/>
      <c r="OT392" s="202"/>
      <c r="OU392" s="203"/>
      <c r="OV392" s="202"/>
      <c r="OW392" s="203"/>
      <c r="OX392" s="204"/>
      <c r="OY392" s="207"/>
      <c r="OZ392" s="61"/>
    </row>
    <row r="393" spans="1:417" ht="37.5" hidden="1" customHeight="1">
      <c r="A393" s="61"/>
      <c r="B393" s="282"/>
      <c r="C393" s="278"/>
      <c r="D393" s="281"/>
      <c r="E393" s="278"/>
      <c r="F393" s="292"/>
      <c r="G393" s="281"/>
      <c r="H393" s="137" t="s">
        <v>1353</v>
      </c>
      <c r="I393" s="176" t="s">
        <v>1147</v>
      </c>
      <c r="J393" s="134"/>
      <c r="K393" s="206" t="s">
        <v>662</v>
      </c>
      <c r="L393" s="134" t="s">
        <v>499</v>
      </c>
      <c r="M393" s="55" t="s">
        <v>378</v>
      </c>
      <c r="N393" s="61" t="s">
        <v>349</v>
      </c>
      <c r="O393" s="282"/>
      <c r="P393" s="282"/>
      <c r="Q393" s="131"/>
      <c r="R393" s="131"/>
      <c r="S393" s="131"/>
      <c r="T393" s="131"/>
      <c r="U393" s="131"/>
      <c r="V393" s="131"/>
      <c r="W393" s="131"/>
      <c r="X393" s="131"/>
      <c r="Y393" s="131"/>
      <c r="Z393" s="131"/>
      <c r="AA393" s="131" t="s">
        <v>205</v>
      </c>
      <c r="AB393" s="130">
        <f t="shared" si="522"/>
        <v>1</v>
      </c>
      <c r="AC393" s="77"/>
      <c r="AD393" s="77"/>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251"/>
      <c r="BT393" s="251"/>
      <c r="BU393" s="77"/>
      <c r="BV393" s="77"/>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77"/>
      <c r="DM393" s="77"/>
      <c r="DN393" s="77"/>
      <c r="DO393" s="77"/>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77"/>
      <c r="FF393" s="77"/>
      <c r="FG393" s="77"/>
      <c r="FH393" s="77"/>
      <c r="FI393" s="77"/>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77"/>
      <c r="GZ393" s="77"/>
      <c r="HA393" s="77"/>
      <c r="HB393" s="77"/>
      <c r="HC393" s="77"/>
      <c r="HD393" s="61"/>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c r="IC393" s="61"/>
      <c r="ID393" s="61"/>
      <c r="IE393" s="61"/>
      <c r="IF393" s="61"/>
      <c r="IG393" s="61"/>
      <c r="IH393" s="61"/>
      <c r="II393" s="61"/>
      <c r="IJ393" s="61"/>
      <c r="IK393" s="61"/>
      <c r="IL393" s="61"/>
      <c r="IM393" s="61"/>
      <c r="IN393" s="61"/>
      <c r="IO393" s="61"/>
      <c r="IP393" s="61"/>
      <c r="IQ393" s="61"/>
      <c r="IR393" s="61"/>
      <c r="IS393" s="77"/>
      <c r="IT393" s="77"/>
      <c r="IU393" s="77"/>
      <c r="IV393" s="77"/>
      <c r="IW393" s="61"/>
      <c r="IX393" s="61"/>
      <c r="IY393" s="61"/>
      <c r="IZ393" s="61"/>
      <c r="JA393" s="61"/>
      <c r="JB393" s="61"/>
      <c r="JC393" s="61"/>
      <c r="JD393" s="61"/>
      <c r="JE393" s="61"/>
      <c r="JF393" s="61"/>
      <c r="JG393" s="61"/>
      <c r="JH393" s="61"/>
      <c r="JI393" s="61"/>
      <c r="JJ393" s="61"/>
      <c r="JK393" s="61"/>
      <c r="JL393" s="61"/>
      <c r="JM393" s="61"/>
      <c r="JN393" s="61"/>
      <c r="JO393" s="61"/>
      <c r="JP393" s="61"/>
      <c r="JQ393" s="61"/>
      <c r="JR393" s="61"/>
      <c r="JS393" s="61"/>
      <c r="JT393" s="61"/>
      <c r="JU393" s="61"/>
      <c r="JV393" s="61"/>
      <c r="JW393" s="61"/>
      <c r="JX393" s="61"/>
      <c r="JY393" s="61"/>
      <c r="JZ393" s="61"/>
      <c r="KA393" s="61"/>
      <c r="KB393" s="61"/>
      <c r="KC393" s="61"/>
      <c r="KD393" s="61"/>
      <c r="KE393" s="61"/>
      <c r="KF393" s="61"/>
      <c r="KG393" s="61"/>
      <c r="KH393" s="61"/>
      <c r="KI393" s="61"/>
      <c r="KJ393" s="61"/>
      <c r="KK393" s="61"/>
      <c r="KL393" s="61"/>
      <c r="KM393" s="61"/>
      <c r="KN393" s="61"/>
      <c r="KO393" s="61"/>
      <c r="KP393" s="61"/>
      <c r="KQ393" s="61"/>
      <c r="KR393" s="61"/>
      <c r="KS393" s="61"/>
      <c r="KT393" s="61"/>
      <c r="KU393" s="61"/>
      <c r="KV393" s="61"/>
      <c r="KW393" s="61"/>
      <c r="KX393" s="61"/>
      <c r="KY393" s="61"/>
      <c r="KZ393" s="61"/>
      <c r="LA393" s="61"/>
      <c r="LB393" s="61"/>
      <c r="LC393" s="61"/>
      <c r="LD393" s="61"/>
      <c r="LE393" s="61"/>
      <c r="LF393" s="61"/>
      <c r="LG393" s="61"/>
      <c r="LH393" s="61"/>
      <c r="LI393" s="61"/>
      <c r="LJ393" s="61"/>
      <c r="LK393" s="61"/>
      <c r="LL393" s="61"/>
      <c r="LM393" s="61"/>
      <c r="LN393" s="61"/>
      <c r="LO393" s="61"/>
      <c r="LP393" s="61"/>
      <c r="LQ393" s="61"/>
      <c r="LR393" s="61"/>
      <c r="LS393" s="61"/>
      <c r="LT393" s="61"/>
      <c r="LU393" s="61"/>
      <c r="LV393" s="61"/>
      <c r="LW393" s="61"/>
      <c r="LX393" s="61"/>
      <c r="LY393" s="61"/>
      <c r="LZ393" s="61"/>
      <c r="MA393" s="61"/>
      <c r="MB393" s="61"/>
      <c r="MC393" s="61"/>
      <c r="MD393" s="61"/>
      <c r="ME393" s="61"/>
      <c r="MF393" s="61"/>
      <c r="MG393" s="61"/>
      <c r="MH393" s="61"/>
      <c r="MI393" s="61"/>
      <c r="MJ393" s="61"/>
      <c r="MK393" s="61"/>
      <c r="ML393" s="61"/>
      <c r="MM393" s="61"/>
      <c r="MN393" s="61"/>
      <c r="MO393" s="61"/>
      <c r="MP393" s="61"/>
      <c r="MQ393" s="61"/>
      <c r="MR393" s="61"/>
      <c r="MS393" s="61"/>
      <c r="MT393" s="61"/>
      <c r="MU393" s="61"/>
      <c r="MV393" s="61"/>
      <c r="MW393" s="61"/>
      <c r="MX393" s="61"/>
      <c r="MY393" s="61"/>
      <c r="MZ393" s="61"/>
      <c r="NA393" s="61"/>
      <c r="NB393" s="61"/>
      <c r="NC393" s="61"/>
      <c r="ND393" s="61"/>
      <c r="NE393" s="61"/>
      <c r="NF393" s="61"/>
      <c r="NG393" s="61"/>
      <c r="NH393" s="61"/>
      <c r="NI393" s="61"/>
      <c r="NJ393" s="61"/>
      <c r="NK393" s="61"/>
      <c r="NL393" s="61"/>
      <c r="NM393" s="61"/>
      <c r="NN393" s="77"/>
      <c r="NO393" s="77"/>
      <c r="NP393" s="61"/>
      <c r="NQ393" s="61"/>
      <c r="NR393" s="61"/>
      <c r="NS393" s="61"/>
      <c r="NT393" s="61"/>
      <c r="NU393" s="61"/>
      <c r="NV393" s="61"/>
      <c r="NW393" s="61"/>
      <c r="NX393" s="61"/>
      <c r="NY393" s="61"/>
      <c r="NZ393" s="61"/>
      <c r="OA393" s="61"/>
      <c r="OB393" s="61"/>
      <c r="OC393" s="61"/>
      <c r="OD393" s="61"/>
      <c r="OE393" s="61"/>
      <c r="OF393" s="61"/>
      <c r="OG393" s="61"/>
      <c r="OH393" s="61"/>
      <c r="OI393" s="61"/>
      <c r="OJ393" s="61"/>
      <c r="OK393" s="61"/>
      <c r="OL393" s="61"/>
      <c r="OM393" s="61"/>
      <c r="ON393" s="61"/>
      <c r="OO393" s="61"/>
      <c r="OP393" s="202"/>
      <c r="OQ393" s="203"/>
      <c r="OR393" s="202"/>
      <c r="OS393" s="203"/>
      <c r="OT393" s="202"/>
      <c r="OU393" s="203"/>
      <c r="OV393" s="202"/>
      <c r="OW393" s="203"/>
      <c r="OX393" s="204"/>
      <c r="OY393" s="207"/>
      <c r="OZ393" s="61"/>
    </row>
    <row r="394" spans="1:417" s="25" customFormat="1" ht="28.5" customHeight="1">
      <c r="A394" s="61"/>
      <c r="B394" s="61"/>
      <c r="C394" s="280" t="s">
        <v>375</v>
      </c>
      <c r="D394" s="280"/>
      <c r="E394" s="280"/>
      <c r="F394" s="198"/>
      <c r="G394" s="122">
        <f>COUNTIF(G395:G398,"x")</f>
        <v>0</v>
      </c>
      <c r="H394" s="198"/>
      <c r="I394" s="198"/>
      <c r="J394" s="148"/>
      <c r="K394" s="47"/>
      <c r="L394" s="148"/>
      <c r="M394" s="198"/>
      <c r="N394" s="198"/>
      <c r="O394" s="125">
        <f>COUNTIF(O395:O408,"x")</f>
        <v>4</v>
      </c>
      <c r="P394" s="61">
        <f>SUM(P395:P408)</f>
        <v>2</v>
      </c>
      <c r="Q394" s="125">
        <f>COUNTIF(Q395:Q408,"x")</f>
        <v>1</v>
      </c>
      <c r="R394" s="125">
        <f t="shared" ref="R394:S394" si="544">COUNTIF(R395:R408,"x")</f>
        <v>1</v>
      </c>
      <c r="S394" s="125">
        <f t="shared" si="544"/>
        <v>1</v>
      </c>
      <c r="T394" s="125">
        <f t="shared" ref="T394:AA394" si="545">COUNTIF(T395:T408,"x")</f>
        <v>1</v>
      </c>
      <c r="U394" s="125">
        <f t="shared" si="545"/>
        <v>2</v>
      </c>
      <c r="V394" s="125">
        <f t="shared" si="545"/>
        <v>2</v>
      </c>
      <c r="W394" s="125">
        <f t="shared" si="545"/>
        <v>2</v>
      </c>
      <c r="X394" s="125">
        <f t="shared" si="545"/>
        <v>1</v>
      </c>
      <c r="Y394" s="125">
        <f t="shared" si="545"/>
        <v>1</v>
      </c>
      <c r="Z394" s="125">
        <f t="shared" si="545"/>
        <v>1</v>
      </c>
      <c r="AA394" s="125">
        <f t="shared" si="545"/>
        <v>1</v>
      </c>
      <c r="AB394" s="244">
        <f>SUM(AB395:AB408)</f>
        <v>14</v>
      </c>
      <c r="AC394" s="7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77"/>
      <c r="BT394" s="77"/>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f t="shared" ref="DI394:EJ394" si="546">COUNTIF(DI395:DI408,"x")</f>
        <v>0</v>
      </c>
      <c r="DJ394" s="125">
        <f t="shared" si="546"/>
        <v>0</v>
      </c>
      <c r="DK394" s="125">
        <f t="shared" si="546"/>
        <v>0</v>
      </c>
      <c r="DL394" s="125">
        <f t="shared" si="546"/>
        <v>0</v>
      </c>
      <c r="DM394" s="125">
        <f t="shared" si="546"/>
        <v>0</v>
      </c>
      <c r="DN394" s="125">
        <f t="shared" si="546"/>
        <v>0</v>
      </c>
      <c r="DO394" s="125">
        <f t="shared" si="546"/>
        <v>0</v>
      </c>
      <c r="DP394" s="125">
        <f t="shared" si="546"/>
        <v>0</v>
      </c>
      <c r="DQ394" s="125">
        <f t="shared" si="546"/>
        <v>0</v>
      </c>
      <c r="DR394" s="125">
        <f t="shared" si="546"/>
        <v>0</v>
      </c>
      <c r="DS394" s="125">
        <f t="shared" si="546"/>
        <v>0</v>
      </c>
      <c r="DT394" s="125">
        <f t="shared" si="546"/>
        <v>0</v>
      </c>
      <c r="DU394" s="125">
        <f t="shared" si="546"/>
        <v>0</v>
      </c>
      <c r="DV394" s="125">
        <f t="shared" si="546"/>
        <v>0</v>
      </c>
      <c r="DW394" s="125">
        <f t="shared" si="546"/>
        <v>0</v>
      </c>
      <c r="DX394" s="125">
        <f t="shared" si="546"/>
        <v>0</v>
      </c>
      <c r="DY394" s="125">
        <f t="shared" si="546"/>
        <v>0</v>
      </c>
      <c r="DZ394" s="125">
        <f t="shared" si="546"/>
        <v>0</v>
      </c>
      <c r="EA394" s="125">
        <f t="shared" si="546"/>
        <v>0</v>
      </c>
      <c r="EB394" s="125">
        <f t="shared" si="546"/>
        <v>0</v>
      </c>
      <c r="EC394" s="125">
        <f t="shared" si="546"/>
        <v>0</v>
      </c>
      <c r="ED394" s="125">
        <f t="shared" si="546"/>
        <v>0</v>
      </c>
      <c r="EE394" s="125">
        <f t="shared" si="546"/>
        <v>0</v>
      </c>
      <c r="EF394" s="125">
        <f t="shared" si="546"/>
        <v>0</v>
      </c>
      <c r="EG394" s="125">
        <f t="shared" si="546"/>
        <v>0</v>
      </c>
      <c r="EH394" s="125">
        <f t="shared" si="546"/>
        <v>0</v>
      </c>
      <c r="EI394" s="125">
        <f t="shared" si="546"/>
        <v>0</v>
      </c>
      <c r="EJ394" s="125">
        <f t="shared" si="546"/>
        <v>0</v>
      </c>
      <c r="EK394" s="125"/>
      <c r="EL394" s="125"/>
      <c r="EM394" s="125"/>
      <c r="EN394" s="125"/>
      <c r="EO394" s="125"/>
      <c r="EP394" s="125">
        <f>COUNTIF(EP395:EP408,"x")</f>
        <v>0</v>
      </c>
      <c r="EQ394" s="125">
        <f>COUNTIF(EQ395:EQ408,"x")</f>
        <v>0</v>
      </c>
      <c r="ER394" s="125">
        <f>COUNTIF(ER395:ER408,"x")</f>
        <v>0</v>
      </c>
      <c r="ES394" s="125"/>
      <c r="ET394" s="125">
        <f t="shared" ref="ET394:FG394" si="547">COUNTIF(ET395:ET408,"x")</f>
        <v>0</v>
      </c>
      <c r="EU394" s="125">
        <f t="shared" si="547"/>
        <v>0</v>
      </c>
      <c r="EV394" s="125">
        <f t="shared" si="547"/>
        <v>0</v>
      </c>
      <c r="EW394" s="125">
        <f t="shared" si="547"/>
        <v>0</v>
      </c>
      <c r="EX394" s="125">
        <f t="shared" si="547"/>
        <v>0</v>
      </c>
      <c r="EY394" s="125">
        <f t="shared" si="547"/>
        <v>0</v>
      </c>
      <c r="EZ394" s="125">
        <f t="shared" si="547"/>
        <v>0</v>
      </c>
      <c r="FA394" s="125">
        <f t="shared" si="547"/>
        <v>0</v>
      </c>
      <c r="FB394" s="125">
        <f t="shared" si="547"/>
        <v>0</v>
      </c>
      <c r="FC394" s="125">
        <f t="shared" si="547"/>
        <v>0</v>
      </c>
      <c r="FD394" s="125">
        <f t="shared" si="547"/>
        <v>0</v>
      </c>
      <c r="FE394" s="125">
        <f t="shared" si="547"/>
        <v>0</v>
      </c>
      <c r="FF394" s="125">
        <f t="shared" si="547"/>
        <v>0</v>
      </c>
      <c r="FG394" s="125">
        <f t="shared" si="547"/>
        <v>0</v>
      </c>
      <c r="FH394" s="125"/>
      <c r="FI394" s="125">
        <f>COUNTIF(FI395:FI408,"x")</f>
        <v>0</v>
      </c>
      <c r="FJ394" s="125"/>
      <c r="FK394" s="125"/>
      <c r="FL394" s="125"/>
      <c r="FM394" s="125"/>
      <c r="FN394" s="125"/>
      <c r="FO394" s="125"/>
      <c r="FP394" s="125"/>
      <c r="FQ394" s="125"/>
      <c r="FR394" s="125"/>
      <c r="FS394" s="125"/>
      <c r="FT394" s="125"/>
      <c r="FU394" s="125"/>
      <c r="FV394" s="125"/>
      <c r="FW394" s="125"/>
      <c r="FX394" s="125"/>
      <c r="FY394" s="125"/>
      <c r="FZ394" s="125"/>
      <c r="GA394" s="125"/>
      <c r="GB394" s="125"/>
      <c r="GC394" s="125"/>
      <c r="GD394" s="125"/>
      <c r="GE394" s="125"/>
      <c r="GF394" s="125"/>
      <c r="GG394" s="125"/>
      <c r="GH394" s="125"/>
      <c r="GI394" s="125"/>
      <c r="GJ394" s="125"/>
      <c r="GK394" s="125"/>
      <c r="GL394" s="125"/>
      <c r="GM394" s="125"/>
      <c r="GN394" s="125"/>
      <c r="GO394" s="125"/>
      <c r="GP394" s="125"/>
      <c r="GQ394" s="125"/>
      <c r="GR394" s="125"/>
      <c r="GS394" s="125"/>
      <c r="GT394" s="125"/>
      <c r="GU394" s="125"/>
      <c r="GV394" s="125"/>
      <c r="GW394" s="125"/>
      <c r="GX394" s="125"/>
      <c r="GY394" s="77"/>
      <c r="GZ394" s="77"/>
      <c r="HA394" s="77"/>
      <c r="HB394" s="77"/>
      <c r="HC394" s="77"/>
      <c r="HD394" s="125">
        <f t="shared" ref="HD394:HV394" si="548">COUNTIF(HD395:HD408,"x")</f>
        <v>0</v>
      </c>
      <c r="HE394" s="125">
        <f t="shared" si="548"/>
        <v>0</v>
      </c>
      <c r="HF394" s="125">
        <f t="shared" si="548"/>
        <v>0</v>
      </c>
      <c r="HG394" s="125">
        <f t="shared" si="548"/>
        <v>0</v>
      </c>
      <c r="HH394" s="125">
        <f t="shared" si="548"/>
        <v>0</v>
      </c>
      <c r="HI394" s="125">
        <f t="shared" si="548"/>
        <v>0</v>
      </c>
      <c r="HJ394" s="125">
        <f t="shared" si="548"/>
        <v>0</v>
      </c>
      <c r="HK394" s="125">
        <f t="shared" si="548"/>
        <v>0</v>
      </c>
      <c r="HL394" s="125">
        <f t="shared" si="548"/>
        <v>0</v>
      </c>
      <c r="HM394" s="125">
        <f t="shared" si="548"/>
        <v>0</v>
      </c>
      <c r="HN394" s="125">
        <f t="shared" si="548"/>
        <v>0</v>
      </c>
      <c r="HO394" s="125">
        <f t="shared" si="548"/>
        <v>0</v>
      </c>
      <c r="HP394" s="125">
        <f t="shared" si="548"/>
        <v>0</v>
      </c>
      <c r="HQ394" s="125">
        <f t="shared" si="548"/>
        <v>0</v>
      </c>
      <c r="HR394" s="125">
        <f t="shared" si="548"/>
        <v>0</v>
      </c>
      <c r="HS394" s="125">
        <f t="shared" si="548"/>
        <v>0</v>
      </c>
      <c r="HT394" s="125">
        <f t="shared" si="548"/>
        <v>0</v>
      </c>
      <c r="HU394" s="125">
        <f t="shared" si="548"/>
        <v>0</v>
      </c>
      <c r="HV394" s="125">
        <f t="shared" si="548"/>
        <v>0</v>
      </c>
      <c r="HW394" s="125"/>
      <c r="HX394" s="125"/>
      <c r="HY394" s="125"/>
      <c r="HZ394" s="125"/>
      <c r="IA394" s="125"/>
      <c r="IB394" s="125"/>
      <c r="IC394" s="125">
        <f t="shared" ref="IC394:IQ394" si="549">COUNTIF(IC395:IC408,"x")</f>
        <v>0</v>
      </c>
      <c r="ID394" s="125">
        <f t="shared" si="549"/>
        <v>0</v>
      </c>
      <c r="IE394" s="125">
        <f t="shared" si="549"/>
        <v>0</v>
      </c>
      <c r="IF394" s="125">
        <f t="shared" si="549"/>
        <v>0</v>
      </c>
      <c r="IG394" s="125">
        <f t="shared" si="549"/>
        <v>0</v>
      </c>
      <c r="IH394" s="125">
        <f t="shared" si="549"/>
        <v>0</v>
      </c>
      <c r="II394" s="125">
        <f t="shared" si="549"/>
        <v>0</v>
      </c>
      <c r="IJ394" s="125">
        <f t="shared" si="549"/>
        <v>0</v>
      </c>
      <c r="IK394" s="125">
        <f t="shared" si="549"/>
        <v>0</v>
      </c>
      <c r="IL394" s="125">
        <f t="shared" si="549"/>
        <v>0</v>
      </c>
      <c r="IM394" s="125">
        <f t="shared" si="549"/>
        <v>0</v>
      </c>
      <c r="IN394" s="125">
        <f t="shared" si="549"/>
        <v>0</v>
      </c>
      <c r="IO394" s="125">
        <f t="shared" si="549"/>
        <v>0</v>
      </c>
      <c r="IP394" s="125">
        <f t="shared" si="549"/>
        <v>0</v>
      </c>
      <c r="IQ394" s="125">
        <f t="shared" si="549"/>
        <v>0</v>
      </c>
      <c r="IR394" s="125"/>
      <c r="IS394" s="125"/>
      <c r="IT394" s="125"/>
      <c r="IU394" s="125"/>
      <c r="IV394" s="125"/>
      <c r="IW394" s="125"/>
      <c r="IX394" s="125"/>
      <c r="IY394" s="125"/>
      <c r="IZ394" s="125"/>
      <c r="JA394" s="125"/>
      <c r="JB394" s="125"/>
      <c r="JC394" s="125"/>
      <c r="JD394" s="125"/>
      <c r="JE394" s="125"/>
      <c r="JF394" s="125"/>
      <c r="JG394" s="125"/>
      <c r="JH394" s="125"/>
      <c r="JI394" s="125"/>
      <c r="JJ394" s="125"/>
      <c r="JK394" s="125"/>
      <c r="JL394" s="125"/>
      <c r="JM394" s="125"/>
      <c r="JN394" s="125"/>
      <c r="JO394" s="125"/>
      <c r="JP394" s="125"/>
      <c r="JQ394" s="125"/>
      <c r="JR394" s="125"/>
      <c r="JS394" s="125"/>
      <c r="JT394" s="125"/>
      <c r="JU394" s="125"/>
      <c r="JV394" s="125"/>
      <c r="JW394" s="125"/>
      <c r="JX394" s="125"/>
      <c r="JY394" s="125"/>
      <c r="JZ394" s="125"/>
      <c r="KA394" s="125"/>
      <c r="KB394" s="125"/>
      <c r="KC394" s="125"/>
      <c r="KD394" s="125"/>
      <c r="KE394" s="125"/>
      <c r="KF394" s="125"/>
      <c r="KG394" s="125"/>
      <c r="KH394" s="125"/>
      <c r="KI394" s="125"/>
      <c r="KJ394" s="125"/>
      <c r="KK394" s="125"/>
      <c r="KL394" s="125"/>
      <c r="KM394" s="125"/>
      <c r="KN394" s="125"/>
      <c r="KO394" s="125"/>
      <c r="KP394" s="125"/>
      <c r="KQ394" s="125"/>
      <c r="KR394" s="125"/>
      <c r="KS394" s="125"/>
      <c r="KT394" s="125"/>
      <c r="KU394" s="125"/>
      <c r="KV394" s="125"/>
      <c r="KW394" s="125"/>
      <c r="KX394" s="125"/>
      <c r="KY394" s="125"/>
      <c r="KZ394" s="125"/>
      <c r="LA394" s="125"/>
      <c r="LB394" s="125"/>
      <c r="LC394" s="125"/>
      <c r="LD394" s="125"/>
      <c r="LE394" s="125"/>
      <c r="LF394" s="125"/>
      <c r="LG394" s="125"/>
      <c r="LH394" s="125"/>
      <c r="LI394" s="125"/>
      <c r="LJ394" s="125"/>
      <c r="LK394" s="125"/>
      <c r="LL394" s="125"/>
      <c r="LM394" s="125"/>
      <c r="LN394" s="125"/>
      <c r="LO394" s="125"/>
      <c r="LP394" s="125"/>
      <c r="LQ394" s="125"/>
      <c r="LR394" s="125"/>
      <c r="LS394" s="125"/>
      <c r="LT394" s="125"/>
      <c r="LU394" s="125"/>
      <c r="LV394" s="125"/>
      <c r="LW394" s="125"/>
      <c r="LX394" s="125"/>
      <c r="LY394" s="125"/>
      <c r="LZ394" s="125"/>
      <c r="MA394" s="125"/>
      <c r="MB394" s="125"/>
      <c r="MC394" s="125"/>
      <c r="MD394" s="125"/>
      <c r="ME394" s="125"/>
      <c r="MF394" s="125"/>
      <c r="MG394" s="125"/>
      <c r="MH394" s="125"/>
      <c r="MI394" s="125"/>
      <c r="MJ394" s="125"/>
      <c r="MK394" s="125"/>
      <c r="ML394" s="125"/>
      <c r="MM394" s="125"/>
      <c r="MN394" s="125"/>
      <c r="MO394" s="125"/>
      <c r="MP394" s="125"/>
      <c r="MQ394" s="125"/>
      <c r="MR394" s="125"/>
      <c r="MS394" s="125"/>
      <c r="MT394" s="125"/>
      <c r="MU394" s="125"/>
      <c r="MV394" s="125"/>
      <c r="MW394" s="125"/>
      <c r="MX394" s="125"/>
      <c r="MY394" s="125"/>
      <c r="MZ394" s="125"/>
      <c r="NA394" s="125"/>
      <c r="NB394" s="125"/>
      <c r="NC394" s="125"/>
      <c r="ND394" s="125"/>
      <c r="NE394" s="125"/>
      <c r="NF394" s="125"/>
      <c r="NG394" s="125"/>
      <c r="NH394" s="125"/>
      <c r="NI394" s="125"/>
      <c r="NJ394" s="125"/>
      <c r="NK394" s="125"/>
      <c r="NL394" s="125"/>
      <c r="NM394" s="125"/>
      <c r="NN394" s="125"/>
      <c r="NO394" s="125"/>
      <c r="NP394" s="125"/>
      <c r="NQ394" s="125"/>
      <c r="NR394" s="125"/>
      <c r="NS394" s="125"/>
      <c r="NT394" s="125"/>
      <c r="NU394" s="125"/>
      <c r="NV394" s="125"/>
      <c r="NW394" s="125"/>
      <c r="NX394" s="125"/>
      <c r="NY394" s="125"/>
      <c r="NZ394" s="125"/>
      <c r="OA394" s="125"/>
      <c r="OB394" s="125"/>
      <c r="OC394" s="125"/>
      <c r="OD394" s="125"/>
      <c r="OE394" s="125"/>
      <c r="OF394" s="125"/>
      <c r="OG394" s="125"/>
      <c r="OH394" s="125"/>
      <c r="OI394" s="125"/>
      <c r="OJ394" s="125"/>
      <c r="OK394" s="125"/>
      <c r="OL394" s="125"/>
      <c r="OM394" s="125"/>
      <c r="ON394" s="125"/>
      <c r="OO394" s="125"/>
      <c r="OP394" s="125"/>
      <c r="OQ394" s="125"/>
      <c r="OR394" s="125"/>
      <c r="OS394" s="125"/>
      <c r="OT394" s="125"/>
      <c r="OU394" s="125"/>
      <c r="OV394" s="125"/>
      <c r="OW394" s="125"/>
      <c r="OX394" s="125"/>
      <c r="OY394" s="125"/>
      <c r="OZ394" s="125"/>
      <c r="PA394" s="82"/>
    </row>
    <row r="395" spans="1:417" ht="63" hidden="1">
      <c r="A395" s="61"/>
      <c r="B395" s="61">
        <v>141</v>
      </c>
      <c r="C395" s="137" t="s">
        <v>415</v>
      </c>
      <c r="D395" s="133" t="s">
        <v>4</v>
      </c>
      <c r="E395" s="137" t="s">
        <v>417</v>
      </c>
      <c r="F395" s="134" t="s">
        <v>6</v>
      </c>
      <c r="G395" s="133"/>
      <c r="H395" s="137" t="s">
        <v>417</v>
      </c>
      <c r="I395" s="176" t="s">
        <v>1148</v>
      </c>
      <c r="J395" s="134"/>
      <c r="K395" s="206" t="s">
        <v>662</v>
      </c>
      <c r="L395" s="134" t="s">
        <v>500</v>
      </c>
      <c r="M395" s="55" t="s">
        <v>378</v>
      </c>
      <c r="N395" s="61" t="s">
        <v>349</v>
      </c>
      <c r="O395" s="61" t="s">
        <v>205</v>
      </c>
      <c r="P395" s="61">
        <v>1</v>
      </c>
      <c r="Q395" s="131"/>
      <c r="R395" s="131"/>
      <c r="S395" s="131"/>
      <c r="T395" s="131"/>
      <c r="U395" s="131" t="s">
        <v>205</v>
      </c>
      <c r="V395" s="131"/>
      <c r="W395" s="131"/>
      <c r="X395" s="131"/>
      <c r="Y395" s="131"/>
      <c r="Z395" s="131"/>
      <c r="AA395" s="131"/>
      <c r="AB395" s="130">
        <f t="shared" ref="AB395:AB408" si="550">COUNTIF($Q395:$AA395,"x")</f>
        <v>1</v>
      </c>
      <c r="AC395" s="77"/>
      <c r="AD395" s="77"/>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251"/>
      <c r="BT395" s="251"/>
      <c r="BU395" s="77"/>
      <c r="BV395" s="77"/>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77"/>
      <c r="DM395" s="77"/>
      <c r="DN395" s="77"/>
      <c r="DO395" s="77"/>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77"/>
      <c r="FF395" s="77"/>
      <c r="FG395" s="77"/>
      <c r="FH395" s="77"/>
      <c r="FI395" s="77"/>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77"/>
      <c r="GZ395" s="77"/>
      <c r="HA395" s="77"/>
      <c r="HB395" s="77"/>
      <c r="HC395" s="77"/>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78"/>
      <c r="IS395" s="78" t="s">
        <v>663</v>
      </c>
      <c r="IT395" s="78"/>
      <c r="IU395" s="78"/>
      <c r="IV395" s="78"/>
      <c r="IW395" s="61">
        <v>2</v>
      </c>
      <c r="IX395" s="61">
        <v>2</v>
      </c>
      <c r="IY395" s="61">
        <v>2</v>
      </c>
      <c r="IZ395" s="61">
        <v>2</v>
      </c>
      <c r="JA395" s="61">
        <v>2</v>
      </c>
      <c r="JB395" s="61">
        <v>2</v>
      </c>
      <c r="JC395" s="61">
        <v>2</v>
      </c>
      <c r="JD395" s="61">
        <v>2</v>
      </c>
      <c r="JE395" s="61">
        <v>2</v>
      </c>
      <c r="JF395" s="61">
        <v>2</v>
      </c>
      <c r="JG395" s="61">
        <v>2</v>
      </c>
      <c r="JH395" s="61">
        <v>2</v>
      </c>
      <c r="JI395" s="61">
        <v>2</v>
      </c>
      <c r="JJ395" s="61">
        <v>2</v>
      </c>
      <c r="JK395" s="61">
        <v>2</v>
      </c>
      <c r="JL395" s="61">
        <v>2</v>
      </c>
      <c r="JM395" s="61">
        <v>2</v>
      </c>
      <c r="JN395" s="61">
        <v>2</v>
      </c>
      <c r="JO395" s="61">
        <v>2</v>
      </c>
      <c r="JP395" s="61">
        <v>2</v>
      </c>
      <c r="JQ395" s="61">
        <v>2</v>
      </c>
      <c r="JR395" s="61">
        <v>2</v>
      </c>
      <c r="JS395" s="61">
        <v>2</v>
      </c>
      <c r="JT395" s="61">
        <v>2</v>
      </c>
      <c r="JU395" s="61">
        <v>2</v>
      </c>
      <c r="JV395" s="61">
        <v>2</v>
      </c>
      <c r="JW395" s="61">
        <v>2</v>
      </c>
      <c r="JX395" s="61">
        <v>2</v>
      </c>
      <c r="JY395" s="61">
        <v>2</v>
      </c>
      <c r="JZ395" s="61">
        <v>2</v>
      </c>
      <c r="KA395" s="202">
        <f t="shared" ref="KA395:KA396" si="551">COUNTIF(IW395:JZ395,"2")</f>
        <v>30</v>
      </c>
      <c r="KB395" s="203">
        <f t="shared" ref="KB395:KB396" si="552">KA395/(KA395+KC395+KE395+KG395)</f>
        <v>1</v>
      </c>
      <c r="KC395" s="202">
        <f t="shared" ref="KC395:KC396" si="553">COUNTIF(IW395:JZ395,"1")</f>
        <v>0</v>
      </c>
      <c r="KD395" s="203">
        <f t="shared" ref="KD395:KD396" si="554">KC395/(KA395+KC395+KE395+KG395)</f>
        <v>0</v>
      </c>
      <c r="KE395" s="202">
        <f t="shared" ref="KE395:KE396" si="555">COUNTIF(IW395:JZ395,"0")</f>
        <v>0</v>
      </c>
      <c r="KF395" s="203">
        <f t="shared" ref="KF395:KF396" si="556">KE395/(KA395+KC395+KE395+KG395)</f>
        <v>0</v>
      </c>
      <c r="KG395" s="202">
        <f t="shared" ref="KG395:KG396" si="557">COUNTIF(II395:JZ395,"KĐG")</f>
        <v>0</v>
      </c>
      <c r="KH395" s="203">
        <f t="shared" ref="KH395:KH396" si="558">KG395/(KA395+KC395+KE395+KG395)</f>
        <v>0</v>
      </c>
      <c r="KI395" s="204">
        <f t="shared" ref="KI395:KI396" si="559">(((KA395*2)+(KC395*1)+(KE395*0)))/(KA395+KC395+KE395)</f>
        <v>2</v>
      </c>
      <c r="KJ395" s="205" t="str">
        <f t="shared" ref="KJ395:KJ396" si="560">IF(KH395&gt;=50%,"KĐG",IF(KI395&gt;=1.6,"Đạt mục tiêu",IF(KI395&gt;=1,"Cần cố gắng","Chưa đạt")))</f>
        <v>Đạt mục tiêu</v>
      </c>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c r="OE395" s="61"/>
      <c r="OF395" s="61"/>
      <c r="OG395" s="61"/>
      <c r="OH395" s="61"/>
      <c r="OI395" s="61"/>
      <c r="OJ395" s="61"/>
      <c r="OK395" s="61"/>
      <c r="OL395" s="61"/>
      <c r="OM395" s="61"/>
      <c r="ON395" s="61"/>
      <c r="OO395" s="61"/>
      <c r="OP395" s="61"/>
      <c r="OQ395" s="61"/>
      <c r="OR395" s="61"/>
      <c r="OS395" s="61"/>
      <c r="OT395" s="61"/>
      <c r="OU395" s="61"/>
      <c r="OV395" s="61"/>
      <c r="OW395" s="61"/>
      <c r="OX395" s="61"/>
      <c r="OY395" s="61"/>
      <c r="OZ395" s="61"/>
    </row>
    <row r="396" spans="1:417" ht="63" hidden="1">
      <c r="A396" s="61"/>
      <c r="B396" s="61">
        <v>142</v>
      </c>
      <c r="C396" s="137" t="s">
        <v>416</v>
      </c>
      <c r="D396" s="133" t="s">
        <v>4</v>
      </c>
      <c r="E396" s="137" t="s">
        <v>418</v>
      </c>
      <c r="F396" s="134" t="s">
        <v>6</v>
      </c>
      <c r="G396" s="133"/>
      <c r="H396" s="137" t="s">
        <v>418</v>
      </c>
      <c r="I396" s="176" t="s">
        <v>1149</v>
      </c>
      <c r="J396" s="134"/>
      <c r="K396" s="206" t="s">
        <v>662</v>
      </c>
      <c r="L396" s="134" t="s">
        <v>500</v>
      </c>
      <c r="M396" s="55" t="s">
        <v>378</v>
      </c>
      <c r="N396" s="61" t="s">
        <v>349</v>
      </c>
      <c r="O396" s="61" t="s">
        <v>205</v>
      </c>
      <c r="P396" s="61">
        <v>1</v>
      </c>
      <c r="Q396" s="131"/>
      <c r="R396" s="131"/>
      <c r="S396" s="131"/>
      <c r="T396" s="131"/>
      <c r="U396" s="131"/>
      <c r="V396" s="131" t="s">
        <v>205</v>
      </c>
      <c r="W396" s="131"/>
      <c r="X396" s="131"/>
      <c r="Y396" s="131"/>
      <c r="Z396" s="131"/>
      <c r="AA396" s="131"/>
      <c r="AB396" s="130">
        <f t="shared" si="550"/>
        <v>1</v>
      </c>
      <c r="AC396" s="77"/>
      <c r="AD396" s="77"/>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251"/>
      <c r="BT396" s="251"/>
      <c r="BU396" s="77"/>
      <c r="BV396" s="77"/>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77"/>
      <c r="DM396" s="77"/>
      <c r="DN396" s="77"/>
      <c r="DO396" s="77"/>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77"/>
      <c r="FF396" s="77"/>
      <c r="FG396" s="77"/>
      <c r="FH396" s="77"/>
      <c r="FI396" s="77"/>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77"/>
      <c r="GZ396" s="77"/>
      <c r="HA396" s="77"/>
      <c r="HB396" s="77"/>
      <c r="HC396" s="77"/>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1"/>
      <c r="IP396" s="61"/>
      <c r="IQ396" s="61"/>
      <c r="IR396" s="78"/>
      <c r="IS396" s="78" t="s">
        <v>555</v>
      </c>
      <c r="IT396" s="78"/>
      <c r="IU396" s="61"/>
      <c r="IV396" s="61"/>
      <c r="IW396" s="61">
        <v>2</v>
      </c>
      <c r="IX396" s="61">
        <v>2</v>
      </c>
      <c r="IY396" s="61">
        <v>2</v>
      </c>
      <c r="IZ396" s="61">
        <v>2</v>
      </c>
      <c r="JA396" s="61">
        <v>2</v>
      </c>
      <c r="JB396" s="61">
        <v>2</v>
      </c>
      <c r="JC396" s="61">
        <v>2</v>
      </c>
      <c r="JD396" s="61">
        <v>2</v>
      </c>
      <c r="JE396" s="61">
        <v>2</v>
      </c>
      <c r="JF396" s="61">
        <v>2</v>
      </c>
      <c r="JG396" s="61">
        <v>2</v>
      </c>
      <c r="JH396" s="61">
        <v>2</v>
      </c>
      <c r="JI396" s="61">
        <v>2</v>
      </c>
      <c r="JJ396" s="61">
        <v>2</v>
      </c>
      <c r="JK396" s="61">
        <v>2</v>
      </c>
      <c r="JL396" s="61">
        <v>2</v>
      </c>
      <c r="JM396" s="61">
        <v>2</v>
      </c>
      <c r="JN396" s="61">
        <v>2</v>
      </c>
      <c r="JO396" s="61">
        <v>2</v>
      </c>
      <c r="JP396" s="61">
        <v>2</v>
      </c>
      <c r="JQ396" s="61">
        <v>2</v>
      </c>
      <c r="JR396" s="61">
        <v>2</v>
      </c>
      <c r="JS396" s="61">
        <v>2</v>
      </c>
      <c r="JT396" s="61">
        <v>2</v>
      </c>
      <c r="JU396" s="61">
        <v>2</v>
      </c>
      <c r="JV396" s="61">
        <v>2</v>
      </c>
      <c r="JW396" s="61">
        <v>2</v>
      </c>
      <c r="JX396" s="61">
        <v>2</v>
      </c>
      <c r="JY396" s="61">
        <v>2</v>
      </c>
      <c r="JZ396" s="61">
        <v>2</v>
      </c>
      <c r="KA396" s="202">
        <f t="shared" si="551"/>
        <v>30</v>
      </c>
      <c r="KB396" s="203">
        <f t="shared" si="552"/>
        <v>1</v>
      </c>
      <c r="KC396" s="202">
        <f t="shared" si="553"/>
        <v>0</v>
      </c>
      <c r="KD396" s="203">
        <f t="shared" si="554"/>
        <v>0</v>
      </c>
      <c r="KE396" s="202">
        <f t="shared" si="555"/>
        <v>0</v>
      </c>
      <c r="KF396" s="203">
        <f t="shared" si="556"/>
        <v>0</v>
      </c>
      <c r="KG396" s="202">
        <f t="shared" si="557"/>
        <v>0</v>
      </c>
      <c r="KH396" s="203">
        <f t="shared" si="558"/>
        <v>0</v>
      </c>
      <c r="KI396" s="204">
        <f t="shared" si="559"/>
        <v>2</v>
      </c>
      <c r="KJ396" s="205" t="str">
        <f t="shared" si="560"/>
        <v>Đạt mục tiêu</v>
      </c>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61"/>
      <c r="LG396" s="61"/>
      <c r="LH396" s="61"/>
      <c r="LI396" s="61"/>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c r="OE396" s="61"/>
      <c r="OF396" s="61"/>
      <c r="OG396" s="61"/>
      <c r="OH396" s="61"/>
      <c r="OI396" s="61"/>
      <c r="OJ396" s="61"/>
      <c r="OK396" s="61"/>
      <c r="OL396" s="61"/>
      <c r="OM396" s="61"/>
      <c r="ON396" s="61"/>
      <c r="OO396" s="61"/>
      <c r="OP396" s="61"/>
      <c r="OQ396" s="61"/>
      <c r="OR396" s="61"/>
      <c r="OS396" s="61"/>
      <c r="OT396" s="61"/>
      <c r="OU396" s="61"/>
      <c r="OV396" s="61"/>
      <c r="OW396" s="61"/>
      <c r="OX396" s="61"/>
      <c r="OY396" s="61"/>
      <c r="OZ396" s="61"/>
    </row>
    <row r="397" spans="1:417" ht="78.75" hidden="1">
      <c r="A397" s="61"/>
      <c r="B397" s="61">
        <v>142</v>
      </c>
      <c r="C397" s="137" t="s">
        <v>54</v>
      </c>
      <c r="D397" s="133" t="s">
        <v>6</v>
      </c>
      <c r="E397" s="137" t="s">
        <v>51</v>
      </c>
      <c r="F397" s="134" t="s">
        <v>6</v>
      </c>
      <c r="G397" s="133"/>
      <c r="H397" s="137" t="s">
        <v>51</v>
      </c>
      <c r="I397" s="176" t="s">
        <v>1313</v>
      </c>
      <c r="J397" s="134"/>
      <c r="K397" s="206" t="s">
        <v>662</v>
      </c>
      <c r="L397" s="134" t="s">
        <v>500</v>
      </c>
      <c r="M397" s="55" t="s">
        <v>378</v>
      </c>
      <c r="N397" s="61" t="s">
        <v>349</v>
      </c>
      <c r="O397" s="61" t="s">
        <v>205</v>
      </c>
      <c r="P397" s="61"/>
      <c r="Q397" s="131"/>
      <c r="R397" s="131"/>
      <c r="S397" s="131"/>
      <c r="T397" s="131"/>
      <c r="U397" s="131"/>
      <c r="V397" s="131"/>
      <c r="W397" s="131" t="s">
        <v>205</v>
      </c>
      <c r="X397" s="131"/>
      <c r="Y397" s="131"/>
      <c r="Z397" s="131"/>
      <c r="AA397" s="131"/>
      <c r="AB397" s="130">
        <f t="shared" si="550"/>
        <v>1</v>
      </c>
      <c r="AC397" s="77"/>
      <c r="AD397" s="77"/>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251"/>
      <c r="BT397" s="251"/>
      <c r="BU397" s="77"/>
      <c r="BV397" s="77"/>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77"/>
      <c r="DM397" s="77"/>
      <c r="DN397" s="77"/>
      <c r="DO397" s="77"/>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77"/>
      <c r="FF397" s="77"/>
      <c r="FG397" s="77"/>
      <c r="FH397" s="77"/>
      <c r="FI397" s="77"/>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79" t="s">
        <v>555</v>
      </c>
      <c r="GZ397" s="79" t="s">
        <v>555</v>
      </c>
      <c r="HA397" s="79" t="s">
        <v>555</v>
      </c>
      <c r="HB397" s="79" t="s">
        <v>555</v>
      </c>
      <c r="HC397" s="79" t="s">
        <v>555</v>
      </c>
      <c r="HD397" s="178">
        <v>2</v>
      </c>
      <c r="HE397" s="61">
        <v>2</v>
      </c>
      <c r="HF397" s="61">
        <v>2</v>
      </c>
      <c r="HG397" s="61">
        <v>2</v>
      </c>
      <c r="HH397" s="61">
        <v>2</v>
      </c>
      <c r="HI397" s="61">
        <v>2</v>
      </c>
      <c r="HJ397" s="61">
        <v>2</v>
      </c>
      <c r="HK397" s="61">
        <v>2</v>
      </c>
      <c r="HL397" s="61">
        <v>2</v>
      </c>
      <c r="HM397" s="61">
        <v>2</v>
      </c>
      <c r="HN397" s="61">
        <v>2</v>
      </c>
      <c r="HO397" s="61">
        <v>2</v>
      </c>
      <c r="HP397" s="61">
        <v>2</v>
      </c>
      <c r="HQ397" s="61">
        <v>2</v>
      </c>
      <c r="HR397" s="61">
        <v>2</v>
      </c>
      <c r="HS397" s="61">
        <v>2</v>
      </c>
      <c r="HT397" s="61">
        <v>2</v>
      </c>
      <c r="HU397" s="61">
        <v>2</v>
      </c>
      <c r="HV397" s="61">
        <v>2</v>
      </c>
      <c r="HW397" s="61"/>
      <c r="HX397" s="61"/>
      <c r="HY397" s="61"/>
      <c r="HZ397" s="61"/>
      <c r="IA397" s="61"/>
      <c r="IB397" s="61"/>
      <c r="IC397" s="61">
        <v>2</v>
      </c>
      <c r="ID397" s="61">
        <v>2</v>
      </c>
      <c r="IE397" s="61">
        <v>2</v>
      </c>
      <c r="IF397" s="61">
        <v>2</v>
      </c>
      <c r="IG397" s="61">
        <v>2</v>
      </c>
      <c r="IH397" s="202">
        <f>COUNTIF(HD397:IG397,"2")</f>
        <v>24</v>
      </c>
      <c r="II397" s="203">
        <f>IH397/(IH397+IJ397+IL397+IN397)</f>
        <v>1</v>
      </c>
      <c r="IJ397" s="202">
        <f>COUNTIF(HD397:IG397,"1")</f>
        <v>0</v>
      </c>
      <c r="IK397" s="203">
        <f>IJ397/(IH397+IJ397+IL397+IN397)</f>
        <v>0</v>
      </c>
      <c r="IL397" s="202">
        <f>COUNTIF(HD397:IG397,"0")</f>
        <v>0</v>
      </c>
      <c r="IM397" s="203">
        <f>IL397/(IH397+IJ397+IL397+IN397)</f>
        <v>0</v>
      </c>
      <c r="IN397" s="202">
        <f>COUNTIF(GO397:IG397,"KĐG")</f>
        <v>0</v>
      </c>
      <c r="IO397" s="203">
        <f>IN397/(IH397+IJ397+IL397+IN397)</f>
        <v>0</v>
      </c>
      <c r="IP397" s="204">
        <f>(((IH397*2)+(IJ397*1)+(IL397*0)))/(IH397+IJ397+IL397)</f>
        <v>2</v>
      </c>
      <c r="IQ397" s="208" t="str">
        <f>IF(IO397&gt;=50%,"KĐG",IF(IP397&gt;=1.6,"Đạt mục tiêu",IF(IP397&gt;=1,"Cần cố gắng","Chưa đạt")))</f>
        <v>Đạt mục tiêu</v>
      </c>
      <c r="IR397" s="208"/>
      <c r="IS397" s="77"/>
      <c r="IT397" s="77"/>
      <c r="IU397" s="77"/>
      <c r="IV397" s="77"/>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61"/>
      <c r="JX397" s="61"/>
      <c r="JY397" s="61"/>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61"/>
      <c r="LN397" s="61"/>
      <c r="LO397" s="61"/>
      <c r="LP397" s="61"/>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61"/>
      <c r="NF397" s="61"/>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c r="OE397" s="61"/>
      <c r="OF397" s="61"/>
      <c r="OG397" s="61"/>
      <c r="OH397" s="61"/>
      <c r="OI397" s="61"/>
      <c r="OJ397" s="61"/>
      <c r="OK397" s="61"/>
      <c r="OL397" s="61"/>
      <c r="OM397" s="61"/>
      <c r="ON397" s="61"/>
      <c r="OO397" s="61"/>
      <c r="OP397" s="61"/>
      <c r="OQ397" s="61"/>
      <c r="OR397" s="61"/>
      <c r="OS397" s="61"/>
      <c r="OT397" s="61"/>
      <c r="OU397" s="61"/>
      <c r="OV397" s="61"/>
      <c r="OW397" s="61"/>
      <c r="OX397" s="61"/>
      <c r="OY397" s="61"/>
      <c r="OZ397" s="61"/>
    </row>
    <row r="398" spans="1:417" ht="28.5" hidden="1" customHeight="1">
      <c r="A398" s="61">
        <v>357</v>
      </c>
      <c r="B398" s="282">
        <v>144</v>
      </c>
      <c r="C398" s="278" t="s">
        <v>53</v>
      </c>
      <c r="D398" s="281" t="s">
        <v>6</v>
      </c>
      <c r="E398" s="278" t="s">
        <v>52</v>
      </c>
      <c r="F398" s="292" t="s">
        <v>6</v>
      </c>
      <c r="G398" s="281"/>
      <c r="H398" s="137" t="s">
        <v>782</v>
      </c>
      <c r="I398" s="160" t="s">
        <v>1150</v>
      </c>
      <c r="J398" s="134"/>
      <c r="K398" s="206" t="s">
        <v>662</v>
      </c>
      <c r="L398" s="200" t="s">
        <v>500</v>
      </c>
      <c r="M398" s="55" t="s">
        <v>378</v>
      </c>
      <c r="N398" s="61" t="s">
        <v>349</v>
      </c>
      <c r="O398" s="282" t="s">
        <v>205</v>
      </c>
      <c r="P398" s="282"/>
      <c r="Q398" s="131" t="s">
        <v>205</v>
      </c>
      <c r="R398" s="131"/>
      <c r="S398" s="131"/>
      <c r="T398" s="131"/>
      <c r="U398" s="131"/>
      <c r="V398" s="131"/>
      <c r="W398" s="131"/>
      <c r="X398" s="131"/>
      <c r="Y398" s="131"/>
      <c r="Z398" s="131"/>
      <c r="AA398" s="131"/>
      <c r="AB398" s="130">
        <f t="shared" si="550"/>
        <v>1</v>
      </c>
      <c r="AC398" s="75" t="s">
        <v>555</v>
      </c>
      <c r="AD398" s="75" t="s">
        <v>555</v>
      </c>
      <c r="AE398" s="201">
        <v>2</v>
      </c>
      <c r="AF398" s="201">
        <v>1</v>
      </c>
      <c r="AG398" s="201">
        <v>1</v>
      </c>
      <c r="AH398" s="201">
        <v>2</v>
      </c>
      <c r="AI398" s="201">
        <v>2</v>
      </c>
      <c r="AJ398" s="201">
        <v>2</v>
      </c>
      <c r="AK398" s="201">
        <v>2</v>
      </c>
      <c r="AL398" s="201">
        <v>2</v>
      </c>
      <c r="AM398" s="201">
        <v>2</v>
      </c>
      <c r="AN398" s="201">
        <v>2</v>
      </c>
      <c r="AO398" s="201">
        <v>2</v>
      </c>
      <c r="AP398" s="201">
        <v>2</v>
      </c>
      <c r="AQ398" s="201">
        <v>1</v>
      </c>
      <c r="AR398" s="201">
        <v>2</v>
      </c>
      <c r="AS398" s="201">
        <v>2</v>
      </c>
      <c r="AT398" s="201">
        <v>2</v>
      </c>
      <c r="AU398" s="201">
        <v>2</v>
      </c>
      <c r="AV398" s="201">
        <v>2</v>
      </c>
      <c r="AW398" s="201">
        <v>2</v>
      </c>
      <c r="AX398" s="201">
        <v>2</v>
      </c>
      <c r="AY398" s="201">
        <v>2</v>
      </c>
      <c r="AZ398" s="201">
        <v>2</v>
      </c>
      <c r="BA398" s="201">
        <v>2</v>
      </c>
      <c r="BB398" s="201">
        <v>2</v>
      </c>
      <c r="BC398" s="201">
        <v>2</v>
      </c>
      <c r="BD398" s="201">
        <v>2</v>
      </c>
      <c r="BE398" s="201">
        <v>2</v>
      </c>
      <c r="BF398" s="201">
        <v>1</v>
      </c>
      <c r="BG398" s="201">
        <v>1</v>
      </c>
      <c r="BH398" s="201">
        <v>2</v>
      </c>
      <c r="BI398" s="202">
        <f>COUNTIF(AE398:BH398,"2")</f>
        <v>25</v>
      </c>
      <c r="BJ398" s="203">
        <f>BI398/(BI398+BK398+BM398+BO398)</f>
        <v>0.83333333333333337</v>
      </c>
      <c r="BK398" s="202">
        <f>COUNTIF(AE398:BH398,"1")</f>
        <v>5</v>
      </c>
      <c r="BL398" s="203">
        <f>BK398/(BI398+BK398+BM398+BO398)</f>
        <v>0.16666666666666666</v>
      </c>
      <c r="BM398" s="202">
        <f>COUNTIF(AE398:BH398,"0")</f>
        <v>0</v>
      </c>
      <c r="BN398" s="203">
        <f>BM398/(BI398+BK398+BM398+BO398)</f>
        <v>0</v>
      </c>
      <c r="BO398" s="202">
        <f>COUNTIF(P398:BH398,"KĐG")</f>
        <v>0</v>
      </c>
      <c r="BP398" s="203">
        <f>BO398/(BI398+BK398+BM398+BO398)</f>
        <v>0</v>
      </c>
      <c r="BQ398" s="204">
        <f>(((BI398*2)+(BK398*1)+(BM398*0)))/(BI398+BK398+BM398)</f>
        <v>1.8333333333333333</v>
      </c>
      <c r="BR398" s="205" t="str">
        <f>IF(BP398&gt;=50%,"KĐG",IF(BQ398&gt;=1.6,"Đạt mục tiêu",IF(BQ398&gt;=1,"Cần cố gắng","Chưa đạt")))</f>
        <v>Đạt mục tiêu</v>
      </c>
      <c r="BS398" s="251"/>
      <c r="BT398" s="251"/>
      <c r="BU398" s="77">
        <v>2</v>
      </c>
      <c r="BV398" s="77">
        <v>1</v>
      </c>
      <c r="BW398" s="61">
        <v>1</v>
      </c>
      <c r="BX398" s="61">
        <v>2</v>
      </c>
      <c r="BY398" s="61">
        <v>2</v>
      </c>
      <c r="BZ398" s="61">
        <v>2</v>
      </c>
      <c r="CA398" s="61">
        <v>2</v>
      </c>
      <c r="CB398" s="61">
        <v>2</v>
      </c>
      <c r="CC398" s="61">
        <v>2</v>
      </c>
      <c r="CD398" s="61">
        <v>2</v>
      </c>
      <c r="CE398" s="61">
        <v>2</v>
      </c>
      <c r="CF398" s="61">
        <v>2</v>
      </c>
      <c r="CG398" s="61">
        <v>1</v>
      </c>
      <c r="CH398" s="61">
        <v>2</v>
      </c>
      <c r="CI398" s="61">
        <v>2</v>
      </c>
      <c r="CJ398" s="61">
        <v>2</v>
      </c>
      <c r="CK398" s="61">
        <v>2</v>
      </c>
      <c r="CL398" s="61">
        <v>2</v>
      </c>
      <c r="CM398" s="61">
        <v>2</v>
      </c>
      <c r="CN398" s="61">
        <v>2</v>
      </c>
      <c r="CO398" s="61">
        <v>2</v>
      </c>
      <c r="CP398" s="61">
        <v>2</v>
      </c>
      <c r="CQ398" s="61">
        <v>2</v>
      </c>
      <c r="CR398" s="61">
        <v>2</v>
      </c>
      <c r="CS398" s="61">
        <v>2</v>
      </c>
      <c r="CT398" s="61">
        <v>2</v>
      </c>
      <c r="CU398" s="61">
        <v>2</v>
      </c>
      <c r="CV398" s="61">
        <v>1</v>
      </c>
      <c r="CW398" s="61">
        <v>1</v>
      </c>
      <c r="CX398" s="61">
        <v>2</v>
      </c>
      <c r="CY398" s="61">
        <f>COUNTIF(BU398:CX398,"2")</f>
        <v>25</v>
      </c>
      <c r="CZ398" s="61">
        <f>CY398/(CY398+DA398+DC398+DE398)</f>
        <v>0.83333333333333337</v>
      </c>
      <c r="DA398" s="61">
        <f>COUNTIF(BU398:CX398,"1")</f>
        <v>5</v>
      </c>
      <c r="DB398" s="61">
        <f>DA398/(CY398+DA398+DC398+DE398)</f>
        <v>0.16666666666666666</v>
      </c>
      <c r="DC398" s="61">
        <f>COUNTIF(BU398:CX398,"0")</f>
        <v>0</v>
      </c>
      <c r="DD398" s="61">
        <f>DC398/(CY398+DA398+DC398+DE398)</f>
        <v>0</v>
      </c>
      <c r="DE398" s="61">
        <f>COUNTIF(BG398:CX398,"KĐG")</f>
        <v>0</v>
      </c>
      <c r="DF398" s="61">
        <f>DE398/(CY398+DA398+DC398+DE398)</f>
        <v>0</v>
      </c>
      <c r="DG398" s="61">
        <f>(((CY398*2)+(DA398*1)+(DC398*0)))/(CY398+DA398+DC398)</f>
        <v>1.8333333333333333</v>
      </c>
      <c r="DH398" s="61" t="str">
        <f>IF(DF398&gt;=50%,"KĐG",IF(DG398&gt;=1.6,"Đạt mục tiêu",IF(DG398&gt;=1,"Cần cố gắng","Chưa đạt")))</f>
        <v>Đạt mục tiêu</v>
      </c>
      <c r="DI398" s="61"/>
      <c r="DJ398" s="61"/>
      <c r="DK398" s="61"/>
      <c r="DL398" s="77"/>
      <c r="DM398" s="77"/>
      <c r="DN398" s="77"/>
      <c r="DO398" s="77"/>
      <c r="DP398" s="201">
        <v>2</v>
      </c>
      <c r="DQ398" s="201">
        <v>2</v>
      </c>
      <c r="DR398" s="201">
        <v>1</v>
      </c>
      <c r="DS398" s="201">
        <v>2</v>
      </c>
      <c r="DT398" s="201">
        <v>2</v>
      </c>
      <c r="DU398" s="201">
        <v>2</v>
      </c>
      <c r="DV398" s="201">
        <v>2</v>
      </c>
      <c r="DW398" s="201">
        <v>1</v>
      </c>
      <c r="DX398" s="201">
        <v>2</v>
      </c>
      <c r="DY398" s="201">
        <v>2</v>
      </c>
      <c r="DZ398" s="201">
        <v>1</v>
      </c>
      <c r="EA398" s="201">
        <v>2</v>
      </c>
      <c r="EB398" s="201">
        <v>2</v>
      </c>
      <c r="EC398" s="201">
        <v>2</v>
      </c>
      <c r="ED398" s="201">
        <v>2</v>
      </c>
      <c r="EE398" s="201">
        <v>2</v>
      </c>
      <c r="EF398" s="201">
        <v>2</v>
      </c>
      <c r="EG398" s="201">
        <v>2</v>
      </c>
      <c r="EH398" s="201">
        <v>2</v>
      </c>
      <c r="EI398" s="201">
        <v>2</v>
      </c>
      <c r="EJ398" s="201">
        <v>2</v>
      </c>
      <c r="EK398" s="201"/>
      <c r="EL398" s="201"/>
      <c r="EM398" s="201"/>
      <c r="EN398" s="201"/>
      <c r="EO398" s="201"/>
      <c r="EP398" s="201">
        <v>2</v>
      </c>
      <c r="EQ398" s="201">
        <v>2</v>
      </c>
      <c r="ER398" s="201">
        <v>2</v>
      </c>
      <c r="ES398" s="201"/>
      <c r="ET398" s="201">
        <v>2</v>
      </c>
      <c r="EU398" s="202">
        <f>COUNTIF(DL398:ET398,"2")</f>
        <v>22</v>
      </c>
      <c r="EV398" s="203">
        <f>EU398/(EU398+EW398+EY398+FA398)</f>
        <v>0.88</v>
      </c>
      <c r="EW398" s="202">
        <f>COUNTIF(DL398:ET398,"1")</f>
        <v>3</v>
      </c>
      <c r="EX398" s="203">
        <f>EW398/(EU398+EW398+EY398+FA398)</f>
        <v>0.12</v>
      </c>
      <c r="EY398" s="202">
        <f>COUNTIF(DL398:ET398,"0")</f>
        <v>0</v>
      </c>
      <c r="EZ398" s="203">
        <f>EY398/(EU398+EW398+EY398+FA398)</f>
        <v>0</v>
      </c>
      <c r="FA398" s="202">
        <f>COUNTIF(DL398:ET398,"KĐG")</f>
        <v>0</v>
      </c>
      <c r="FB398" s="203">
        <f>FA398/(EU398+EW398+EY398+FA398)</f>
        <v>0</v>
      </c>
      <c r="FC398" s="204">
        <f>(((EU398*2)+(EW398*1)+(EY398*0)))/(EU398+EW398+EY398)</f>
        <v>1.88</v>
      </c>
      <c r="FD398" s="207" t="str">
        <f>IF(FB398&gt;=50%,"KĐG",IF(FC398&gt;=1.6,"Đạt mục tiêu",IF(FC398&gt;=1,"Cần cố gắng","Chưa đạt")))</f>
        <v>Đạt mục tiêu</v>
      </c>
      <c r="FE398" s="77"/>
      <c r="FF398" s="77"/>
      <c r="FG398" s="77"/>
      <c r="FH398" s="77"/>
      <c r="FI398" s="77"/>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77"/>
      <c r="GZ398" s="77"/>
      <c r="HA398" s="77"/>
      <c r="HB398" s="77"/>
      <c r="HC398" s="77"/>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61"/>
      <c r="IH398" s="61"/>
      <c r="II398" s="61"/>
      <c r="IJ398" s="61"/>
      <c r="IK398" s="61"/>
      <c r="IL398" s="61"/>
      <c r="IM398" s="61"/>
      <c r="IN398" s="61"/>
      <c r="IO398" s="61"/>
      <c r="IP398" s="61"/>
      <c r="IQ398" s="61"/>
      <c r="IR398" s="61"/>
      <c r="IS398" s="77"/>
      <c r="IT398" s="77"/>
      <c r="IU398" s="77"/>
      <c r="IV398" s="77"/>
      <c r="IW398" s="61"/>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61"/>
      <c r="NF398" s="61"/>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61"/>
      <c r="OE398" s="61"/>
      <c r="OF398" s="61"/>
      <c r="OG398" s="61"/>
      <c r="OH398" s="61"/>
      <c r="OI398" s="61"/>
      <c r="OJ398" s="61"/>
      <c r="OK398" s="61"/>
      <c r="OL398" s="61"/>
      <c r="OM398" s="61"/>
      <c r="ON398" s="61"/>
      <c r="OO398" s="61"/>
      <c r="OP398" s="61"/>
      <c r="OQ398" s="61"/>
      <c r="OR398" s="61"/>
      <c r="OS398" s="61"/>
      <c r="OT398" s="61"/>
      <c r="OU398" s="61"/>
      <c r="OV398" s="61"/>
      <c r="OW398" s="61"/>
      <c r="OX398" s="61"/>
      <c r="OY398" s="61"/>
      <c r="OZ398" s="61"/>
    </row>
    <row r="399" spans="1:417" ht="48.75" customHeight="1">
      <c r="A399" s="61"/>
      <c r="B399" s="282"/>
      <c r="C399" s="278"/>
      <c r="D399" s="281"/>
      <c r="E399" s="278"/>
      <c r="F399" s="292"/>
      <c r="G399" s="281"/>
      <c r="H399" s="137" t="s">
        <v>1314</v>
      </c>
      <c r="I399" s="160" t="s">
        <v>1150</v>
      </c>
      <c r="J399" s="134"/>
      <c r="K399" s="206" t="s">
        <v>662</v>
      </c>
      <c r="L399" s="200" t="s">
        <v>500</v>
      </c>
      <c r="M399" s="55" t="s">
        <v>378</v>
      </c>
      <c r="N399" s="61" t="s">
        <v>349</v>
      </c>
      <c r="O399" s="282"/>
      <c r="P399" s="282"/>
      <c r="Q399" s="131"/>
      <c r="R399" s="131" t="s">
        <v>205</v>
      </c>
      <c r="S399" s="131"/>
      <c r="T399" s="131"/>
      <c r="U399" s="131"/>
      <c r="V399" s="131"/>
      <c r="W399" s="131"/>
      <c r="X399" s="131"/>
      <c r="Y399" s="131"/>
      <c r="Z399" s="131"/>
      <c r="AA399" s="131"/>
      <c r="AB399" s="130">
        <f t="shared" si="550"/>
        <v>1</v>
      </c>
      <c r="AC399" s="77"/>
      <c r="AD399" s="77"/>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79" t="s">
        <v>555</v>
      </c>
      <c r="BT399" s="79" t="s">
        <v>555</v>
      </c>
      <c r="BU399" s="79"/>
      <c r="BV399" s="79"/>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202"/>
      <c r="DC399" s="203"/>
      <c r="DD399" s="202"/>
      <c r="DE399" s="203"/>
      <c r="DF399" s="202"/>
      <c r="DG399" s="203"/>
      <c r="DH399" s="202"/>
      <c r="DI399" s="203" t="e">
        <f>DH399/(DB399+DD399+DF399+DH399)</f>
        <v>#DIV/0!</v>
      </c>
      <c r="DJ399" s="204" t="e">
        <f>(((DB399*2)+(DD399*1)+(DF399*0)))/(DB399+DD399+DF399)</f>
        <v>#DIV/0!</v>
      </c>
      <c r="DK399" s="207" t="e">
        <f>IF(DI399&gt;=50%,"KĐG",IF(DJ399&gt;=1.6,"Đạt mục tiêu",IF(DJ399&gt;=1,"Cần cố gắng","Chưa đạt")))</f>
        <v>#DIV/0!</v>
      </c>
      <c r="DL399" s="77"/>
      <c r="DM399" s="77"/>
      <c r="DN399" s="77"/>
      <c r="DO399" s="77"/>
      <c r="DP399" s="201">
        <v>2</v>
      </c>
      <c r="DQ399" s="201">
        <v>2</v>
      </c>
      <c r="DR399" s="201">
        <v>2</v>
      </c>
      <c r="DS399" s="201">
        <v>2</v>
      </c>
      <c r="DT399" s="201">
        <v>2</v>
      </c>
      <c r="DU399" s="201">
        <v>2</v>
      </c>
      <c r="DV399" s="201">
        <v>2</v>
      </c>
      <c r="DW399" s="201">
        <v>2</v>
      </c>
      <c r="DX399" s="201">
        <v>2</v>
      </c>
      <c r="DY399" s="201">
        <v>2</v>
      </c>
      <c r="DZ399" s="201">
        <v>2</v>
      </c>
      <c r="EA399" s="201">
        <v>2</v>
      </c>
      <c r="EB399" s="201">
        <v>2</v>
      </c>
      <c r="EC399" s="201">
        <v>2</v>
      </c>
      <c r="ED399" s="201">
        <v>2</v>
      </c>
      <c r="EE399" s="201">
        <v>2</v>
      </c>
      <c r="EF399" s="201">
        <v>2</v>
      </c>
      <c r="EG399" s="201">
        <v>2</v>
      </c>
      <c r="EH399" s="201">
        <v>2</v>
      </c>
      <c r="EI399" s="201">
        <v>2</v>
      </c>
      <c r="EJ399" s="201">
        <v>2</v>
      </c>
      <c r="EK399" s="201">
        <v>2</v>
      </c>
      <c r="EL399" s="201">
        <v>2</v>
      </c>
      <c r="EM399" s="201">
        <v>2</v>
      </c>
      <c r="EN399" s="201">
        <v>2</v>
      </c>
      <c r="EO399" s="201">
        <v>2</v>
      </c>
      <c r="EP399" s="201">
        <v>2</v>
      </c>
      <c r="EQ399" s="201">
        <v>2</v>
      </c>
      <c r="ER399" s="201">
        <v>2</v>
      </c>
      <c r="ES399" s="201">
        <v>2</v>
      </c>
      <c r="ET399" s="201">
        <v>2</v>
      </c>
      <c r="EU399" s="202"/>
      <c r="EV399" s="203"/>
      <c r="EW399" s="202"/>
      <c r="EX399" s="203"/>
      <c r="EY399" s="202"/>
      <c r="EZ399" s="203"/>
      <c r="FA399" s="202"/>
      <c r="FB399" s="203"/>
      <c r="FC399" s="204"/>
      <c r="FD399" s="207"/>
      <c r="FE399" s="77"/>
      <c r="FF399" s="77"/>
      <c r="FG399" s="77"/>
      <c r="FH399" s="77"/>
      <c r="FI399" s="77"/>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77"/>
      <c r="GZ399" s="77"/>
      <c r="HA399" s="77"/>
      <c r="HB399" s="77"/>
      <c r="HC399" s="77"/>
      <c r="HD399" s="61"/>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c r="IC399" s="61"/>
      <c r="ID399" s="61"/>
      <c r="IE399" s="61"/>
      <c r="IF399" s="61"/>
      <c r="IG399" s="61"/>
      <c r="IH399" s="61"/>
      <c r="II399" s="61"/>
      <c r="IJ399" s="61"/>
      <c r="IK399" s="61"/>
      <c r="IL399" s="61"/>
      <c r="IM399" s="61"/>
      <c r="IN399" s="61"/>
      <c r="IO399" s="61"/>
      <c r="IP399" s="61"/>
      <c r="IQ399" s="61"/>
      <c r="IR399" s="61"/>
      <c r="IS399" s="77"/>
      <c r="IT399" s="77"/>
      <c r="IU399" s="77"/>
      <c r="IV399" s="77"/>
      <c r="IW399" s="61"/>
      <c r="IX399" s="61"/>
      <c r="IY399" s="61"/>
      <c r="IZ399" s="61"/>
      <c r="JA399" s="61"/>
      <c r="JB399" s="61"/>
      <c r="JC399" s="61"/>
      <c r="JD399" s="61"/>
      <c r="JE399" s="61"/>
      <c r="JF399" s="61"/>
      <c r="JG399" s="61"/>
      <c r="JH399" s="61"/>
      <c r="JI399" s="61"/>
      <c r="JJ399" s="61"/>
      <c r="JK399" s="61"/>
      <c r="JL399" s="61"/>
      <c r="JM399" s="61"/>
      <c r="JN399" s="61"/>
      <c r="JO399" s="61"/>
      <c r="JP399" s="61"/>
      <c r="JQ399" s="61"/>
      <c r="JR399" s="61"/>
      <c r="JS399" s="61"/>
      <c r="JT399" s="61"/>
      <c r="JU399" s="61"/>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61"/>
      <c r="LG399" s="61"/>
      <c r="LH399" s="61"/>
      <c r="LI399" s="61"/>
      <c r="LJ399" s="61"/>
      <c r="LK399" s="61"/>
      <c r="LL399" s="61"/>
      <c r="LM399" s="61"/>
      <c r="LN399" s="61"/>
      <c r="LO399" s="61"/>
      <c r="LP399" s="61"/>
      <c r="LQ399" s="61"/>
      <c r="LR399" s="61"/>
      <c r="LS399" s="61"/>
      <c r="LT399" s="61"/>
      <c r="LU399" s="61"/>
      <c r="LV399" s="61"/>
      <c r="LW399" s="61"/>
      <c r="LX399" s="61"/>
      <c r="LY399" s="61"/>
      <c r="LZ399" s="61"/>
      <c r="MA399" s="61"/>
      <c r="MB399" s="61"/>
      <c r="MC399" s="61"/>
      <c r="MD399" s="61"/>
      <c r="ME399" s="61"/>
      <c r="MF399" s="61"/>
      <c r="MG399" s="61"/>
      <c r="MH399" s="61"/>
      <c r="MI399" s="61"/>
      <c r="MJ399" s="61"/>
      <c r="MK399" s="61"/>
      <c r="ML399" s="61"/>
      <c r="MM399" s="61"/>
      <c r="MN399" s="61"/>
      <c r="MO399" s="61"/>
      <c r="MP399" s="61"/>
      <c r="MQ399" s="61"/>
      <c r="MR399" s="61"/>
      <c r="MS399" s="61"/>
      <c r="MT399" s="61"/>
      <c r="MU399" s="61"/>
      <c r="MV399" s="61"/>
      <c r="MW399" s="61"/>
      <c r="MX399" s="61"/>
      <c r="MY399" s="61"/>
      <c r="MZ399" s="61"/>
      <c r="NA399" s="61"/>
      <c r="NB399" s="61"/>
      <c r="NC399" s="61"/>
      <c r="ND399" s="61"/>
      <c r="NE399" s="61"/>
      <c r="NF399" s="61"/>
      <c r="NG399" s="61"/>
      <c r="NH399" s="61"/>
      <c r="NI399" s="61"/>
      <c r="NJ399" s="61"/>
      <c r="NK399" s="61"/>
      <c r="NL399" s="61"/>
      <c r="NM399" s="61"/>
      <c r="NN399" s="61"/>
      <c r="NO399" s="61"/>
      <c r="NP399" s="61"/>
      <c r="NQ399" s="61"/>
      <c r="NR399" s="61"/>
      <c r="NS399" s="61"/>
      <c r="NT399" s="61"/>
      <c r="NU399" s="61"/>
      <c r="NV399" s="61"/>
      <c r="NW399" s="61"/>
      <c r="NX399" s="61"/>
      <c r="NY399" s="61"/>
      <c r="NZ399" s="61"/>
      <c r="OA399" s="61"/>
      <c r="OB399" s="61"/>
      <c r="OC399" s="61"/>
      <c r="OD399" s="61"/>
      <c r="OE399" s="61"/>
      <c r="OF399" s="61"/>
      <c r="OG399" s="61"/>
      <c r="OH399" s="61"/>
      <c r="OI399" s="61"/>
      <c r="OJ399" s="61"/>
      <c r="OK399" s="61"/>
      <c r="OL399" s="61"/>
      <c r="OM399" s="61"/>
      <c r="ON399" s="61"/>
      <c r="OO399" s="61"/>
      <c r="OP399" s="61"/>
      <c r="OQ399" s="61"/>
      <c r="OR399" s="61"/>
      <c r="OS399" s="61"/>
      <c r="OT399" s="61"/>
      <c r="OU399" s="61"/>
      <c r="OV399" s="61"/>
      <c r="OW399" s="61"/>
      <c r="OX399" s="61"/>
      <c r="OY399" s="61"/>
      <c r="OZ399" s="61"/>
    </row>
    <row r="400" spans="1:417" ht="28.5" hidden="1" customHeight="1">
      <c r="A400" s="61"/>
      <c r="B400" s="282"/>
      <c r="C400" s="278"/>
      <c r="D400" s="281"/>
      <c r="E400" s="278"/>
      <c r="F400" s="292"/>
      <c r="G400" s="281"/>
      <c r="H400" s="137" t="s">
        <v>1315</v>
      </c>
      <c r="I400" s="160" t="s">
        <v>1150</v>
      </c>
      <c r="J400" s="134"/>
      <c r="K400" s="206" t="s">
        <v>662</v>
      </c>
      <c r="L400" s="200" t="s">
        <v>500</v>
      </c>
      <c r="M400" s="55" t="s">
        <v>378</v>
      </c>
      <c r="N400" s="61" t="s">
        <v>349</v>
      </c>
      <c r="O400" s="282"/>
      <c r="P400" s="282"/>
      <c r="Q400" s="131"/>
      <c r="R400" s="131"/>
      <c r="S400" s="131" t="s">
        <v>205</v>
      </c>
      <c r="T400" s="131"/>
      <c r="U400" s="131"/>
      <c r="V400" s="131"/>
      <c r="W400" s="131"/>
      <c r="X400" s="131"/>
      <c r="Y400" s="131"/>
      <c r="Z400" s="131"/>
      <c r="AA400" s="131"/>
      <c r="AB400" s="130">
        <f t="shared" si="550"/>
        <v>1</v>
      </c>
      <c r="AC400" s="77"/>
      <c r="AD400" s="77"/>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251"/>
      <c r="BT400" s="251"/>
      <c r="BU400" s="77"/>
      <c r="BV400" s="77"/>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79" t="s">
        <v>555</v>
      </c>
      <c r="DM400" s="79" t="s">
        <v>555</v>
      </c>
      <c r="DN400" s="79" t="s">
        <v>555</v>
      </c>
      <c r="DO400" s="79" t="s">
        <v>555</v>
      </c>
      <c r="DP400" s="201">
        <v>1</v>
      </c>
      <c r="DQ400" s="201">
        <v>1</v>
      </c>
      <c r="DR400" s="201">
        <v>2</v>
      </c>
      <c r="DS400" s="201">
        <v>2</v>
      </c>
      <c r="DT400" s="201">
        <v>2</v>
      </c>
      <c r="DU400" s="201">
        <v>2</v>
      </c>
      <c r="DV400" s="201">
        <v>2</v>
      </c>
      <c r="DW400" s="201">
        <v>2</v>
      </c>
      <c r="DX400" s="201">
        <v>2</v>
      </c>
      <c r="DY400" s="201">
        <v>2</v>
      </c>
      <c r="DZ400" s="201">
        <v>1</v>
      </c>
      <c r="EA400" s="201">
        <v>2</v>
      </c>
      <c r="EB400" s="201">
        <v>2</v>
      </c>
      <c r="EC400" s="201">
        <v>2</v>
      </c>
      <c r="ED400" s="201">
        <v>2</v>
      </c>
      <c r="EE400" s="201">
        <v>2</v>
      </c>
      <c r="EF400" s="201">
        <v>2</v>
      </c>
      <c r="EG400" s="201">
        <v>2</v>
      </c>
      <c r="EH400" s="201">
        <v>2</v>
      </c>
      <c r="EI400" s="201">
        <v>2</v>
      </c>
      <c r="EJ400" s="201">
        <v>2</v>
      </c>
      <c r="EK400" s="201">
        <v>2</v>
      </c>
      <c r="EL400" s="201">
        <v>2</v>
      </c>
      <c r="EM400" s="201">
        <v>2</v>
      </c>
      <c r="EN400" s="201">
        <v>2</v>
      </c>
      <c r="EO400" s="201">
        <v>2</v>
      </c>
      <c r="EP400" s="201">
        <v>2</v>
      </c>
      <c r="EQ400" s="201">
        <v>2</v>
      </c>
      <c r="ER400" s="201">
        <v>2</v>
      </c>
      <c r="ES400" s="201">
        <v>2</v>
      </c>
      <c r="ET400" s="201">
        <v>2</v>
      </c>
      <c r="EU400" s="202">
        <f>COUNTIF(DL400:ET400,"2")</f>
        <v>28</v>
      </c>
      <c r="EV400" s="203">
        <f>EU400/(EU400+EW400+EY400+FA400)</f>
        <v>0.90322580645161288</v>
      </c>
      <c r="EW400" s="202">
        <f>COUNTIF(DL400:ET400,"1")</f>
        <v>3</v>
      </c>
      <c r="EX400" s="203">
        <f>EW400/(EU400+EW400+EY400+FA400)</f>
        <v>9.6774193548387094E-2</v>
      </c>
      <c r="EY400" s="202">
        <f>COUNTIF(DL400:ET400,"0")</f>
        <v>0</v>
      </c>
      <c r="EZ400" s="203">
        <f>EY400/(EU400+EW400+EY400+FA400)</f>
        <v>0</v>
      </c>
      <c r="FA400" s="202">
        <f>COUNTIF(DL400:ET400,"KĐG")</f>
        <v>0</v>
      </c>
      <c r="FB400" s="203">
        <f>FA400/(EU400+EW400+EY400+FA400)</f>
        <v>0</v>
      </c>
      <c r="FC400" s="204">
        <f>(((EU400*2)+(EW400*1)+(EY400*0)))/(EU400+EW400+EY400)</f>
        <v>1.903225806451613</v>
      </c>
      <c r="FD400" s="207" t="str">
        <f>IF(FB400&gt;=50%,"KĐG",IF(FC400&gt;=1.6,"Đạt mục tiêu",IF(FC400&gt;=1,"Cần cố gắng","Chưa đạt")))</f>
        <v>Đạt mục tiêu</v>
      </c>
      <c r="FE400" s="77"/>
      <c r="FF400" s="77"/>
      <c r="FG400" s="77"/>
      <c r="FH400" s="77"/>
      <c r="FI400" s="77"/>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77"/>
      <c r="GZ400" s="77"/>
      <c r="HA400" s="77"/>
      <c r="HB400" s="77"/>
      <c r="HC400" s="77"/>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61"/>
      <c r="IH400" s="61"/>
      <c r="II400" s="61"/>
      <c r="IJ400" s="61"/>
      <c r="IK400" s="61"/>
      <c r="IL400" s="61"/>
      <c r="IM400" s="61"/>
      <c r="IN400" s="61"/>
      <c r="IO400" s="61"/>
      <c r="IP400" s="61"/>
      <c r="IQ400" s="61"/>
      <c r="IR400" s="61"/>
      <c r="IS400" s="77"/>
      <c r="IT400" s="77"/>
      <c r="IU400" s="77"/>
      <c r="IV400" s="77"/>
      <c r="IW400" s="61"/>
      <c r="IX400" s="61"/>
      <c r="IY400" s="61"/>
      <c r="IZ400" s="61"/>
      <c r="JA400" s="61"/>
      <c r="JB400" s="61"/>
      <c r="JC400" s="61"/>
      <c r="JD400" s="61"/>
      <c r="JE400" s="61"/>
      <c r="JF400" s="61"/>
      <c r="JG400" s="61"/>
      <c r="JH400" s="61"/>
      <c r="JI400" s="61"/>
      <c r="JJ400" s="61"/>
      <c r="JK400" s="61"/>
      <c r="JL400" s="61"/>
      <c r="JM400" s="61"/>
      <c r="JN400" s="61"/>
      <c r="JO400" s="61"/>
      <c r="JP400" s="61"/>
      <c r="JQ400" s="61"/>
      <c r="JR400" s="61"/>
      <c r="JS400" s="61"/>
      <c r="JT400" s="61"/>
      <c r="JU400" s="61"/>
      <c r="JV400" s="61"/>
      <c r="JW400" s="61"/>
      <c r="JX400" s="61"/>
      <c r="JY400" s="61"/>
      <c r="JZ400" s="61"/>
      <c r="KA400" s="61"/>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61"/>
      <c r="LG400" s="61"/>
      <c r="LH400" s="61"/>
      <c r="LI400" s="61"/>
      <c r="LJ400" s="61"/>
      <c r="LK400" s="61"/>
      <c r="LL400" s="61"/>
      <c r="LM400" s="61"/>
      <c r="LN400" s="61"/>
      <c r="LO400" s="61"/>
      <c r="LP400" s="61"/>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61"/>
      <c r="NE400" s="61"/>
      <c r="NF400" s="61"/>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61"/>
      <c r="OE400" s="61"/>
      <c r="OF400" s="61"/>
      <c r="OG400" s="61"/>
      <c r="OH400" s="61"/>
      <c r="OI400" s="61"/>
      <c r="OJ400" s="61"/>
      <c r="OK400" s="61"/>
      <c r="OL400" s="61"/>
      <c r="OM400" s="61"/>
      <c r="ON400" s="61"/>
      <c r="OO400" s="61"/>
      <c r="OP400" s="61"/>
      <c r="OQ400" s="61"/>
      <c r="OR400" s="61"/>
      <c r="OS400" s="61"/>
      <c r="OT400" s="61"/>
      <c r="OU400" s="61"/>
      <c r="OV400" s="61"/>
      <c r="OW400" s="61"/>
      <c r="OX400" s="61"/>
      <c r="OY400" s="61"/>
      <c r="OZ400" s="61"/>
    </row>
    <row r="401" spans="1:416" ht="28.5" hidden="1" customHeight="1">
      <c r="A401" s="61"/>
      <c r="B401" s="282"/>
      <c r="C401" s="278"/>
      <c r="D401" s="281"/>
      <c r="E401" s="278"/>
      <c r="F401" s="292"/>
      <c r="G401" s="281"/>
      <c r="H401" s="137" t="s">
        <v>785</v>
      </c>
      <c r="I401" s="160" t="s">
        <v>1150</v>
      </c>
      <c r="J401" s="134"/>
      <c r="K401" s="206" t="s">
        <v>662</v>
      </c>
      <c r="L401" s="200" t="s">
        <v>500</v>
      </c>
      <c r="M401" s="55" t="s">
        <v>378</v>
      </c>
      <c r="N401" s="61" t="s">
        <v>349</v>
      </c>
      <c r="O401" s="282"/>
      <c r="P401" s="282"/>
      <c r="Q401" s="131"/>
      <c r="R401" s="131"/>
      <c r="S401" s="131"/>
      <c r="T401" s="131" t="s">
        <v>205</v>
      </c>
      <c r="U401" s="131"/>
      <c r="V401" s="131"/>
      <c r="W401" s="131"/>
      <c r="X401" s="131"/>
      <c r="Y401" s="131"/>
      <c r="Z401" s="131"/>
      <c r="AA401" s="131"/>
      <c r="AB401" s="130">
        <f t="shared" si="550"/>
        <v>1</v>
      </c>
      <c r="AC401" s="77"/>
      <c r="AD401" s="77"/>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251"/>
      <c r="BT401" s="251"/>
      <c r="BU401" s="77"/>
      <c r="BV401" s="77"/>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77"/>
      <c r="DM401" s="77"/>
      <c r="DN401" s="77"/>
      <c r="DO401" s="77"/>
      <c r="DP401" s="201"/>
      <c r="DQ401" s="201"/>
      <c r="DR401" s="201"/>
      <c r="DS401" s="201"/>
      <c r="DT401" s="201"/>
      <c r="DU401" s="201"/>
      <c r="DV401" s="201"/>
      <c r="DW401" s="201"/>
      <c r="DX401" s="201"/>
      <c r="DY401" s="201"/>
      <c r="DZ401" s="201"/>
      <c r="EA401" s="201"/>
      <c r="EB401" s="201"/>
      <c r="EC401" s="201"/>
      <c r="ED401" s="201"/>
      <c r="EE401" s="201"/>
      <c r="EF401" s="201"/>
      <c r="EG401" s="201"/>
      <c r="EH401" s="201"/>
      <c r="EI401" s="201"/>
      <c r="EJ401" s="201"/>
      <c r="EK401" s="201"/>
      <c r="EL401" s="201"/>
      <c r="EM401" s="201"/>
      <c r="EN401" s="201"/>
      <c r="EO401" s="201"/>
      <c r="EP401" s="201"/>
      <c r="EQ401" s="201"/>
      <c r="ER401" s="201"/>
      <c r="ES401" s="201"/>
      <c r="ET401" s="201"/>
      <c r="EU401" s="202"/>
      <c r="EV401" s="203"/>
      <c r="EW401" s="202"/>
      <c r="EX401" s="203"/>
      <c r="EY401" s="202"/>
      <c r="EZ401" s="203"/>
      <c r="FA401" s="202"/>
      <c r="FB401" s="203"/>
      <c r="FC401" s="204"/>
      <c r="FD401" s="207"/>
      <c r="FE401" s="79" t="s">
        <v>555</v>
      </c>
      <c r="FF401" s="79" t="s">
        <v>555</v>
      </c>
      <c r="FG401" s="79" t="s">
        <v>555</v>
      </c>
      <c r="FH401" s="79" t="s">
        <v>555</v>
      </c>
      <c r="FI401" s="79" t="s">
        <v>555</v>
      </c>
      <c r="FJ401" s="77" t="s">
        <v>463</v>
      </c>
      <c r="FK401" s="77" t="s">
        <v>463</v>
      </c>
      <c r="FL401" s="77" t="s">
        <v>463</v>
      </c>
      <c r="FM401" s="77" t="s">
        <v>463</v>
      </c>
      <c r="FN401" s="77" t="s">
        <v>1022</v>
      </c>
      <c r="FO401" s="77" t="s">
        <v>463</v>
      </c>
      <c r="FP401" s="77" t="s">
        <v>1022</v>
      </c>
      <c r="FQ401" s="77" t="s">
        <v>1022</v>
      </c>
      <c r="FR401" s="77" t="s">
        <v>463</v>
      </c>
      <c r="FS401" s="77" t="s">
        <v>463</v>
      </c>
      <c r="FT401" s="77" t="s">
        <v>463</v>
      </c>
      <c r="FU401" s="77" t="s">
        <v>463</v>
      </c>
      <c r="FV401" s="77" t="s">
        <v>463</v>
      </c>
      <c r="FW401" s="77" t="s">
        <v>463</v>
      </c>
      <c r="FX401" s="77" t="s">
        <v>463</v>
      </c>
      <c r="FY401" s="77" t="s">
        <v>463</v>
      </c>
      <c r="FZ401" s="77" t="s">
        <v>463</v>
      </c>
      <c r="GA401" s="77" t="s">
        <v>463</v>
      </c>
      <c r="GB401" s="77" t="s">
        <v>1022</v>
      </c>
      <c r="GC401" s="77" t="s">
        <v>463</v>
      </c>
      <c r="GD401" s="77" t="s">
        <v>463</v>
      </c>
      <c r="GE401" s="77" t="s">
        <v>463</v>
      </c>
      <c r="GF401" s="77" t="s">
        <v>463</v>
      </c>
      <c r="GG401" s="77" t="s">
        <v>463</v>
      </c>
      <c r="GH401" s="77" t="s">
        <v>463</v>
      </c>
      <c r="GI401" s="77" t="s">
        <v>463</v>
      </c>
      <c r="GJ401" s="77" t="s">
        <v>463</v>
      </c>
      <c r="GK401" s="77" t="s">
        <v>463</v>
      </c>
      <c r="GL401" s="77" t="s">
        <v>463</v>
      </c>
      <c r="GM401" s="77" t="s">
        <v>463</v>
      </c>
      <c r="GN401" s="77" t="s">
        <v>463</v>
      </c>
      <c r="GO401" s="202">
        <f>COUNTIF(EZ401:GN401,"2")</f>
        <v>27</v>
      </c>
      <c r="GP401" s="203">
        <f t="shared" ref="GP401" si="561">GO401/(GO401+GQ401+GS401+GU401)</f>
        <v>0.87096774193548387</v>
      </c>
      <c r="GQ401" s="202">
        <f>COUNTIF(EZ401:GN401,"1")</f>
        <v>4</v>
      </c>
      <c r="GR401" s="203">
        <f t="shared" ref="GR401" si="562">GQ401/(GO401+GQ401+GS401+GU401)</f>
        <v>0.12903225806451613</v>
      </c>
      <c r="GS401" s="202">
        <f>COUNTIF(EZ401:GN401,"0")</f>
        <v>0</v>
      </c>
      <c r="GT401" s="203">
        <f t="shared" ref="GT401" si="563">GS401/(GO401+GQ401+GS401+GU401)</f>
        <v>0</v>
      </c>
      <c r="GU401" s="202">
        <f>COUNTIF(EZ401:GN401,"KĐG")</f>
        <v>0</v>
      </c>
      <c r="GV401" s="203">
        <f t="shared" ref="GV401" si="564">GU401/(GO401+GQ401+GS401+GU401)</f>
        <v>0</v>
      </c>
      <c r="GW401" s="204">
        <f t="shared" ref="GW401" si="565">(((GO401*2)+(GQ401*1)+(GS401*0)))/(GO401+GQ401+GS401)</f>
        <v>1.8709677419354838</v>
      </c>
      <c r="GX401" s="205" t="str">
        <f t="shared" ref="GX401" si="566">IF(GV401&gt;=50%,"KĐG",IF(GW401&gt;=1.6,"Đạt mục tiêu",IF(GW401&gt;=1,"Cần cố gắng","Chưa đạt")))</f>
        <v>Đạt mục tiêu</v>
      </c>
      <c r="GY401" s="77"/>
      <c r="GZ401" s="77"/>
      <c r="HA401" s="77"/>
      <c r="HB401" s="77"/>
      <c r="HC401" s="77"/>
      <c r="HD401" s="61"/>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c r="IC401" s="61"/>
      <c r="ID401" s="61"/>
      <c r="IE401" s="61"/>
      <c r="IF401" s="61"/>
      <c r="IG401" s="61"/>
      <c r="IH401" s="61"/>
      <c r="II401" s="61"/>
      <c r="IJ401" s="61"/>
      <c r="IK401" s="61"/>
      <c r="IL401" s="61"/>
      <c r="IM401" s="61"/>
      <c r="IN401" s="61"/>
      <c r="IO401" s="61"/>
      <c r="IP401" s="61"/>
      <c r="IQ401" s="61"/>
      <c r="IR401" s="61"/>
      <c r="IS401" s="77"/>
      <c r="IT401" s="77"/>
      <c r="IU401" s="77"/>
      <c r="IV401" s="77"/>
      <c r="IW401" s="61"/>
      <c r="IX401" s="61"/>
      <c r="IY401" s="61"/>
      <c r="IZ401" s="61"/>
      <c r="JA401" s="61"/>
      <c r="JB401" s="61"/>
      <c r="JC401" s="61"/>
      <c r="JD401" s="61"/>
      <c r="JE401" s="61"/>
      <c r="JF401" s="61"/>
      <c r="JG401" s="61"/>
      <c r="JH401" s="61"/>
      <c r="JI401" s="61"/>
      <c r="JJ401" s="61"/>
      <c r="JK401" s="61"/>
      <c r="JL401" s="61"/>
      <c r="JM401" s="61"/>
      <c r="JN401" s="61"/>
      <c r="JO401" s="61"/>
      <c r="JP401" s="61"/>
      <c r="JQ401" s="61"/>
      <c r="JR401" s="61"/>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c r="OE401" s="61"/>
      <c r="OF401" s="61"/>
      <c r="OG401" s="61"/>
      <c r="OH401" s="61"/>
      <c r="OI401" s="61"/>
      <c r="OJ401" s="61"/>
      <c r="OK401" s="61"/>
      <c r="OL401" s="61"/>
      <c r="OM401" s="61"/>
      <c r="ON401" s="61"/>
      <c r="OO401" s="61"/>
      <c r="OP401" s="61"/>
      <c r="OQ401" s="61"/>
      <c r="OR401" s="61"/>
      <c r="OS401" s="61"/>
      <c r="OT401" s="61"/>
      <c r="OU401" s="61"/>
      <c r="OV401" s="61"/>
      <c r="OW401" s="61"/>
      <c r="OX401" s="61"/>
      <c r="OY401" s="61"/>
      <c r="OZ401" s="61"/>
    </row>
    <row r="402" spans="1:416" ht="28.5" hidden="1" customHeight="1">
      <c r="A402" s="61"/>
      <c r="B402" s="282"/>
      <c r="C402" s="278"/>
      <c r="D402" s="281"/>
      <c r="E402" s="278"/>
      <c r="F402" s="292"/>
      <c r="G402" s="281"/>
      <c r="H402" s="137" t="s">
        <v>789</v>
      </c>
      <c r="I402" s="160" t="s">
        <v>1150</v>
      </c>
      <c r="J402" s="134"/>
      <c r="K402" s="206" t="s">
        <v>662</v>
      </c>
      <c r="L402" s="200" t="s">
        <v>500</v>
      </c>
      <c r="M402" s="55" t="s">
        <v>378</v>
      </c>
      <c r="N402" s="61" t="s">
        <v>349</v>
      </c>
      <c r="O402" s="282"/>
      <c r="P402" s="282"/>
      <c r="Q402" s="131"/>
      <c r="R402" s="131"/>
      <c r="S402" s="131"/>
      <c r="T402" s="131"/>
      <c r="U402" s="131" t="s">
        <v>205</v>
      </c>
      <c r="V402" s="131"/>
      <c r="W402" s="131"/>
      <c r="X402" s="131"/>
      <c r="Y402" s="131"/>
      <c r="Z402" s="131"/>
      <c r="AA402" s="131"/>
      <c r="AB402" s="130">
        <f t="shared" si="550"/>
        <v>1</v>
      </c>
      <c r="AC402" s="77"/>
      <c r="AD402" s="77"/>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251"/>
      <c r="BT402" s="251"/>
      <c r="BU402" s="77"/>
      <c r="BV402" s="77"/>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77"/>
      <c r="DM402" s="77"/>
      <c r="DN402" s="77"/>
      <c r="DO402" s="77"/>
      <c r="DP402" s="201"/>
      <c r="DQ402" s="201"/>
      <c r="DR402" s="201"/>
      <c r="DS402" s="201"/>
      <c r="DT402" s="201"/>
      <c r="DU402" s="201"/>
      <c r="DV402" s="201"/>
      <c r="DW402" s="201"/>
      <c r="DX402" s="201"/>
      <c r="DY402" s="201"/>
      <c r="DZ402" s="201"/>
      <c r="EA402" s="201"/>
      <c r="EB402" s="201"/>
      <c r="EC402" s="201"/>
      <c r="ED402" s="201"/>
      <c r="EE402" s="201"/>
      <c r="EF402" s="201"/>
      <c r="EG402" s="201"/>
      <c r="EH402" s="201"/>
      <c r="EI402" s="201"/>
      <c r="EJ402" s="201"/>
      <c r="EK402" s="201"/>
      <c r="EL402" s="201"/>
      <c r="EM402" s="201"/>
      <c r="EN402" s="201"/>
      <c r="EO402" s="201"/>
      <c r="EP402" s="201"/>
      <c r="EQ402" s="201"/>
      <c r="ER402" s="201"/>
      <c r="ES402" s="201"/>
      <c r="ET402" s="201"/>
      <c r="EU402" s="202"/>
      <c r="EV402" s="203"/>
      <c r="EW402" s="202"/>
      <c r="EX402" s="203"/>
      <c r="EY402" s="202"/>
      <c r="EZ402" s="203"/>
      <c r="FA402" s="202"/>
      <c r="FB402" s="203"/>
      <c r="FC402" s="204"/>
      <c r="FD402" s="207"/>
      <c r="FE402" s="77"/>
      <c r="FF402" s="77"/>
      <c r="FG402" s="77"/>
      <c r="FH402" s="77"/>
      <c r="FI402" s="77"/>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77"/>
      <c r="GZ402" s="77"/>
      <c r="HA402" s="77"/>
      <c r="HB402" s="77"/>
      <c r="HC402" s="77"/>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61"/>
      <c r="IH402" s="61"/>
      <c r="II402" s="61"/>
      <c r="IJ402" s="61"/>
      <c r="IK402" s="61"/>
      <c r="IL402" s="61"/>
      <c r="IM402" s="61"/>
      <c r="IN402" s="61"/>
      <c r="IO402" s="61"/>
      <c r="IP402" s="61"/>
      <c r="IQ402" s="61"/>
      <c r="IR402" s="61"/>
      <c r="IS402" s="77"/>
      <c r="IT402" s="77"/>
      <c r="IU402" s="77"/>
      <c r="IV402" s="77"/>
      <c r="IW402" s="61"/>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c r="OE402" s="61"/>
      <c r="OF402" s="61"/>
      <c r="OG402" s="61"/>
      <c r="OH402" s="61"/>
      <c r="OI402" s="61"/>
      <c r="OJ402" s="61"/>
      <c r="OK402" s="61"/>
      <c r="OL402" s="61"/>
      <c r="OM402" s="61"/>
      <c r="ON402" s="61"/>
      <c r="OO402" s="61"/>
      <c r="OP402" s="61"/>
      <c r="OQ402" s="61"/>
      <c r="OR402" s="61"/>
      <c r="OS402" s="61"/>
      <c r="OT402" s="61"/>
      <c r="OU402" s="61"/>
      <c r="OV402" s="61"/>
      <c r="OW402" s="61"/>
      <c r="OX402" s="61"/>
      <c r="OY402" s="61"/>
      <c r="OZ402" s="61"/>
    </row>
    <row r="403" spans="1:416" ht="28.5" hidden="1" customHeight="1">
      <c r="A403" s="61"/>
      <c r="B403" s="282"/>
      <c r="C403" s="278"/>
      <c r="D403" s="281"/>
      <c r="E403" s="278"/>
      <c r="F403" s="292"/>
      <c r="G403" s="281"/>
      <c r="H403" s="137" t="s">
        <v>783</v>
      </c>
      <c r="I403" s="176" t="s">
        <v>1150</v>
      </c>
      <c r="J403" s="134"/>
      <c r="K403" s="206" t="s">
        <v>662</v>
      </c>
      <c r="L403" s="200" t="s">
        <v>500</v>
      </c>
      <c r="M403" s="55" t="s">
        <v>378</v>
      </c>
      <c r="N403" s="61" t="s">
        <v>349</v>
      </c>
      <c r="O403" s="282"/>
      <c r="P403" s="282"/>
      <c r="Q403" s="131"/>
      <c r="R403" s="131"/>
      <c r="S403" s="131"/>
      <c r="T403" s="131"/>
      <c r="U403" s="131"/>
      <c r="V403" s="131" t="s">
        <v>205</v>
      </c>
      <c r="W403" s="131"/>
      <c r="X403" s="131"/>
      <c r="Y403" s="131"/>
      <c r="Z403" s="131"/>
      <c r="AA403" s="131"/>
      <c r="AB403" s="130">
        <f t="shared" si="550"/>
        <v>1</v>
      </c>
      <c r="AC403" s="77"/>
      <c r="AD403" s="77"/>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251"/>
      <c r="BT403" s="251"/>
      <c r="BU403" s="77"/>
      <c r="BV403" s="77"/>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77"/>
      <c r="DM403" s="77"/>
      <c r="DN403" s="77"/>
      <c r="DO403" s="77"/>
      <c r="DP403" s="201"/>
      <c r="DQ403" s="201"/>
      <c r="DR403" s="201"/>
      <c r="DS403" s="201"/>
      <c r="DT403" s="201"/>
      <c r="DU403" s="201"/>
      <c r="DV403" s="201"/>
      <c r="DW403" s="201"/>
      <c r="DX403" s="201"/>
      <c r="DY403" s="201"/>
      <c r="DZ403" s="201"/>
      <c r="EA403" s="201"/>
      <c r="EB403" s="201"/>
      <c r="EC403" s="201"/>
      <c r="ED403" s="201"/>
      <c r="EE403" s="201"/>
      <c r="EF403" s="201"/>
      <c r="EG403" s="201"/>
      <c r="EH403" s="201"/>
      <c r="EI403" s="201"/>
      <c r="EJ403" s="201"/>
      <c r="EK403" s="201"/>
      <c r="EL403" s="201"/>
      <c r="EM403" s="201"/>
      <c r="EN403" s="201"/>
      <c r="EO403" s="201"/>
      <c r="EP403" s="201"/>
      <c r="EQ403" s="201"/>
      <c r="ER403" s="201"/>
      <c r="ES403" s="201"/>
      <c r="ET403" s="201"/>
      <c r="EU403" s="202"/>
      <c r="EV403" s="203"/>
      <c r="EW403" s="202"/>
      <c r="EX403" s="203"/>
      <c r="EY403" s="202"/>
      <c r="EZ403" s="203"/>
      <c r="FA403" s="202"/>
      <c r="FB403" s="203"/>
      <c r="FC403" s="204"/>
      <c r="FD403" s="207"/>
      <c r="FE403" s="77"/>
      <c r="FF403" s="77"/>
      <c r="FG403" s="77"/>
      <c r="FH403" s="77"/>
      <c r="FI403" s="77"/>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79" t="s">
        <v>555</v>
      </c>
      <c r="GZ403" s="79" t="s">
        <v>555</v>
      </c>
      <c r="HA403" s="79" t="s">
        <v>555</v>
      </c>
      <c r="HB403" s="79" t="s">
        <v>555</v>
      </c>
      <c r="HC403" s="79" t="s">
        <v>555</v>
      </c>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61"/>
      <c r="IH403" s="61"/>
      <c r="II403" s="61"/>
      <c r="IJ403" s="61"/>
      <c r="IK403" s="61"/>
      <c r="IL403" s="61"/>
      <c r="IM403" s="61"/>
      <c r="IN403" s="61"/>
      <c r="IO403" s="61"/>
      <c r="IP403" s="61"/>
      <c r="IQ403" s="61"/>
      <c r="IR403" s="61"/>
      <c r="IS403" s="77"/>
      <c r="IT403" s="77"/>
      <c r="IU403" s="77"/>
      <c r="IV403" s="77"/>
      <c r="IW403" s="61"/>
      <c r="IX403" s="61"/>
      <c r="IY403" s="61"/>
      <c r="IZ403" s="61"/>
      <c r="JA403" s="61"/>
      <c r="JB403" s="61"/>
      <c r="JC403" s="61"/>
      <c r="JD403" s="61"/>
      <c r="JE403" s="61"/>
      <c r="JF403" s="61"/>
      <c r="JG403" s="61"/>
      <c r="JH403" s="61"/>
      <c r="JI403" s="61"/>
      <c r="JJ403" s="61"/>
      <c r="JK403" s="61"/>
      <c r="JL403" s="61"/>
      <c r="JM403" s="61"/>
      <c r="JN403" s="61"/>
      <c r="JO403" s="61"/>
      <c r="JP403" s="61"/>
      <c r="JQ403" s="61"/>
      <c r="JR403" s="61"/>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61"/>
      <c r="LG403" s="61"/>
      <c r="LH403" s="61"/>
      <c r="LI403" s="61"/>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c r="OE403" s="61"/>
      <c r="OF403" s="61"/>
      <c r="OG403" s="61"/>
      <c r="OH403" s="61"/>
      <c r="OI403" s="61"/>
      <c r="OJ403" s="61"/>
      <c r="OK403" s="61"/>
      <c r="OL403" s="61"/>
      <c r="OM403" s="61"/>
      <c r="ON403" s="61"/>
      <c r="OO403" s="61"/>
      <c r="OP403" s="61"/>
      <c r="OQ403" s="61"/>
      <c r="OR403" s="61"/>
      <c r="OS403" s="61"/>
      <c r="OT403" s="61"/>
      <c r="OU403" s="61"/>
      <c r="OV403" s="61"/>
      <c r="OW403" s="61"/>
      <c r="OX403" s="61"/>
      <c r="OY403" s="61"/>
      <c r="OZ403" s="61"/>
    </row>
    <row r="404" spans="1:416" ht="28.5" hidden="1" customHeight="1">
      <c r="A404" s="61"/>
      <c r="B404" s="282"/>
      <c r="C404" s="278"/>
      <c r="D404" s="281"/>
      <c r="E404" s="278"/>
      <c r="F404" s="292"/>
      <c r="G404" s="281"/>
      <c r="H404" s="137" t="s">
        <v>786</v>
      </c>
      <c r="I404" s="160" t="s">
        <v>1150</v>
      </c>
      <c r="J404" s="134"/>
      <c r="K404" s="206" t="s">
        <v>662</v>
      </c>
      <c r="L404" s="200" t="s">
        <v>500</v>
      </c>
      <c r="M404" s="55" t="s">
        <v>378</v>
      </c>
      <c r="N404" s="61" t="s">
        <v>349</v>
      </c>
      <c r="O404" s="282"/>
      <c r="P404" s="282"/>
      <c r="Q404" s="131"/>
      <c r="R404" s="131"/>
      <c r="S404" s="131"/>
      <c r="T404" s="131"/>
      <c r="U404" s="131"/>
      <c r="V404" s="131"/>
      <c r="W404" s="131" t="s">
        <v>205</v>
      </c>
      <c r="X404" s="131"/>
      <c r="Y404" s="131"/>
      <c r="Z404" s="131"/>
      <c r="AA404" s="131"/>
      <c r="AB404" s="130">
        <f t="shared" si="550"/>
        <v>1</v>
      </c>
      <c r="AC404" s="77"/>
      <c r="AD404" s="77"/>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251"/>
      <c r="BT404" s="251"/>
      <c r="BU404" s="77"/>
      <c r="BV404" s="77"/>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77"/>
      <c r="DM404" s="77"/>
      <c r="DN404" s="77"/>
      <c r="DO404" s="77"/>
      <c r="DP404" s="201"/>
      <c r="DQ404" s="201"/>
      <c r="DR404" s="201"/>
      <c r="DS404" s="201"/>
      <c r="DT404" s="201"/>
      <c r="DU404" s="201"/>
      <c r="DV404" s="201"/>
      <c r="DW404" s="201"/>
      <c r="DX404" s="201"/>
      <c r="DY404" s="201"/>
      <c r="DZ404" s="201"/>
      <c r="EA404" s="201"/>
      <c r="EB404" s="201"/>
      <c r="EC404" s="201"/>
      <c r="ED404" s="201"/>
      <c r="EE404" s="201"/>
      <c r="EF404" s="201"/>
      <c r="EG404" s="201"/>
      <c r="EH404" s="201"/>
      <c r="EI404" s="201"/>
      <c r="EJ404" s="201"/>
      <c r="EK404" s="201"/>
      <c r="EL404" s="201"/>
      <c r="EM404" s="201"/>
      <c r="EN404" s="201"/>
      <c r="EO404" s="201"/>
      <c r="EP404" s="201"/>
      <c r="EQ404" s="201"/>
      <c r="ER404" s="201"/>
      <c r="ES404" s="201"/>
      <c r="ET404" s="201"/>
      <c r="EU404" s="202"/>
      <c r="EV404" s="203"/>
      <c r="EW404" s="202"/>
      <c r="EX404" s="203"/>
      <c r="EY404" s="202"/>
      <c r="EZ404" s="203"/>
      <c r="FA404" s="202"/>
      <c r="FB404" s="203"/>
      <c r="FC404" s="204"/>
      <c r="FD404" s="207"/>
      <c r="FE404" s="77"/>
      <c r="FF404" s="77"/>
      <c r="FG404" s="77"/>
      <c r="FH404" s="77"/>
      <c r="FI404" s="77"/>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77"/>
      <c r="GZ404" s="77"/>
      <c r="HA404" s="77"/>
      <c r="HB404" s="77"/>
      <c r="HC404" s="77"/>
      <c r="HD404" s="61"/>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c r="IC404" s="61"/>
      <c r="ID404" s="61"/>
      <c r="IE404" s="61"/>
      <c r="IF404" s="61"/>
      <c r="IG404" s="61"/>
      <c r="IH404" s="61"/>
      <c r="II404" s="61"/>
      <c r="IJ404" s="61"/>
      <c r="IK404" s="61"/>
      <c r="IL404" s="61"/>
      <c r="IM404" s="61"/>
      <c r="IN404" s="61"/>
      <c r="IO404" s="61"/>
      <c r="IP404" s="61"/>
      <c r="IQ404" s="61"/>
      <c r="IR404" s="78" t="s">
        <v>555</v>
      </c>
      <c r="IS404" s="78" t="s">
        <v>555</v>
      </c>
      <c r="IT404" s="78" t="s">
        <v>555</v>
      </c>
      <c r="IU404" s="78" t="s">
        <v>555</v>
      </c>
      <c r="IV404" s="78" t="s">
        <v>555</v>
      </c>
      <c r="IW404" s="61">
        <v>2</v>
      </c>
      <c r="IX404" s="61">
        <v>2</v>
      </c>
      <c r="IY404" s="61">
        <v>2</v>
      </c>
      <c r="IZ404" s="61">
        <v>2</v>
      </c>
      <c r="JA404" s="61">
        <v>2</v>
      </c>
      <c r="JB404" s="61">
        <v>2</v>
      </c>
      <c r="JC404" s="61">
        <v>2</v>
      </c>
      <c r="JD404" s="61">
        <v>2</v>
      </c>
      <c r="JE404" s="61">
        <v>2</v>
      </c>
      <c r="JF404" s="61">
        <v>2</v>
      </c>
      <c r="JG404" s="61">
        <v>2</v>
      </c>
      <c r="JH404" s="61">
        <v>2</v>
      </c>
      <c r="JI404" s="61">
        <v>2</v>
      </c>
      <c r="JJ404" s="61">
        <v>2</v>
      </c>
      <c r="JK404" s="61">
        <v>2</v>
      </c>
      <c r="JL404" s="61">
        <v>2</v>
      </c>
      <c r="JM404" s="61">
        <v>2</v>
      </c>
      <c r="JN404" s="61">
        <v>2</v>
      </c>
      <c r="JO404" s="61">
        <v>2</v>
      </c>
      <c r="JP404" s="61">
        <v>2</v>
      </c>
      <c r="JQ404" s="61">
        <v>2</v>
      </c>
      <c r="JR404" s="61">
        <v>2</v>
      </c>
      <c r="JS404" s="61">
        <v>2</v>
      </c>
      <c r="JT404" s="61">
        <v>2</v>
      </c>
      <c r="JU404" s="61">
        <v>2</v>
      </c>
      <c r="JV404" s="61">
        <v>2</v>
      </c>
      <c r="JW404" s="61">
        <v>2</v>
      </c>
      <c r="JX404" s="61">
        <v>2</v>
      </c>
      <c r="JY404" s="61">
        <v>2</v>
      </c>
      <c r="JZ404" s="61">
        <v>2</v>
      </c>
      <c r="KA404" s="202">
        <f t="shared" ref="KA404" si="567">COUNTIF(IW404:JZ404,"2")</f>
        <v>30</v>
      </c>
      <c r="KB404" s="203">
        <f t="shared" ref="KB404" si="568">KA404/(KA404+KC404+KE404+KG404)</f>
        <v>1</v>
      </c>
      <c r="KC404" s="202">
        <f t="shared" ref="KC404" si="569">COUNTIF(IW404:JZ404,"1")</f>
        <v>0</v>
      </c>
      <c r="KD404" s="203">
        <f t="shared" ref="KD404" si="570">KC404/(KA404+KC404+KE404+KG404)</f>
        <v>0</v>
      </c>
      <c r="KE404" s="202">
        <f t="shared" ref="KE404" si="571">COUNTIF(IW404:JZ404,"0")</f>
        <v>0</v>
      </c>
      <c r="KF404" s="203">
        <f t="shared" ref="KF404" si="572">KE404/(KA404+KC404+KE404+KG404)</f>
        <v>0</v>
      </c>
      <c r="KG404" s="202">
        <f>COUNTIF(II404:JZ404,"KĐG")</f>
        <v>0</v>
      </c>
      <c r="KH404" s="203">
        <f t="shared" ref="KH404" si="573">KG404/(KA404+KC404+KE404+KG404)</f>
        <v>0</v>
      </c>
      <c r="KI404" s="204">
        <f t="shared" ref="KI404" si="574">(((KA404*2)+(KC404*1)+(KE404*0)))/(KA404+KC404+KE404)</f>
        <v>2</v>
      </c>
      <c r="KJ404" s="205" t="str">
        <f t="shared" ref="KJ404" si="575">IF(KH404&gt;=50%,"KĐG",IF(KI404&gt;=1.6,"Đạt mục tiêu",IF(KI404&gt;=1,"Cần cố gắng","Chưa đạt")))</f>
        <v>Đạt mục tiêu</v>
      </c>
      <c r="KK404" s="78"/>
      <c r="KL404" s="78"/>
      <c r="KM404" s="78"/>
      <c r="KN404" s="78" t="s">
        <v>555</v>
      </c>
      <c r="KO404" s="78" t="s">
        <v>555</v>
      </c>
      <c r="KP404" s="78" t="s">
        <v>555</v>
      </c>
      <c r="KQ404" s="78" t="s">
        <v>555</v>
      </c>
      <c r="KR404" s="78" t="s">
        <v>555</v>
      </c>
      <c r="KS404" s="78" t="s">
        <v>555</v>
      </c>
      <c r="KT404" s="78" t="s">
        <v>555</v>
      </c>
      <c r="KU404" s="78" t="s">
        <v>555</v>
      </c>
      <c r="KV404" s="78" t="s">
        <v>555</v>
      </c>
      <c r="KW404" s="78" t="s">
        <v>555</v>
      </c>
      <c r="KX404" s="78" t="s">
        <v>555</v>
      </c>
      <c r="KY404" s="78" t="s">
        <v>555</v>
      </c>
      <c r="KZ404" s="78" t="s">
        <v>555</v>
      </c>
      <c r="LA404" s="78" t="s">
        <v>555</v>
      </c>
      <c r="LB404" s="78" t="s">
        <v>555</v>
      </c>
      <c r="LC404" s="78" t="s">
        <v>555</v>
      </c>
      <c r="LD404" s="78" t="s">
        <v>555</v>
      </c>
      <c r="LE404" s="78" t="s">
        <v>555</v>
      </c>
      <c r="LF404" s="78" t="s">
        <v>555</v>
      </c>
      <c r="LG404" s="78" t="s">
        <v>555</v>
      </c>
      <c r="LH404" s="78" t="s">
        <v>555</v>
      </c>
      <c r="LI404" s="78" t="s">
        <v>555</v>
      </c>
      <c r="LJ404" s="78" t="s">
        <v>555</v>
      </c>
      <c r="LK404" s="78"/>
      <c r="LL404" s="78"/>
      <c r="LM404" s="78"/>
      <c r="LN404" s="78"/>
      <c r="LO404" s="78" t="s">
        <v>555</v>
      </c>
      <c r="LP404" s="78" t="s">
        <v>555</v>
      </c>
      <c r="LQ404" s="78" t="s">
        <v>555</v>
      </c>
      <c r="LR404" s="78" t="s">
        <v>555</v>
      </c>
      <c r="LS404" s="78" t="s">
        <v>555</v>
      </c>
      <c r="LT404" s="78" t="s">
        <v>555</v>
      </c>
      <c r="LU404" s="78" t="s">
        <v>555</v>
      </c>
      <c r="LV404" s="78" t="s">
        <v>555</v>
      </c>
      <c r="LW404" s="78" t="s">
        <v>555</v>
      </c>
      <c r="LX404" s="78" t="s">
        <v>555</v>
      </c>
      <c r="LY404" s="78" t="s">
        <v>555</v>
      </c>
      <c r="LZ404" s="78" t="s">
        <v>555</v>
      </c>
      <c r="MA404" s="78" t="s">
        <v>555</v>
      </c>
      <c r="MB404" s="78" t="s">
        <v>555</v>
      </c>
      <c r="MC404" s="78" t="s">
        <v>555</v>
      </c>
      <c r="MD404" s="78" t="s">
        <v>555</v>
      </c>
      <c r="ME404" s="78" t="s">
        <v>555</v>
      </c>
      <c r="MF404" s="78" t="s">
        <v>555</v>
      </c>
      <c r="MG404" s="78" t="s">
        <v>555</v>
      </c>
      <c r="MH404" s="78" t="s">
        <v>555</v>
      </c>
      <c r="MI404" s="78" t="s">
        <v>555</v>
      </c>
      <c r="MJ404" s="78" t="s">
        <v>555</v>
      </c>
      <c r="MK404" s="78" t="s">
        <v>555</v>
      </c>
      <c r="ML404" s="78" t="s">
        <v>555</v>
      </c>
      <c r="MM404" s="78" t="s">
        <v>555</v>
      </c>
      <c r="MN404" s="78" t="s">
        <v>555</v>
      </c>
      <c r="MO404" s="78" t="s">
        <v>555</v>
      </c>
      <c r="MP404" s="78" t="s">
        <v>555</v>
      </c>
      <c r="MQ404" s="78" t="s">
        <v>555</v>
      </c>
      <c r="MR404" s="78" t="s">
        <v>555</v>
      </c>
      <c r="MS404" s="78" t="s">
        <v>555</v>
      </c>
      <c r="MT404" s="78" t="s">
        <v>555</v>
      </c>
      <c r="MU404" s="78" t="s">
        <v>555</v>
      </c>
      <c r="MV404" s="78" t="s">
        <v>555</v>
      </c>
      <c r="MW404" s="78" t="s">
        <v>555</v>
      </c>
      <c r="MX404" s="78" t="s">
        <v>555</v>
      </c>
      <c r="MY404" s="78" t="s">
        <v>555</v>
      </c>
      <c r="MZ404" s="78" t="s">
        <v>555</v>
      </c>
      <c r="NA404" s="78" t="s">
        <v>555</v>
      </c>
      <c r="NB404" s="78" t="s">
        <v>555</v>
      </c>
      <c r="NC404" s="78" t="s">
        <v>555</v>
      </c>
      <c r="ND404" s="78" t="s">
        <v>555</v>
      </c>
      <c r="NE404" s="78" t="s">
        <v>555</v>
      </c>
      <c r="NF404" s="78" t="s">
        <v>555</v>
      </c>
      <c r="NG404" s="78" t="s">
        <v>555</v>
      </c>
      <c r="NH404" s="78" t="s">
        <v>555</v>
      </c>
      <c r="NI404" s="78" t="s">
        <v>555</v>
      </c>
      <c r="NJ404" s="78" t="s">
        <v>555</v>
      </c>
      <c r="NK404" s="78" t="s">
        <v>555</v>
      </c>
      <c r="NL404" s="78" t="s">
        <v>555</v>
      </c>
      <c r="NM404" s="78" t="s">
        <v>555</v>
      </c>
      <c r="NN404" s="78" t="s">
        <v>555</v>
      </c>
      <c r="NO404" s="78" t="s">
        <v>555</v>
      </c>
      <c r="NP404" s="78" t="s">
        <v>555</v>
      </c>
      <c r="NQ404" s="78" t="s">
        <v>555</v>
      </c>
      <c r="NR404" s="78" t="s">
        <v>555</v>
      </c>
      <c r="NS404" s="78" t="s">
        <v>555</v>
      </c>
      <c r="NT404" s="78" t="s">
        <v>555</v>
      </c>
      <c r="NU404" s="78" t="s">
        <v>555</v>
      </c>
      <c r="NV404" s="78" t="s">
        <v>555</v>
      </c>
      <c r="NW404" s="78" t="s">
        <v>555</v>
      </c>
      <c r="NX404" s="78" t="s">
        <v>555</v>
      </c>
      <c r="NY404" s="78" t="s">
        <v>555</v>
      </c>
      <c r="NZ404" s="78" t="s">
        <v>555</v>
      </c>
      <c r="OA404" s="78" t="s">
        <v>555</v>
      </c>
      <c r="OB404" s="78" t="s">
        <v>555</v>
      </c>
      <c r="OC404" s="78" t="s">
        <v>555</v>
      </c>
      <c r="OD404" s="78" t="s">
        <v>555</v>
      </c>
      <c r="OE404" s="78" t="s">
        <v>555</v>
      </c>
      <c r="OF404" s="78" t="s">
        <v>555</v>
      </c>
      <c r="OG404" s="78" t="s">
        <v>555</v>
      </c>
      <c r="OH404" s="78" t="s">
        <v>555</v>
      </c>
      <c r="OI404" s="78" t="s">
        <v>555</v>
      </c>
      <c r="OJ404" s="78" t="s">
        <v>555</v>
      </c>
      <c r="OK404" s="78" t="s">
        <v>555</v>
      </c>
      <c r="OL404" s="78" t="s">
        <v>555</v>
      </c>
      <c r="OM404" s="78" t="s">
        <v>555</v>
      </c>
      <c r="ON404" s="78" t="s">
        <v>555</v>
      </c>
      <c r="OO404" s="78" t="s">
        <v>555</v>
      </c>
      <c r="OP404" s="78" t="s">
        <v>555</v>
      </c>
      <c r="OQ404" s="78" t="s">
        <v>555</v>
      </c>
      <c r="OR404" s="78" t="s">
        <v>555</v>
      </c>
      <c r="OS404" s="78" t="s">
        <v>555</v>
      </c>
      <c r="OT404" s="78" t="s">
        <v>555</v>
      </c>
      <c r="OU404" s="78" t="s">
        <v>555</v>
      </c>
      <c r="OV404" s="78" t="s">
        <v>555</v>
      </c>
      <c r="OW404" s="78" t="s">
        <v>555</v>
      </c>
      <c r="OX404" s="78" t="s">
        <v>555</v>
      </c>
      <c r="OY404" s="78" t="s">
        <v>555</v>
      </c>
      <c r="OZ404" s="61"/>
    </row>
    <row r="405" spans="1:416" ht="28.5" hidden="1" customHeight="1">
      <c r="A405" s="61"/>
      <c r="B405" s="282"/>
      <c r="C405" s="278"/>
      <c r="D405" s="281"/>
      <c r="E405" s="278"/>
      <c r="F405" s="292"/>
      <c r="G405" s="281"/>
      <c r="H405" s="137" t="s">
        <v>784</v>
      </c>
      <c r="I405" s="160" t="s">
        <v>1150</v>
      </c>
      <c r="J405" s="134"/>
      <c r="K405" s="206" t="s">
        <v>662</v>
      </c>
      <c r="L405" s="200" t="s">
        <v>500</v>
      </c>
      <c r="M405" s="55" t="s">
        <v>378</v>
      </c>
      <c r="N405" s="61" t="s">
        <v>349</v>
      </c>
      <c r="O405" s="282"/>
      <c r="P405" s="282"/>
      <c r="Q405" s="131"/>
      <c r="R405" s="131"/>
      <c r="S405" s="131"/>
      <c r="T405" s="131"/>
      <c r="U405" s="131"/>
      <c r="V405" s="131"/>
      <c r="W405" s="131"/>
      <c r="X405" s="131" t="s">
        <v>205</v>
      </c>
      <c r="Y405" s="131"/>
      <c r="Z405" s="131"/>
      <c r="AA405" s="131"/>
      <c r="AB405" s="130">
        <f t="shared" si="550"/>
        <v>1</v>
      </c>
      <c r="AC405" s="77"/>
      <c r="AD405" s="77"/>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251"/>
      <c r="BT405" s="251"/>
      <c r="BU405" s="77"/>
      <c r="BV405" s="77"/>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77"/>
      <c r="DM405" s="77"/>
      <c r="DN405" s="77"/>
      <c r="DO405" s="77"/>
      <c r="DP405" s="201"/>
      <c r="DQ405" s="201"/>
      <c r="DR405" s="201"/>
      <c r="DS405" s="201"/>
      <c r="DT405" s="201"/>
      <c r="DU405" s="201"/>
      <c r="DV405" s="201"/>
      <c r="DW405" s="201"/>
      <c r="DX405" s="201"/>
      <c r="DY405" s="201"/>
      <c r="DZ405" s="201"/>
      <c r="EA405" s="201"/>
      <c r="EB405" s="201"/>
      <c r="EC405" s="201"/>
      <c r="ED405" s="201"/>
      <c r="EE405" s="201"/>
      <c r="EF405" s="201"/>
      <c r="EG405" s="201"/>
      <c r="EH405" s="201"/>
      <c r="EI405" s="201"/>
      <c r="EJ405" s="201"/>
      <c r="EK405" s="201"/>
      <c r="EL405" s="201"/>
      <c r="EM405" s="201"/>
      <c r="EN405" s="201"/>
      <c r="EO405" s="201"/>
      <c r="EP405" s="201"/>
      <c r="EQ405" s="201"/>
      <c r="ER405" s="201"/>
      <c r="ES405" s="201"/>
      <c r="ET405" s="201"/>
      <c r="EU405" s="202"/>
      <c r="EV405" s="203"/>
      <c r="EW405" s="202"/>
      <c r="EX405" s="203"/>
      <c r="EY405" s="202"/>
      <c r="EZ405" s="203"/>
      <c r="FA405" s="202"/>
      <c r="FB405" s="203"/>
      <c r="FC405" s="204"/>
      <c r="FD405" s="207"/>
      <c r="FE405" s="77"/>
      <c r="FF405" s="77"/>
      <c r="FG405" s="77"/>
      <c r="FH405" s="77"/>
      <c r="FI405" s="77"/>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77"/>
      <c r="GZ405" s="77"/>
      <c r="HA405" s="77"/>
      <c r="HB405" s="77"/>
      <c r="HC405" s="77"/>
      <c r="HD405" s="61"/>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c r="IC405" s="61"/>
      <c r="ID405" s="61"/>
      <c r="IE405" s="61"/>
      <c r="IF405" s="61"/>
      <c r="IG405" s="61"/>
      <c r="IH405" s="61"/>
      <c r="II405" s="61"/>
      <c r="IJ405" s="61"/>
      <c r="IK405" s="61"/>
      <c r="IL405" s="61"/>
      <c r="IM405" s="61"/>
      <c r="IN405" s="61"/>
      <c r="IO405" s="61"/>
      <c r="IP405" s="61"/>
      <c r="IQ405" s="61"/>
      <c r="IR405" s="61"/>
      <c r="IS405" s="77"/>
      <c r="IT405" s="77"/>
      <c r="IU405" s="77"/>
      <c r="IV405" s="77"/>
      <c r="IW405" s="61"/>
      <c r="IX405" s="61"/>
      <c r="IY405" s="61"/>
      <c r="IZ405" s="61"/>
      <c r="JA405" s="61"/>
      <c r="JB405" s="61"/>
      <c r="JC405" s="61"/>
      <c r="JD405" s="61"/>
      <c r="JE405" s="61"/>
      <c r="JF405" s="61"/>
      <c r="JG405" s="61"/>
      <c r="JH405" s="61"/>
      <c r="JI405" s="61"/>
      <c r="JJ405" s="61"/>
      <c r="JK405" s="61"/>
      <c r="JL405" s="61"/>
      <c r="JM405" s="61"/>
      <c r="JN405" s="61"/>
      <c r="JO405" s="61"/>
      <c r="JP405" s="61"/>
      <c r="JQ405" s="61"/>
      <c r="JR405" s="61"/>
      <c r="JS405" s="61"/>
      <c r="JT405" s="61"/>
      <c r="JU405" s="61"/>
      <c r="JV405" s="61"/>
      <c r="JW405" s="61"/>
      <c r="JX405" s="61"/>
      <c r="JY405" s="61"/>
      <c r="JZ405" s="61"/>
      <c r="KA405" s="61"/>
      <c r="KB405" s="61"/>
      <c r="KC405" s="61"/>
      <c r="KD405" s="61"/>
      <c r="KE405" s="61"/>
      <c r="KF405" s="61"/>
      <c r="KG405" s="61"/>
      <c r="KH405" s="61"/>
      <c r="KI405" s="61"/>
      <c r="KJ405" s="61"/>
      <c r="KK405" s="78" t="s">
        <v>555</v>
      </c>
      <c r="KL405" s="78" t="s">
        <v>555</v>
      </c>
      <c r="KM405" s="78" t="s">
        <v>555</v>
      </c>
      <c r="KN405" s="61">
        <v>2</v>
      </c>
      <c r="KO405" s="61">
        <v>2</v>
      </c>
      <c r="KP405" s="61">
        <v>2</v>
      </c>
      <c r="KQ405" s="61">
        <v>2</v>
      </c>
      <c r="KR405" s="61">
        <v>2</v>
      </c>
      <c r="KS405" s="61">
        <v>2</v>
      </c>
      <c r="KT405" s="61">
        <v>2</v>
      </c>
      <c r="KU405" s="61">
        <v>2</v>
      </c>
      <c r="KV405" s="61">
        <v>2</v>
      </c>
      <c r="KW405" s="61">
        <v>2</v>
      </c>
      <c r="KX405" s="61">
        <v>2</v>
      </c>
      <c r="KY405" s="61">
        <v>2</v>
      </c>
      <c r="KZ405" s="61">
        <v>2</v>
      </c>
      <c r="LA405" s="61">
        <v>2</v>
      </c>
      <c r="LB405" s="61">
        <v>1</v>
      </c>
      <c r="LC405" s="61">
        <v>2</v>
      </c>
      <c r="LD405" s="61">
        <v>2</v>
      </c>
      <c r="LE405" s="61">
        <v>2</v>
      </c>
      <c r="LF405" s="61">
        <v>2</v>
      </c>
      <c r="LG405" s="61">
        <v>2</v>
      </c>
      <c r="LH405" s="61">
        <v>2</v>
      </c>
      <c r="LI405" s="61">
        <v>2</v>
      </c>
      <c r="LJ405" s="61">
        <v>1</v>
      </c>
      <c r="LK405" s="61">
        <v>2</v>
      </c>
      <c r="LL405" s="61">
        <v>2</v>
      </c>
      <c r="LM405" s="61">
        <v>2</v>
      </c>
      <c r="LN405" s="61">
        <v>2</v>
      </c>
      <c r="LO405" s="61">
        <v>2</v>
      </c>
      <c r="LP405" s="61">
        <v>2</v>
      </c>
      <c r="LQ405" s="61">
        <v>2</v>
      </c>
      <c r="LR405" s="202">
        <f>COUNTIF(KN405:LQ405,"2")</f>
        <v>28</v>
      </c>
      <c r="LS405" s="203">
        <f>LR405/(LR405+LT405+LV405+LX405)</f>
        <v>0.93333333333333335</v>
      </c>
      <c r="LT405" s="202">
        <f>COUNTIF(KN405:LQ405,"1")</f>
        <v>2</v>
      </c>
      <c r="LU405" s="203">
        <f>LT405/(LR405+LT405+LV405+LX405)</f>
        <v>6.6666666666666666E-2</v>
      </c>
      <c r="LV405" s="202">
        <f>COUNTIF(KN405:LQ405,"0")</f>
        <v>0</v>
      </c>
      <c r="LW405" s="203">
        <f>LV405/(LR405+LT405+LV405+LX405)</f>
        <v>0</v>
      </c>
      <c r="LX405" s="202">
        <f>COUNTIF(KA405:LQ405,"KĐG")</f>
        <v>0</v>
      </c>
      <c r="LY405" s="203">
        <f>LX405/(LR405+LT405+LV405+LX405)</f>
        <v>0</v>
      </c>
      <c r="LZ405" s="204">
        <f>(((LR405*2)+(LT405*1)+(LV405*0)))/(LR405+LT405+LV405)</f>
        <v>1.9333333333333333</v>
      </c>
      <c r="MA405" s="208" t="str">
        <f>IF(LY405&gt;=50%,"KĐG",IF(LZ405&gt;=1.6,"Đạt mục tiêu",IF(LZ405&gt;=1,"Cần cố gắng","Chưa đạt")))</f>
        <v>Đạt mục tiêu</v>
      </c>
      <c r="MB405" s="61"/>
      <c r="MC405" s="61"/>
      <c r="MD405" s="61"/>
      <c r="ME405" s="61"/>
      <c r="MF405" s="61"/>
      <c r="MG405" s="61"/>
      <c r="MH405" s="61"/>
      <c r="MI405" s="61"/>
      <c r="MJ405" s="61"/>
      <c r="MK405" s="61"/>
      <c r="ML405" s="61"/>
      <c r="MM405" s="61"/>
      <c r="MN405" s="61"/>
      <c r="MO405" s="61"/>
      <c r="MP405" s="61"/>
      <c r="MQ405" s="61"/>
      <c r="MR405" s="61"/>
      <c r="MS405" s="61"/>
      <c r="MT405" s="61"/>
      <c r="MU405" s="61"/>
      <c r="MV405" s="61"/>
      <c r="MW405" s="61"/>
      <c r="MX405" s="61"/>
      <c r="MY405" s="61"/>
      <c r="MZ405" s="61"/>
      <c r="NA405" s="61"/>
      <c r="NB405" s="61"/>
      <c r="NC405" s="61"/>
      <c r="ND405" s="61"/>
      <c r="NE405" s="61"/>
      <c r="NF405" s="61"/>
      <c r="NG405" s="61"/>
      <c r="NH405" s="61"/>
      <c r="NI405" s="61"/>
      <c r="NJ405" s="61"/>
      <c r="NK405" s="61"/>
      <c r="NL405" s="61"/>
      <c r="NM405" s="61"/>
      <c r="NN405" s="61"/>
      <c r="NO405" s="61"/>
      <c r="NP405" s="61"/>
      <c r="NQ405" s="61"/>
      <c r="NR405" s="61"/>
      <c r="NS405" s="61"/>
      <c r="NT405" s="61"/>
      <c r="NU405" s="61"/>
      <c r="NV405" s="61"/>
      <c r="NW405" s="61"/>
      <c r="NX405" s="61"/>
      <c r="NY405" s="61"/>
      <c r="NZ405" s="61"/>
      <c r="OA405" s="61"/>
      <c r="OB405" s="61"/>
      <c r="OC405" s="61"/>
      <c r="OD405" s="61"/>
      <c r="OE405" s="61"/>
      <c r="OF405" s="61"/>
      <c r="OG405" s="61"/>
      <c r="OH405" s="61"/>
      <c r="OI405" s="61"/>
      <c r="OJ405" s="61"/>
      <c r="OK405" s="61"/>
      <c r="OL405" s="61"/>
      <c r="OM405" s="61"/>
      <c r="ON405" s="61"/>
      <c r="OO405" s="61"/>
      <c r="OP405" s="61"/>
      <c r="OQ405" s="61"/>
      <c r="OR405" s="61"/>
      <c r="OS405" s="61"/>
      <c r="OT405" s="61"/>
      <c r="OU405" s="61"/>
      <c r="OV405" s="61"/>
      <c r="OW405" s="61"/>
      <c r="OX405" s="61"/>
      <c r="OY405" s="61"/>
      <c r="OZ405" s="61"/>
    </row>
    <row r="406" spans="1:416" ht="28.5" hidden="1" customHeight="1">
      <c r="A406" s="61"/>
      <c r="B406" s="282"/>
      <c r="C406" s="278"/>
      <c r="D406" s="281"/>
      <c r="E406" s="278"/>
      <c r="F406" s="292"/>
      <c r="G406" s="281"/>
      <c r="H406" s="137" t="s">
        <v>787</v>
      </c>
      <c r="I406" s="160" t="s">
        <v>1150</v>
      </c>
      <c r="J406" s="134"/>
      <c r="K406" s="206"/>
      <c r="L406" s="200"/>
      <c r="M406" s="55" t="s">
        <v>378</v>
      </c>
      <c r="N406" s="61" t="s">
        <v>349</v>
      </c>
      <c r="O406" s="282"/>
      <c r="P406" s="282"/>
      <c r="Q406" s="131"/>
      <c r="R406" s="131"/>
      <c r="S406" s="131"/>
      <c r="T406" s="131"/>
      <c r="U406" s="131"/>
      <c r="V406" s="131"/>
      <c r="W406" s="131"/>
      <c r="X406" s="131"/>
      <c r="Y406" s="131" t="s">
        <v>205</v>
      </c>
      <c r="Z406" s="131"/>
      <c r="AA406" s="131"/>
      <c r="AB406" s="130">
        <f t="shared" si="550"/>
        <v>1</v>
      </c>
      <c r="AC406" s="77"/>
      <c r="AD406" s="77"/>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251"/>
      <c r="BT406" s="251"/>
      <c r="BU406" s="77"/>
      <c r="BV406" s="77"/>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77"/>
      <c r="DM406" s="77"/>
      <c r="DN406" s="77"/>
      <c r="DO406" s="77"/>
      <c r="DP406" s="201"/>
      <c r="DQ406" s="201"/>
      <c r="DR406" s="201"/>
      <c r="DS406" s="201"/>
      <c r="DT406" s="201"/>
      <c r="DU406" s="201"/>
      <c r="DV406" s="201"/>
      <c r="DW406" s="201"/>
      <c r="DX406" s="201"/>
      <c r="DY406" s="201"/>
      <c r="DZ406" s="201"/>
      <c r="EA406" s="201"/>
      <c r="EB406" s="201"/>
      <c r="EC406" s="201"/>
      <c r="ED406" s="201"/>
      <c r="EE406" s="201"/>
      <c r="EF406" s="201"/>
      <c r="EG406" s="201"/>
      <c r="EH406" s="201"/>
      <c r="EI406" s="201"/>
      <c r="EJ406" s="201"/>
      <c r="EK406" s="201"/>
      <c r="EL406" s="201"/>
      <c r="EM406" s="201"/>
      <c r="EN406" s="201"/>
      <c r="EO406" s="201"/>
      <c r="EP406" s="201"/>
      <c r="EQ406" s="201"/>
      <c r="ER406" s="201"/>
      <c r="ES406" s="201"/>
      <c r="ET406" s="201"/>
      <c r="EU406" s="202"/>
      <c r="EV406" s="203"/>
      <c r="EW406" s="202"/>
      <c r="EX406" s="203"/>
      <c r="EY406" s="202"/>
      <c r="EZ406" s="203"/>
      <c r="FA406" s="202"/>
      <c r="FB406" s="203"/>
      <c r="FC406" s="204"/>
      <c r="FD406" s="207"/>
      <c r="FE406" s="77"/>
      <c r="FF406" s="77"/>
      <c r="FG406" s="77"/>
      <c r="FH406" s="77"/>
      <c r="FI406" s="77"/>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77"/>
      <c r="GZ406" s="77"/>
      <c r="HA406" s="77"/>
      <c r="HB406" s="77"/>
      <c r="HC406" s="77"/>
      <c r="HD406" s="61"/>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c r="IC406" s="61"/>
      <c r="ID406" s="61"/>
      <c r="IE406" s="61"/>
      <c r="IF406" s="61"/>
      <c r="IG406" s="61"/>
      <c r="IH406" s="61"/>
      <c r="II406" s="61"/>
      <c r="IJ406" s="61"/>
      <c r="IK406" s="61"/>
      <c r="IL406" s="61"/>
      <c r="IM406" s="61"/>
      <c r="IN406" s="61"/>
      <c r="IO406" s="61"/>
      <c r="IP406" s="61"/>
      <c r="IQ406" s="61"/>
      <c r="IR406" s="61"/>
      <c r="IS406" s="77"/>
      <c r="IT406" s="77"/>
      <c r="IU406" s="77"/>
      <c r="IV406" s="77"/>
      <c r="IW406" s="61"/>
      <c r="IX406" s="61"/>
      <c r="IY406" s="61"/>
      <c r="IZ406" s="61"/>
      <c r="JA406" s="61"/>
      <c r="JB406" s="61"/>
      <c r="JC406" s="61"/>
      <c r="JD406" s="61"/>
      <c r="JE406" s="61"/>
      <c r="JF406" s="61"/>
      <c r="JG406" s="61"/>
      <c r="JH406" s="61"/>
      <c r="JI406" s="61"/>
      <c r="JJ406" s="61"/>
      <c r="JK406" s="61"/>
      <c r="JL406" s="61"/>
      <c r="JM406" s="61"/>
      <c r="JN406" s="61"/>
      <c r="JO406" s="61"/>
      <c r="JP406" s="61"/>
      <c r="JQ406" s="61"/>
      <c r="JR406" s="61"/>
      <c r="JS406" s="61"/>
      <c r="JT406" s="61"/>
      <c r="JU406" s="61"/>
      <c r="JV406" s="61"/>
      <c r="JW406" s="61"/>
      <c r="JX406" s="61"/>
      <c r="JY406" s="61"/>
      <c r="JZ406" s="61"/>
      <c r="KA406" s="61"/>
      <c r="KB406" s="61"/>
      <c r="KC406" s="61"/>
      <c r="KD406" s="61"/>
      <c r="KE406" s="61"/>
      <c r="KF406" s="61"/>
      <c r="KG406" s="61"/>
      <c r="KH406" s="61"/>
      <c r="KI406" s="61"/>
      <c r="KJ406" s="61"/>
      <c r="KK406" s="78"/>
      <c r="KL406" s="78"/>
      <c r="KM406" s="78"/>
      <c r="KN406" s="61"/>
      <c r="KO406" s="61"/>
      <c r="KP406" s="61"/>
      <c r="KQ406" s="61"/>
      <c r="KR406" s="61"/>
      <c r="KS406" s="61"/>
      <c r="KT406" s="61"/>
      <c r="KU406" s="61"/>
      <c r="KV406" s="61"/>
      <c r="KW406" s="61"/>
      <c r="KX406" s="61"/>
      <c r="KY406" s="61"/>
      <c r="KZ406" s="61"/>
      <c r="LA406" s="61"/>
      <c r="LB406" s="61"/>
      <c r="LC406" s="61"/>
      <c r="LD406" s="61"/>
      <c r="LE406" s="61"/>
      <c r="LF406" s="61"/>
      <c r="LG406" s="61"/>
      <c r="LH406" s="61"/>
      <c r="LI406" s="61"/>
      <c r="LJ406" s="61"/>
      <c r="LK406" s="61"/>
      <c r="LL406" s="61"/>
      <c r="LM406" s="61"/>
      <c r="LN406" s="61"/>
      <c r="LO406" s="61"/>
      <c r="LP406" s="61"/>
      <c r="LQ406" s="61"/>
      <c r="LR406" s="202"/>
      <c r="LS406" s="203"/>
      <c r="LT406" s="202"/>
      <c r="LU406" s="203"/>
      <c r="LV406" s="202"/>
      <c r="LW406" s="203"/>
      <c r="LX406" s="202"/>
      <c r="LY406" s="203"/>
      <c r="LZ406" s="204"/>
      <c r="MA406" s="208"/>
      <c r="MB406" s="61"/>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61"/>
      <c r="NE406" s="61"/>
      <c r="NF406" s="61"/>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61"/>
      <c r="OE406" s="61"/>
      <c r="OF406" s="61"/>
      <c r="OG406" s="61"/>
      <c r="OH406" s="61"/>
      <c r="OI406" s="61"/>
      <c r="OJ406" s="61"/>
      <c r="OK406" s="61"/>
      <c r="OL406" s="61"/>
      <c r="OM406" s="61"/>
      <c r="ON406" s="61"/>
      <c r="OO406" s="61"/>
      <c r="OP406" s="61"/>
      <c r="OQ406" s="61"/>
      <c r="OR406" s="61"/>
      <c r="OS406" s="61"/>
      <c r="OT406" s="61"/>
      <c r="OU406" s="61"/>
      <c r="OV406" s="61"/>
      <c r="OW406" s="61"/>
      <c r="OX406" s="61"/>
      <c r="OY406" s="61"/>
      <c r="OZ406" s="61"/>
    </row>
    <row r="407" spans="1:416" ht="28.5" hidden="1" customHeight="1">
      <c r="A407" s="61"/>
      <c r="B407" s="282"/>
      <c r="C407" s="278"/>
      <c r="D407" s="281"/>
      <c r="E407" s="278"/>
      <c r="F407" s="292"/>
      <c r="G407" s="281"/>
      <c r="H407" s="137" t="s">
        <v>788</v>
      </c>
      <c r="I407" s="160" t="s">
        <v>1150</v>
      </c>
      <c r="J407" s="134"/>
      <c r="K407" s="206"/>
      <c r="L407" s="200"/>
      <c r="M407" s="55" t="s">
        <v>378</v>
      </c>
      <c r="N407" s="61" t="s">
        <v>349</v>
      </c>
      <c r="O407" s="282"/>
      <c r="P407" s="282"/>
      <c r="Q407" s="131"/>
      <c r="R407" s="131"/>
      <c r="S407" s="131"/>
      <c r="T407" s="131"/>
      <c r="U407" s="131"/>
      <c r="V407" s="131"/>
      <c r="W407" s="131"/>
      <c r="X407" s="131"/>
      <c r="Y407" s="131"/>
      <c r="Z407" s="131" t="s">
        <v>205</v>
      </c>
      <c r="AA407" s="131"/>
      <c r="AB407" s="130">
        <f t="shared" si="550"/>
        <v>1</v>
      </c>
      <c r="AC407" s="77"/>
      <c r="AD407" s="77"/>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251"/>
      <c r="BT407" s="251"/>
      <c r="BU407" s="77"/>
      <c r="BV407" s="77"/>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77"/>
      <c r="DM407" s="77"/>
      <c r="DN407" s="77"/>
      <c r="DO407" s="77"/>
      <c r="DP407" s="201"/>
      <c r="DQ407" s="201"/>
      <c r="DR407" s="201"/>
      <c r="DS407" s="201"/>
      <c r="DT407" s="201"/>
      <c r="DU407" s="201"/>
      <c r="DV407" s="201"/>
      <c r="DW407" s="201"/>
      <c r="DX407" s="201"/>
      <c r="DY407" s="201"/>
      <c r="DZ407" s="201"/>
      <c r="EA407" s="201"/>
      <c r="EB407" s="201"/>
      <c r="EC407" s="201"/>
      <c r="ED407" s="201"/>
      <c r="EE407" s="201"/>
      <c r="EF407" s="201"/>
      <c r="EG407" s="201"/>
      <c r="EH407" s="201"/>
      <c r="EI407" s="201"/>
      <c r="EJ407" s="201"/>
      <c r="EK407" s="201"/>
      <c r="EL407" s="201"/>
      <c r="EM407" s="201"/>
      <c r="EN407" s="201"/>
      <c r="EO407" s="201"/>
      <c r="EP407" s="201"/>
      <c r="EQ407" s="201"/>
      <c r="ER407" s="201"/>
      <c r="ES407" s="201"/>
      <c r="ET407" s="201"/>
      <c r="EU407" s="202"/>
      <c r="EV407" s="203"/>
      <c r="EW407" s="202"/>
      <c r="EX407" s="203"/>
      <c r="EY407" s="202"/>
      <c r="EZ407" s="203"/>
      <c r="FA407" s="202"/>
      <c r="FB407" s="203"/>
      <c r="FC407" s="204"/>
      <c r="FD407" s="207"/>
      <c r="FE407" s="77"/>
      <c r="FF407" s="77"/>
      <c r="FG407" s="77"/>
      <c r="FH407" s="77"/>
      <c r="FI407" s="77"/>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77"/>
      <c r="GZ407" s="77"/>
      <c r="HA407" s="77"/>
      <c r="HB407" s="77"/>
      <c r="HC407" s="77"/>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61"/>
      <c r="IH407" s="61"/>
      <c r="II407" s="61"/>
      <c r="IJ407" s="61"/>
      <c r="IK407" s="61"/>
      <c r="IL407" s="61"/>
      <c r="IM407" s="61"/>
      <c r="IN407" s="61"/>
      <c r="IO407" s="61"/>
      <c r="IP407" s="61"/>
      <c r="IQ407" s="61"/>
      <c r="IR407" s="61"/>
      <c r="IS407" s="77"/>
      <c r="IT407" s="77"/>
      <c r="IU407" s="77"/>
      <c r="IV407" s="77"/>
      <c r="IW407" s="61"/>
      <c r="IX407" s="61"/>
      <c r="IY407" s="61"/>
      <c r="IZ407" s="61"/>
      <c r="JA407" s="61"/>
      <c r="JB407" s="61"/>
      <c r="JC407" s="61"/>
      <c r="JD407" s="61"/>
      <c r="JE407" s="61"/>
      <c r="JF407" s="61"/>
      <c r="JG407" s="61"/>
      <c r="JH407" s="61"/>
      <c r="JI407" s="61"/>
      <c r="JJ407" s="61"/>
      <c r="JK407" s="61"/>
      <c r="JL407" s="61"/>
      <c r="JM407" s="61"/>
      <c r="JN407" s="61"/>
      <c r="JO407" s="61"/>
      <c r="JP407" s="61"/>
      <c r="JQ407" s="61"/>
      <c r="JR407" s="61"/>
      <c r="JS407" s="61"/>
      <c r="JT407" s="61"/>
      <c r="JU407" s="61"/>
      <c r="JV407" s="61"/>
      <c r="JW407" s="61"/>
      <c r="JX407" s="61"/>
      <c r="JY407" s="61"/>
      <c r="JZ407" s="61"/>
      <c r="KA407" s="61"/>
      <c r="KB407" s="61"/>
      <c r="KC407" s="61"/>
      <c r="KD407" s="61"/>
      <c r="KE407" s="61"/>
      <c r="KF407" s="61"/>
      <c r="KG407" s="61"/>
      <c r="KH407" s="61"/>
      <c r="KI407" s="61"/>
      <c r="KJ407" s="61"/>
      <c r="KK407" s="78"/>
      <c r="KL407" s="78"/>
      <c r="KM407" s="78"/>
      <c r="KN407" s="61"/>
      <c r="KO407" s="61"/>
      <c r="KP407" s="61"/>
      <c r="KQ407" s="61"/>
      <c r="KR407" s="61"/>
      <c r="KS407" s="61"/>
      <c r="KT407" s="61"/>
      <c r="KU407" s="61"/>
      <c r="KV407" s="61"/>
      <c r="KW407" s="61"/>
      <c r="KX407" s="61"/>
      <c r="KY407" s="61"/>
      <c r="KZ407" s="61"/>
      <c r="LA407" s="61"/>
      <c r="LB407" s="61"/>
      <c r="LC407" s="61"/>
      <c r="LD407" s="61"/>
      <c r="LE407" s="61"/>
      <c r="LF407" s="61"/>
      <c r="LG407" s="61"/>
      <c r="LH407" s="61"/>
      <c r="LI407" s="61"/>
      <c r="LJ407" s="61"/>
      <c r="LK407" s="61"/>
      <c r="LL407" s="61"/>
      <c r="LM407" s="61"/>
      <c r="LN407" s="61"/>
      <c r="LO407" s="61"/>
      <c r="LP407" s="61"/>
      <c r="LQ407" s="61"/>
      <c r="LR407" s="202"/>
      <c r="LS407" s="203"/>
      <c r="LT407" s="202"/>
      <c r="LU407" s="203"/>
      <c r="LV407" s="202"/>
      <c r="LW407" s="203"/>
      <c r="LX407" s="202"/>
      <c r="LY407" s="203"/>
      <c r="LZ407" s="204"/>
      <c r="MA407" s="208"/>
      <c r="MB407" s="61"/>
      <c r="MC407" s="61"/>
      <c r="MD407" s="61"/>
      <c r="ME407" s="61"/>
      <c r="MF407" s="61"/>
      <c r="MG407" s="61"/>
      <c r="MH407" s="61"/>
      <c r="MI407" s="61"/>
      <c r="MJ407" s="61"/>
      <c r="MK407" s="61"/>
      <c r="ML407" s="61"/>
      <c r="MM407" s="61"/>
      <c r="MN407" s="61"/>
      <c r="MO407" s="61"/>
      <c r="MP407" s="61"/>
      <c r="MQ407" s="61"/>
      <c r="MR407" s="61"/>
      <c r="MS407" s="61"/>
      <c r="MT407" s="61"/>
      <c r="MU407" s="61"/>
      <c r="MV407" s="61"/>
      <c r="MW407" s="61"/>
      <c r="MX407" s="61"/>
      <c r="MY407" s="61"/>
      <c r="MZ407" s="61"/>
      <c r="NA407" s="61"/>
      <c r="NB407" s="61"/>
      <c r="NC407" s="61"/>
      <c r="ND407" s="61"/>
      <c r="NE407" s="61"/>
      <c r="NF407" s="61"/>
      <c r="NG407" s="61"/>
      <c r="NH407" s="61"/>
      <c r="NI407" s="61"/>
      <c r="NJ407" s="61"/>
      <c r="NK407" s="61"/>
      <c r="NL407" s="61"/>
      <c r="NM407" s="61"/>
      <c r="NN407" s="61"/>
      <c r="NO407" s="61"/>
      <c r="NP407" s="61"/>
      <c r="NQ407" s="61"/>
      <c r="NR407" s="61"/>
      <c r="NS407" s="61"/>
      <c r="NT407" s="61"/>
      <c r="NU407" s="61"/>
      <c r="NV407" s="61"/>
      <c r="NW407" s="61"/>
      <c r="NX407" s="61"/>
      <c r="NY407" s="61"/>
      <c r="NZ407" s="61"/>
      <c r="OA407" s="61"/>
      <c r="OB407" s="61"/>
      <c r="OC407" s="61"/>
      <c r="OD407" s="61"/>
      <c r="OE407" s="61"/>
      <c r="OF407" s="61"/>
      <c r="OG407" s="61"/>
      <c r="OH407" s="61"/>
      <c r="OI407" s="61"/>
      <c r="OJ407" s="61"/>
      <c r="OK407" s="61"/>
      <c r="OL407" s="61"/>
      <c r="OM407" s="61"/>
      <c r="ON407" s="61"/>
      <c r="OO407" s="61"/>
      <c r="OP407" s="61"/>
      <c r="OQ407" s="61"/>
      <c r="OR407" s="61"/>
      <c r="OS407" s="61"/>
      <c r="OT407" s="61"/>
      <c r="OU407" s="61"/>
      <c r="OV407" s="61"/>
      <c r="OW407" s="61"/>
      <c r="OX407" s="61"/>
      <c r="OY407" s="61"/>
      <c r="OZ407" s="61"/>
    </row>
    <row r="408" spans="1:416" ht="28.5" hidden="1" customHeight="1">
      <c r="A408" s="61"/>
      <c r="B408" s="282"/>
      <c r="C408" s="278"/>
      <c r="D408" s="281"/>
      <c r="E408" s="278"/>
      <c r="F408" s="292"/>
      <c r="G408" s="281"/>
      <c r="H408" s="137" t="s">
        <v>1352</v>
      </c>
      <c r="I408" s="160" t="s">
        <v>1150</v>
      </c>
      <c r="J408" s="134"/>
      <c r="K408" s="206" t="s">
        <v>662</v>
      </c>
      <c r="L408" s="200" t="s">
        <v>500</v>
      </c>
      <c r="M408" s="55" t="s">
        <v>378</v>
      </c>
      <c r="N408" s="61" t="s">
        <v>349</v>
      </c>
      <c r="O408" s="282"/>
      <c r="P408" s="282"/>
      <c r="Q408" s="131"/>
      <c r="R408" s="131"/>
      <c r="S408" s="131"/>
      <c r="T408" s="131"/>
      <c r="U408" s="131"/>
      <c r="V408" s="131"/>
      <c r="W408" s="131"/>
      <c r="X408" s="131"/>
      <c r="Y408" s="131"/>
      <c r="Z408" s="131"/>
      <c r="AA408" s="131" t="s">
        <v>205</v>
      </c>
      <c r="AB408" s="130">
        <f t="shared" si="550"/>
        <v>1</v>
      </c>
      <c r="AC408" s="77"/>
      <c r="AD408" s="7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251"/>
      <c r="BT408" s="251"/>
      <c r="BU408" s="77"/>
      <c r="BV408" s="77"/>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77"/>
      <c r="DM408" s="77"/>
      <c r="DN408" s="77"/>
      <c r="DO408" s="77"/>
      <c r="DP408" s="201"/>
      <c r="DQ408" s="201"/>
      <c r="DR408" s="201"/>
      <c r="DS408" s="201"/>
      <c r="DT408" s="201"/>
      <c r="DU408" s="201"/>
      <c r="DV408" s="201"/>
      <c r="DW408" s="201"/>
      <c r="DX408" s="201"/>
      <c r="DY408" s="201"/>
      <c r="DZ408" s="201"/>
      <c r="EA408" s="201"/>
      <c r="EB408" s="201"/>
      <c r="EC408" s="201"/>
      <c r="ED408" s="201"/>
      <c r="EE408" s="201"/>
      <c r="EF408" s="201"/>
      <c r="EG408" s="201"/>
      <c r="EH408" s="201"/>
      <c r="EI408" s="201"/>
      <c r="EJ408" s="201"/>
      <c r="EK408" s="201"/>
      <c r="EL408" s="201"/>
      <c r="EM408" s="201"/>
      <c r="EN408" s="201"/>
      <c r="EO408" s="201"/>
      <c r="EP408" s="201"/>
      <c r="EQ408" s="201"/>
      <c r="ER408" s="201"/>
      <c r="ES408" s="201"/>
      <c r="ET408" s="201"/>
      <c r="EU408" s="202"/>
      <c r="EV408" s="203"/>
      <c r="EW408" s="202"/>
      <c r="EX408" s="203"/>
      <c r="EY408" s="202"/>
      <c r="EZ408" s="203"/>
      <c r="FA408" s="202"/>
      <c r="FB408" s="203"/>
      <c r="FC408" s="204"/>
      <c r="FD408" s="207"/>
      <c r="FE408" s="77"/>
      <c r="FF408" s="77"/>
      <c r="FG408" s="77"/>
      <c r="FH408" s="77"/>
      <c r="FI408" s="77"/>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77"/>
      <c r="GZ408" s="77"/>
      <c r="HA408" s="77"/>
      <c r="HB408" s="77"/>
      <c r="HC408" s="77"/>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77"/>
      <c r="IT408" s="77"/>
      <c r="IU408" s="77"/>
      <c r="IV408" s="77"/>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61"/>
      <c r="KW408" s="61"/>
      <c r="KX408" s="61"/>
      <c r="KY408" s="61"/>
      <c r="KZ408" s="61"/>
      <c r="LA408" s="61"/>
      <c r="LB408" s="61"/>
      <c r="LC408" s="61"/>
      <c r="LD408" s="61"/>
      <c r="LE408" s="61"/>
      <c r="LF408" s="61"/>
      <c r="LG408" s="61"/>
      <c r="LH408" s="61"/>
      <c r="LI408" s="61"/>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E408" s="61"/>
      <c r="OF408" s="61"/>
      <c r="OG408" s="61"/>
      <c r="OH408" s="61"/>
      <c r="OI408" s="61"/>
      <c r="OJ408" s="61"/>
      <c r="OK408" s="61"/>
      <c r="OL408" s="61"/>
      <c r="OM408" s="61"/>
      <c r="ON408" s="61"/>
      <c r="OO408" s="61"/>
      <c r="OP408" s="61"/>
      <c r="OQ408" s="61"/>
      <c r="OR408" s="61"/>
      <c r="OS408" s="61"/>
      <c r="OT408" s="61"/>
      <c r="OU408" s="61"/>
      <c r="OV408" s="61"/>
      <c r="OW408" s="61"/>
      <c r="OX408" s="61"/>
      <c r="OY408" s="61"/>
      <c r="OZ408" s="61"/>
    </row>
    <row r="409" spans="1:416" s="25" customFormat="1" ht="39.75" hidden="1" customHeight="1">
      <c r="A409" s="61"/>
      <c r="B409" s="61"/>
      <c r="C409" s="280" t="s">
        <v>323</v>
      </c>
      <c r="D409" s="280"/>
      <c r="E409" s="280"/>
      <c r="F409" s="198"/>
      <c r="G409" s="122">
        <f>COUNTIF(G410:G415,"x")</f>
        <v>0</v>
      </c>
      <c r="H409" s="198"/>
      <c r="I409" s="198"/>
      <c r="J409" s="148"/>
      <c r="K409" s="47"/>
      <c r="L409" s="148"/>
      <c r="M409" s="198"/>
      <c r="N409" s="198"/>
      <c r="O409" s="125">
        <f>COUNTIF(O410:O415,"x")</f>
        <v>6</v>
      </c>
      <c r="P409" s="61">
        <f>SUM(P410:P415)</f>
        <v>6</v>
      </c>
      <c r="Q409" s="125">
        <f t="shared" ref="Q409:AA409" si="576">COUNTIF(Q410:Q415,"x")</f>
        <v>2</v>
      </c>
      <c r="R409" s="125">
        <f t="shared" si="576"/>
        <v>0</v>
      </c>
      <c r="S409" s="125">
        <f t="shared" si="576"/>
        <v>0</v>
      </c>
      <c r="T409" s="125">
        <f t="shared" ref="T409" si="577">COUNTIF(T410:T415,"x")</f>
        <v>1</v>
      </c>
      <c r="U409" s="125">
        <f t="shared" si="576"/>
        <v>0</v>
      </c>
      <c r="V409" s="125">
        <f t="shared" si="576"/>
        <v>0</v>
      </c>
      <c r="W409" s="125">
        <f t="shared" si="576"/>
        <v>0</v>
      </c>
      <c r="X409" s="125">
        <f t="shared" si="576"/>
        <v>0</v>
      </c>
      <c r="Y409" s="125">
        <f t="shared" si="576"/>
        <v>0</v>
      </c>
      <c r="Z409" s="125">
        <f t="shared" si="576"/>
        <v>3</v>
      </c>
      <c r="AA409" s="125">
        <f t="shared" si="576"/>
        <v>0</v>
      </c>
      <c r="AB409" s="244">
        <f>SUM(AB410:AB415)</f>
        <v>6</v>
      </c>
      <c r="AC409" s="75"/>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205"/>
      <c r="BJ409" s="205"/>
      <c r="BK409" s="205"/>
      <c r="BL409" s="205"/>
      <c r="BM409" s="205"/>
      <c r="BN409" s="205"/>
      <c r="BO409" s="205"/>
      <c r="BP409" s="205"/>
      <c r="BQ409" s="205"/>
      <c r="BR409" s="208"/>
      <c r="BS409" s="77"/>
      <c r="BT409" s="77"/>
      <c r="BU409" s="77"/>
      <c r="BV409" s="77"/>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77"/>
      <c r="GZ409" s="77"/>
      <c r="HA409" s="77"/>
      <c r="HB409" s="77"/>
      <c r="HC409" s="77"/>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1"/>
      <c r="IP409" s="61"/>
      <c r="IQ409" s="61"/>
      <c r="IR409" s="61"/>
      <c r="IS409" s="61"/>
      <c r="IT409" s="61"/>
      <c r="IU409" s="61"/>
      <c r="IV409" s="61"/>
      <c r="IW409" s="61"/>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61"/>
      <c r="LN409" s="61"/>
      <c r="LO409" s="61"/>
      <c r="LP409" s="61"/>
      <c r="LQ409" s="61"/>
      <c r="LR409" s="202"/>
      <c r="LS409" s="203"/>
      <c r="LT409" s="202"/>
      <c r="LU409" s="203"/>
      <c r="LV409" s="202"/>
      <c r="LW409" s="203"/>
      <c r="LX409" s="202"/>
      <c r="LY409" s="203"/>
      <c r="LZ409" s="204"/>
      <c r="MA409" s="208"/>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202"/>
      <c r="NE409" s="203"/>
      <c r="NF409" s="202"/>
      <c r="NG409" s="203"/>
      <c r="NH409" s="202"/>
      <c r="NI409" s="203"/>
      <c r="NJ409" s="202"/>
      <c r="NK409" s="203"/>
      <c r="NL409" s="204"/>
      <c r="NM409" s="207"/>
      <c r="NN409" s="77"/>
      <c r="NO409" s="77"/>
      <c r="NP409" s="61"/>
      <c r="NQ409" s="61"/>
      <c r="NR409" s="61"/>
      <c r="NS409" s="61"/>
      <c r="NT409" s="61"/>
      <c r="NU409" s="61"/>
      <c r="NV409" s="61"/>
      <c r="NW409" s="61"/>
      <c r="NX409" s="61"/>
      <c r="NY409" s="61"/>
      <c r="NZ409" s="61"/>
      <c r="OA409" s="61"/>
      <c r="OB409" s="61"/>
      <c r="OC409" s="61"/>
      <c r="OD409" s="61"/>
      <c r="OE409" s="61"/>
      <c r="OF409" s="61"/>
      <c r="OG409" s="61"/>
      <c r="OH409" s="61"/>
      <c r="OI409" s="61"/>
      <c r="OJ409" s="61"/>
      <c r="OK409" s="61"/>
      <c r="OL409" s="61"/>
      <c r="OM409" s="61"/>
      <c r="ON409" s="61"/>
      <c r="OO409" s="61"/>
      <c r="OP409" s="202"/>
      <c r="OQ409" s="203"/>
      <c r="OR409" s="202"/>
      <c r="OS409" s="203"/>
      <c r="OT409" s="202"/>
      <c r="OU409" s="203"/>
      <c r="OV409" s="202"/>
      <c r="OW409" s="203"/>
      <c r="OX409" s="204"/>
      <c r="OY409" s="207"/>
      <c r="OZ409" s="61"/>
    </row>
    <row r="410" spans="1:416" ht="110.25" hidden="1">
      <c r="A410" s="61"/>
      <c r="B410" s="61">
        <v>145</v>
      </c>
      <c r="C410" s="137" t="s">
        <v>55</v>
      </c>
      <c r="D410" s="133" t="s">
        <v>6</v>
      </c>
      <c r="E410" s="137" t="s">
        <v>56</v>
      </c>
      <c r="F410" s="134" t="s">
        <v>6</v>
      </c>
      <c r="G410" s="133"/>
      <c r="H410" s="137" t="s">
        <v>56</v>
      </c>
      <c r="I410" s="176" t="s">
        <v>1316</v>
      </c>
      <c r="J410" s="134"/>
      <c r="K410" s="206" t="s">
        <v>662</v>
      </c>
      <c r="L410" s="200" t="s">
        <v>500</v>
      </c>
      <c r="M410" s="55" t="s">
        <v>378</v>
      </c>
      <c r="N410" s="61" t="s">
        <v>349</v>
      </c>
      <c r="O410" s="61" t="s">
        <v>205</v>
      </c>
      <c r="P410" s="61">
        <v>1</v>
      </c>
      <c r="Q410" s="131"/>
      <c r="R410" s="131"/>
      <c r="S410" s="131"/>
      <c r="T410" s="131" t="s">
        <v>205</v>
      </c>
      <c r="U410" s="131"/>
      <c r="V410" s="131"/>
      <c r="W410" s="131"/>
      <c r="X410" s="131"/>
      <c r="Y410" s="131"/>
      <c r="Z410" s="131"/>
      <c r="AA410" s="131"/>
      <c r="AB410" s="130">
        <f t="shared" ref="AB410:AB415" si="578">COUNTIF($Q410:$AA410,"x")</f>
        <v>1</v>
      </c>
      <c r="AC410" s="77"/>
      <c r="AD410" s="77"/>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251"/>
      <c r="BT410" s="251"/>
      <c r="BU410" s="76"/>
      <c r="BV410" s="79"/>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202"/>
      <c r="DC410" s="203"/>
      <c r="DD410" s="202"/>
      <c r="DE410" s="203"/>
      <c r="DF410" s="202"/>
      <c r="DG410" s="203"/>
      <c r="DH410" s="202"/>
      <c r="DI410" s="203" t="e">
        <f>DH410/(DB410+DD410+DF410+DH410)</f>
        <v>#DIV/0!</v>
      </c>
      <c r="DJ410" s="204" t="e">
        <f>(((DB410*2)+(DD410*1)+(DF410*0)))/(DB410+DD410+DF410)</f>
        <v>#DIV/0!</v>
      </c>
      <c r="DK410" s="207" t="e">
        <f>IF(DI410&gt;=50%,"KĐG",IF(DJ410&gt;=1.6,"Đạt mục tiêu",IF(DJ410&gt;=1,"Cần cố gắng","Chưa đạt")))</f>
        <v>#DIV/0!</v>
      </c>
      <c r="DL410" s="77"/>
      <c r="DM410" s="77"/>
      <c r="DN410" s="77"/>
      <c r="DO410" s="77"/>
      <c r="DP410" s="201">
        <v>2</v>
      </c>
      <c r="DQ410" s="201">
        <v>2</v>
      </c>
      <c r="DR410" s="201">
        <v>2</v>
      </c>
      <c r="DS410" s="201">
        <v>2</v>
      </c>
      <c r="DT410" s="201">
        <v>2</v>
      </c>
      <c r="DU410" s="201">
        <v>2</v>
      </c>
      <c r="DV410" s="201">
        <v>2</v>
      </c>
      <c r="DW410" s="201">
        <v>2</v>
      </c>
      <c r="DX410" s="201">
        <v>2</v>
      </c>
      <c r="DY410" s="201">
        <v>2</v>
      </c>
      <c r="DZ410" s="201">
        <v>2</v>
      </c>
      <c r="EA410" s="201">
        <v>2</v>
      </c>
      <c r="EB410" s="201">
        <v>2</v>
      </c>
      <c r="EC410" s="201">
        <v>2</v>
      </c>
      <c r="ED410" s="201">
        <v>2</v>
      </c>
      <c r="EE410" s="201">
        <v>2</v>
      </c>
      <c r="EF410" s="201">
        <v>2</v>
      </c>
      <c r="EG410" s="201">
        <v>2</v>
      </c>
      <c r="EH410" s="201">
        <v>2</v>
      </c>
      <c r="EI410" s="201">
        <v>2</v>
      </c>
      <c r="EJ410" s="201">
        <v>2</v>
      </c>
      <c r="EK410" s="201">
        <v>2</v>
      </c>
      <c r="EL410" s="201">
        <v>2</v>
      </c>
      <c r="EM410" s="201">
        <v>2</v>
      </c>
      <c r="EN410" s="201">
        <v>2</v>
      </c>
      <c r="EO410" s="201">
        <v>2</v>
      </c>
      <c r="EP410" s="201">
        <v>2</v>
      </c>
      <c r="EQ410" s="201">
        <v>2</v>
      </c>
      <c r="ER410" s="201">
        <v>2</v>
      </c>
      <c r="ES410" s="201">
        <v>2</v>
      </c>
      <c r="ET410" s="201">
        <v>2</v>
      </c>
      <c r="EU410" s="202">
        <v>23</v>
      </c>
      <c r="EV410" s="203">
        <v>0.85185185185185186</v>
      </c>
      <c r="EW410" s="202">
        <v>2</v>
      </c>
      <c r="EX410" s="203">
        <v>7.407407407407407E-2</v>
      </c>
      <c r="EY410" s="202">
        <v>2</v>
      </c>
      <c r="EZ410" s="203">
        <v>7.407407407407407E-2</v>
      </c>
      <c r="FA410" s="202">
        <v>0</v>
      </c>
      <c r="FB410" s="203">
        <v>0</v>
      </c>
      <c r="FC410" s="204">
        <v>1.7777777777777777</v>
      </c>
      <c r="FD410" s="207" t="s">
        <v>671</v>
      </c>
      <c r="FE410" s="77"/>
      <c r="FF410" s="77"/>
      <c r="FG410" s="77"/>
      <c r="FH410" s="77"/>
      <c r="FI410" s="77"/>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77"/>
      <c r="GZ410" s="77"/>
      <c r="HA410" s="77"/>
      <c r="HB410" s="77"/>
      <c r="HC410" s="77"/>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77"/>
      <c r="IT410" s="77"/>
      <c r="IU410" s="77"/>
      <c r="IV410" s="77"/>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61"/>
      <c r="JW410" s="61"/>
      <c r="JX410" s="61"/>
      <c r="JY410" s="61"/>
      <c r="JZ410" s="61"/>
      <c r="KA410" s="61"/>
      <c r="KB410" s="61"/>
      <c r="KC410" s="61"/>
      <c r="KD410" s="61"/>
      <c r="KE410" s="61"/>
      <c r="KF410" s="61"/>
      <c r="KG410" s="61"/>
      <c r="KH410" s="61"/>
      <c r="KI410" s="61"/>
      <c r="KJ410" s="61"/>
      <c r="KK410" s="61"/>
      <c r="KL410" s="61"/>
      <c r="KM410" s="61"/>
      <c r="KN410" s="61"/>
      <c r="KO410" s="61"/>
      <c r="KP410" s="61"/>
      <c r="KQ410" s="61"/>
      <c r="KR410" s="61"/>
      <c r="KS410" s="61"/>
      <c r="KT410" s="61"/>
      <c r="KU410" s="61"/>
      <c r="KV410" s="61"/>
      <c r="KW410" s="61"/>
      <c r="KX410" s="61"/>
      <c r="KY410" s="61"/>
      <c r="KZ410" s="61"/>
      <c r="LA410" s="61"/>
      <c r="LB410" s="61"/>
      <c r="LC410" s="61"/>
      <c r="LD410" s="61"/>
      <c r="LE410" s="61"/>
      <c r="LF410" s="61"/>
      <c r="LG410" s="61"/>
      <c r="LH410" s="61"/>
      <c r="LI410" s="61"/>
      <c r="LJ410" s="61"/>
      <c r="LK410" s="61"/>
      <c r="LL410" s="61"/>
      <c r="LM410" s="61"/>
      <c r="LN410" s="61"/>
      <c r="LO410" s="61"/>
      <c r="LP410" s="61"/>
      <c r="LQ410" s="61"/>
      <c r="LR410" s="61"/>
      <c r="LS410" s="61"/>
      <c r="LT410" s="61"/>
      <c r="LU410" s="61"/>
      <c r="LV410" s="61"/>
      <c r="LW410" s="61"/>
      <c r="LX410" s="61"/>
      <c r="LY410" s="61"/>
      <c r="LZ410" s="61"/>
      <c r="MA410" s="61"/>
      <c r="MB410" s="61"/>
      <c r="MC410" s="61"/>
      <c r="MD410" s="61"/>
      <c r="ME410" s="61"/>
      <c r="MF410" s="61"/>
      <c r="MG410" s="61"/>
      <c r="MH410" s="61"/>
      <c r="MI410" s="61"/>
      <c r="MJ410" s="61"/>
      <c r="MK410" s="61"/>
      <c r="ML410" s="61"/>
      <c r="MM410" s="61"/>
      <c r="MN410" s="61"/>
      <c r="MO410" s="61"/>
      <c r="MP410" s="61"/>
      <c r="MQ410" s="61"/>
      <c r="MR410" s="61"/>
      <c r="MS410" s="61"/>
      <c r="MT410" s="61"/>
      <c r="MU410" s="61"/>
      <c r="MV410" s="61"/>
      <c r="MW410" s="61"/>
      <c r="MX410" s="61"/>
      <c r="MY410" s="61"/>
      <c r="MZ410" s="61"/>
      <c r="NA410" s="61"/>
      <c r="NB410" s="61"/>
      <c r="NC410" s="61"/>
      <c r="ND410" s="61"/>
      <c r="NE410" s="61"/>
      <c r="NF410" s="61"/>
      <c r="NG410" s="61"/>
      <c r="NH410" s="61"/>
      <c r="NI410" s="61"/>
      <c r="NJ410" s="61"/>
      <c r="NK410" s="61"/>
      <c r="NL410" s="61"/>
      <c r="NM410" s="61"/>
      <c r="NN410" s="61"/>
      <c r="NO410" s="61"/>
      <c r="NP410" s="61"/>
      <c r="NQ410" s="61"/>
      <c r="NR410" s="61"/>
      <c r="NS410" s="61"/>
      <c r="NT410" s="61"/>
      <c r="NU410" s="61"/>
      <c r="NV410" s="61"/>
      <c r="NW410" s="61"/>
      <c r="NX410" s="61"/>
      <c r="NY410" s="61"/>
      <c r="NZ410" s="61"/>
      <c r="OA410" s="61"/>
      <c r="OB410" s="61"/>
      <c r="OC410" s="61"/>
      <c r="OD410" s="61"/>
      <c r="OE410" s="61"/>
      <c r="OF410" s="61"/>
      <c r="OG410" s="61"/>
      <c r="OH410" s="61"/>
      <c r="OI410" s="61"/>
      <c r="OJ410" s="61"/>
      <c r="OK410" s="61"/>
      <c r="OL410" s="61"/>
      <c r="OM410" s="61"/>
      <c r="ON410" s="61"/>
      <c r="OO410" s="61"/>
      <c r="OP410" s="61"/>
      <c r="OQ410" s="61"/>
      <c r="OR410" s="61"/>
      <c r="OS410" s="61"/>
      <c r="OT410" s="61"/>
      <c r="OU410" s="61"/>
      <c r="OV410" s="61"/>
      <c r="OW410" s="61"/>
      <c r="OX410" s="61"/>
      <c r="OY410" s="61"/>
      <c r="OZ410" s="61"/>
    </row>
    <row r="411" spans="1:416" ht="55.5" hidden="1">
      <c r="A411" s="61"/>
      <c r="B411" s="61">
        <v>146</v>
      </c>
      <c r="C411" s="137" t="s">
        <v>231</v>
      </c>
      <c r="D411" s="133" t="s">
        <v>12</v>
      </c>
      <c r="E411" s="137" t="s">
        <v>57</v>
      </c>
      <c r="F411" s="134" t="s">
        <v>6</v>
      </c>
      <c r="G411" s="133"/>
      <c r="H411" s="137" t="s">
        <v>57</v>
      </c>
      <c r="I411" s="176" t="s">
        <v>1151</v>
      </c>
      <c r="J411" s="134"/>
      <c r="K411" s="206" t="s">
        <v>662</v>
      </c>
      <c r="L411" s="200" t="s">
        <v>500</v>
      </c>
      <c r="M411" s="55" t="s">
        <v>378</v>
      </c>
      <c r="N411" s="61" t="s">
        <v>349</v>
      </c>
      <c r="O411" s="61" t="s">
        <v>205</v>
      </c>
      <c r="P411" s="61">
        <v>1</v>
      </c>
      <c r="Q411" s="131"/>
      <c r="R411" s="131"/>
      <c r="S411" s="131"/>
      <c r="T411" s="131"/>
      <c r="U411" s="131"/>
      <c r="V411" s="131"/>
      <c r="W411" s="131"/>
      <c r="X411" s="131"/>
      <c r="Y411" s="131"/>
      <c r="Z411" s="131" t="s">
        <v>205</v>
      </c>
      <c r="AA411" s="131"/>
      <c r="AB411" s="130">
        <f t="shared" si="578"/>
        <v>1</v>
      </c>
      <c r="AC411" s="77"/>
      <c r="AD411" s="77"/>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251"/>
      <c r="BT411" s="251"/>
      <c r="BU411" s="77"/>
      <c r="BV411" s="77"/>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77"/>
      <c r="DM411" s="77"/>
      <c r="DN411" s="77"/>
      <c r="DO411" s="77"/>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77"/>
      <c r="FF411" s="77"/>
      <c r="FG411" s="77"/>
      <c r="FH411" s="77"/>
      <c r="FI411" s="77"/>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77"/>
      <c r="GZ411" s="77"/>
      <c r="HA411" s="77"/>
      <c r="HB411" s="77"/>
      <c r="HC411" s="77"/>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61"/>
      <c r="IK411" s="61"/>
      <c r="IL411" s="61"/>
      <c r="IM411" s="61"/>
      <c r="IN411" s="61"/>
      <c r="IO411" s="61"/>
      <c r="IP411" s="61"/>
      <c r="IQ411" s="61"/>
      <c r="IR411" s="61"/>
      <c r="IS411" s="77"/>
      <c r="IT411" s="77"/>
      <c r="IU411" s="77"/>
      <c r="IV411" s="77"/>
      <c r="IW411" s="61"/>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61"/>
      <c r="JX411" s="61"/>
      <c r="JY411" s="61"/>
      <c r="JZ411" s="61"/>
      <c r="KA411" s="61"/>
      <c r="KB411" s="61"/>
      <c r="KC411" s="61"/>
      <c r="KD411" s="61"/>
      <c r="KE411" s="61"/>
      <c r="KF411" s="61"/>
      <c r="KG411" s="61"/>
      <c r="KH411" s="61"/>
      <c r="KI411" s="61"/>
      <c r="KJ411" s="61"/>
      <c r="KK411" s="78" t="s">
        <v>556</v>
      </c>
      <c r="KL411" s="78"/>
      <c r="KM411" s="61"/>
      <c r="KN411" s="61">
        <v>2</v>
      </c>
      <c r="KO411" s="61">
        <v>2</v>
      </c>
      <c r="KP411" s="61">
        <v>2</v>
      </c>
      <c r="KQ411" s="61">
        <v>1</v>
      </c>
      <c r="KR411" s="61">
        <v>2</v>
      </c>
      <c r="KS411" s="61">
        <v>2</v>
      </c>
      <c r="KT411" s="61">
        <v>2</v>
      </c>
      <c r="KU411" s="61">
        <v>2</v>
      </c>
      <c r="KV411" s="61">
        <v>2</v>
      </c>
      <c r="KW411" s="61">
        <v>2</v>
      </c>
      <c r="KX411" s="61">
        <v>2</v>
      </c>
      <c r="KY411" s="61">
        <v>2</v>
      </c>
      <c r="KZ411" s="61">
        <v>2</v>
      </c>
      <c r="LA411" s="61">
        <v>1</v>
      </c>
      <c r="LB411" s="61">
        <v>2</v>
      </c>
      <c r="LC411" s="61">
        <v>2</v>
      </c>
      <c r="LD411" s="61">
        <v>2</v>
      </c>
      <c r="LE411" s="61">
        <v>2</v>
      </c>
      <c r="LF411" s="61">
        <v>2</v>
      </c>
      <c r="LG411" s="61">
        <v>2</v>
      </c>
      <c r="LH411" s="61">
        <v>2</v>
      </c>
      <c r="LI411" s="61">
        <v>2</v>
      </c>
      <c r="LJ411" s="61">
        <v>2</v>
      </c>
      <c r="LK411" s="61">
        <v>2</v>
      </c>
      <c r="LL411" s="61">
        <v>2</v>
      </c>
      <c r="LM411" s="61">
        <v>2</v>
      </c>
      <c r="LN411" s="61">
        <v>2</v>
      </c>
      <c r="LO411" s="61">
        <v>2</v>
      </c>
      <c r="LP411" s="61">
        <v>2</v>
      </c>
      <c r="LQ411" s="61">
        <v>1</v>
      </c>
      <c r="LR411" s="202">
        <f t="shared" ref="LR411:LR415" si="579">COUNTIF(KN411:LQ411,"2")</f>
        <v>27</v>
      </c>
      <c r="LS411" s="203">
        <f t="shared" ref="LS411:LS415" si="580">LR411/(LR411+LT411+LV411+LX411)</f>
        <v>0.9</v>
      </c>
      <c r="LT411" s="202">
        <f t="shared" ref="LT411:LT415" si="581">COUNTIF(KN411:LQ411,"1")</f>
        <v>3</v>
      </c>
      <c r="LU411" s="203">
        <f t="shared" ref="LU411:LU415" si="582">LT411/(LR411+LT411+LV411+LX411)</f>
        <v>0.1</v>
      </c>
      <c r="LV411" s="202">
        <f t="shared" ref="LV411:LV415" si="583">COUNTIF(KN411:LQ411,"0")</f>
        <v>0</v>
      </c>
      <c r="LW411" s="203">
        <f t="shared" ref="LW411:LW415" si="584">LV411/(LR411+LT411+LV411+LX411)</f>
        <v>0</v>
      </c>
      <c r="LX411" s="202">
        <f t="shared" ref="LX411:LX415" si="585">COUNTIF(KA411:LQ411,"KĐG")</f>
        <v>0</v>
      </c>
      <c r="LY411" s="203">
        <f t="shared" ref="LY411:LY415" si="586">LX411/(LR411+LT411+LV411+LX411)</f>
        <v>0</v>
      </c>
      <c r="LZ411" s="204">
        <f t="shared" ref="LZ411:LZ415" si="587">(((LR411*2)+(LT411*1)+(LV411*0)))/(LR411+LT411+LV411)</f>
        <v>1.9</v>
      </c>
      <c r="MA411" s="208" t="str">
        <f t="shared" ref="MA411:MA415" si="588">IF(LY411&gt;=50%,"KĐG",IF(LZ411&gt;=1.6,"Đạt mục tiêu",IF(LZ411&gt;=1,"Cần cố gắng","Chưa đạt")))</f>
        <v>Đạt mục tiêu</v>
      </c>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77" t="s">
        <v>552</v>
      </c>
      <c r="NO411" s="61"/>
      <c r="NP411" s="61">
        <v>2</v>
      </c>
      <c r="NQ411" s="61">
        <v>2</v>
      </c>
      <c r="NR411" s="61">
        <v>1</v>
      </c>
      <c r="NS411" s="61">
        <v>2</v>
      </c>
      <c r="NT411" s="61">
        <v>2</v>
      </c>
      <c r="NU411" s="61">
        <v>2</v>
      </c>
      <c r="NV411" s="61">
        <v>2</v>
      </c>
      <c r="NW411" s="61">
        <v>2</v>
      </c>
      <c r="NX411" s="61">
        <v>2</v>
      </c>
      <c r="NY411" s="61">
        <v>2</v>
      </c>
      <c r="NZ411" s="61">
        <v>1</v>
      </c>
      <c r="OA411" s="61">
        <v>2</v>
      </c>
      <c r="OB411" s="61">
        <v>1</v>
      </c>
      <c r="OC411" s="61">
        <v>2</v>
      </c>
      <c r="OD411" s="61">
        <v>2</v>
      </c>
      <c r="OE411" s="61">
        <v>2</v>
      </c>
      <c r="OF411" s="61">
        <v>2</v>
      </c>
      <c r="OG411" s="61">
        <v>2</v>
      </c>
      <c r="OH411" s="61">
        <v>2</v>
      </c>
      <c r="OI411" s="61">
        <v>2</v>
      </c>
      <c r="OJ411" s="61">
        <v>2</v>
      </c>
      <c r="OK411" s="61">
        <v>2</v>
      </c>
      <c r="OL411" s="61">
        <v>2</v>
      </c>
      <c r="OM411" s="61">
        <v>2</v>
      </c>
      <c r="ON411" s="61">
        <v>2</v>
      </c>
      <c r="OO411" s="61">
        <v>2</v>
      </c>
      <c r="OP411" s="202">
        <f>COUNTIF(NP411:OO411,"2")</f>
        <v>23</v>
      </c>
      <c r="OQ411" s="203">
        <f>OP411/(OP411+OR411+OT411+OV411)</f>
        <v>0.88461538461538458</v>
      </c>
      <c r="OR411" s="202">
        <f>COUNTIF(NP411:OO411,"1")</f>
        <v>3</v>
      </c>
      <c r="OS411" s="203">
        <f>OR411/(OP411+OR411+OT411+OV411)</f>
        <v>0.11538461538461539</v>
      </c>
      <c r="OT411" s="202">
        <f>COUNTIF(NP411:OO411,"0")</f>
        <v>0</v>
      </c>
      <c r="OU411" s="203">
        <f>OT411/(OP411+OR411+OT411+OV411)</f>
        <v>0</v>
      </c>
      <c r="OV411" s="202">
        <f>COUNTIF(NC411:OO411,"KĐG")</f>
        <v>0</v>
      </c>
      <c r="OW411" s="203">
        <f>OV411/(OP411+OR411+OT411+OV411)</f>
        <v>0</v>
      </c>
      <c r="OX411" s="204">
        <f>(((OP411*2)+(OR411*1)+(OT411*0)))/(OP411+OR411+OT411)</f>
        <v>1.8846153846153846</v>
      </c>
      <c r="OY411" s="207" t="str">
        <f>IF(OW411&gt;=50%,"KĐG",IF(OX411&gt;=1.6,"Đạt mục tiêu",IF(OX411&gt;=1,"Cần cố gắng","Chưa đạt")))</f>
        <v>Đạt mục tiêu</v>
      </c>
      <c r="OZ411" s="61"/>
    </row>
    <row r="412" spans="1:416" ht="55.5" hidden="1">
      <c r="A412" s="61"/>
      <c r="B412" s="61">
        <v>147</v>
      </c>
      <c r="C412" s="137" t="s">
        <v>58</v>
      </c>
      <c r="D412" s="133" t="s">
        <v>12</v>
      </c>
      <c r="E412" s="137" t="s">
        <v>235</v>
      </c>
      <c r="F412" s="134" t="s">
        <v>6</v>
      </c>
      <c r="G412" s="133"/>
      <c r="H412" s="137" t="s">
        <v>235</v>
      </c>
      <c r="I412" s="176" t="s">
        <v>1152</v>
      </c>
      <c r="J412" s="134"/>
      <c r="K412" s="206" t="s">
        <v>662</v>
      </c>
      <c r="L412" s="200" t="s">
        <v>500</v>
      </c>
      <c r="M412" s="55" t="s">
        <v>378</v>
      </c>
      <c r="N412" s="61" t="s">
        <v>349</v>
      </c>
      <c r="O412" s="61" t="s">
        <v>205</v>
      </c>
      <c r="P412" s="61">
        <v>1</v>
      </c>
      <c r="Q412" s="131"/>
      <c r="R412" s="131"/>
      <c r="S412" s="131"/>
      <c r="T412" s="131"/>
      <c r="U412" s="131"/>
      <c r="V412" s="131"/>
      <c r="W412" s="131"/>
      <c r="X412" s="131"/>
      <c r="Y412" s="131"/>
      <c r="Z412" s="131" t="s">
        <v>205</v>
      </c>
      <c r="AA412" s="131"/>
      <c r="AB412" s="130">
        <f t="shared" si="578"/>
        <v>1</v>
      </c>
      <c r="AC412" s="77"/>
      <c r="AD412" s="77"/>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251"/>
      <c r="BT412" s="251"/>
      <c r="BU412" s="77"/>
      <c r="BV412" s="77"/>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77"/>
      <c r="DM412" s="77"/>
      <c r="DN412" s="77"/>
      <c r="DO412" s="77"/>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77"/>
      <c r="FF412" s="77"/>
      <c r="FG412" s="77"/>
      <c r="FH412" s="77"/>
      <c r="FI412" s="77"/>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77"/>
      <c r="GZ412" s="77"/>
      <c r="HA412" s="77"/>
      <c r="HB412" s="77"/>
      <c r="HC412" s="77"/>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77"/>
      <c r="IT412" s="77"/>
      <c r="IU412" s="77"/>
      <c r="IV412" s="77"/>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c r="JZ412" s="61"/>
      <c r="KA412" s="61"/>
      <c r="KB412" s="61"/>
      <c r="KC412" s="61"/>
      <c r="KD412" s="61"/>
      <c r="KE412" s="61"/>
      <c r="KF412" s="61"/>
      <c r="KG412" s="61"/>
      <c r="KH412" s="61"/>
      <c r="KI412" s="61"/>
      <c r="KJ412" s="61"/>
      <c r="KK412" s="61"/>
      <c r="KL412" s="61"/>
      <c r="KM412" s="78" t="s">
        <v>556</v>
      </c>
      <c r="KN412" s="61">
        <v>2</v>
      </c>
      <c r="KO412" s="61">
        <v>2</v>
      </c>
      <c r="KP412" s="61">
        <v>2</v>
      </c>
      <c r="KQ412" s="61">
        <v>1</v>
      </c>
      <c r="KR412" s="61">
        <v>2</v>
      </c>
      <c r="KS412" s="61">
        <v>2</v>
      </c>
      <c r="KT412" s="61">
        <v>2</v>
      </c>
      <c r="KU412" s="61">
        <v>2</v>
      </c>
      <c r="KV412" s="61">
        <v>2</v>
      </c>
      <c r="KW412" s="61">
        <v>2</v>
      </c>
      <c r="KX412" s="61">
        <v>2</v>
      </c>
      <c r="KY412" s="61">
        <v>2</v>
      </c>
      <c r="KZ412" s="61">
        <v>2</v>
      </c>
      <c r="LA412" s="61">
        <v>2</v>
      </c>
      <c r="LB412" s="61">
        <v>2</v>
      </c>
      <c r="LC412" s="61">
        <v>2</v>
      </c>
      <c r="LD412" s="61">
        <v>2</v>
      </c>
      <c r="LE412" s="61">
        <v>2</v>
      </c>
      <c r="LF412" s="61">
        <v>2</v>
      </c>
      <c r="LG412" s="61">
        <v>2</v>
      </c>
      <c r="LH412" s="61">
        <v>2</v>
      </c>
      <c r="LI412" s="61">
        <v>2</v>
      </c>
      <c r="LJ412" s="61">
        <v>2</v>
      </c>
      <c r="LK412" s="61">
        <v>2</v>
      </c>
      <c r="LL412" s="61">
        <v>2</v>
      </c>
      <c r="LM412" s="61">
        <v>2</v>
      </c>
      <c r="LN412" s="61">
        <v>2</v>
      </c>
      <c r="LO412" s="61">
        <v>2</v>
      </c>
      <c r="LP412" s="61">
        <v>2</v>
      </c>
      <c r="LQ412" s="61">
        <v>2</v>
      </c>
      <c r="LR412" s="202">
        <f t="shared" si="579"/>
        <v>29</v>
      </c>
      <c r="LS412" s="203">
        <f t="shared" si="580"/>
        <v>0.96666666666666667</v>
      </c>
      <c r="LT412" s="202">
        <f t="shared" si="581"/>
        <v>1</v>
      </c>
      <c r="LU412" s="203">
        <f t="shared" si="582"/>
        <v>3.3333333333333333E-2</v>
      </c>
      <c r="LV412" s="202">
        <f t="shared" si="583"/>
        <v>0</v>
      </c>
      <c r="LW412" s="203">
        <f t="shared" si="584"/>
        <v>0</v>
      </c>
      <c r="LX412" s="202">
        <f t="shared" si="585"/>
        <v>0</v>
      </c>
      <c r="LY412" s="203">
        <f t="shared" si="586"/>
        <v>0</v>
      </c>
      <c r="LZ412" s="204">
        <f t="shared" si="587"/>
        <v>1.9666666666666666</v>
      </c>
      <c r="MA412" s="208" t="str">
        <f t="shared" si="588"/>
        <v>Đạt mục tiêu</v>
      </c>
      <c r="MB412" s="78" t="s">
        <v>555</v>
      </c>
      <c r="MC412" s="78" t="s">
        <v>555</v>
      </c>
      <c r="MD412" s="61">
        <v>2</v>
      </c>
      <c r="ME412" s="61">
        <v>2</v>
      </c>
      <c r="MF412" s="61">
        <v>2</v>
      </c>
      <c r="MG412" s="61">
        <v>2</v>
      </c>
      <c r="MH412" s="61">
        <v>2</v>
      </c>
      <c r="MI412" s="61">
        <v>2</v>
      </c>
      <c r="MJ412" s="61">
        <v>2</v>
      </c>
      <c r="MK412" s="61">
        <v>2</v>
      </c>
      <c r="ML412" s="61">
        <v>2</v>
      </c>
      <c r="MM412" s="61">
        <v>2</v>
      </c>
      <c r="MN412" s="61">
        <v>1</v>
      </c>
      <c r="MO412" s="61">
        <v>2</v>
      </c>
      <c r="MP412" s="61">
        <v>1</v>
      </c>
      <c r="MQ412" s="61">
        <v>2</v>
      </c>
      <c r="MR412" s="61">
        <v>2</v>
      </c>
      <c r="MS412" s="61">
        <v>2</v>
      </c>
      <c r="MT412" s="61">
        <v>2</v>
      </c>
      <c r="MU412" s="61">
        <v>2</v>
      </c>
      <c r="MV412" s="61">
        <v>2</v>
      </c>
      <c r="MW412" s="61">
        <v>2</v>
      </c>
      <c r="MX412" s="61">
        <v>2</v>
      </c>
      <c r="MY412" s="61">
        <v>2</v>
      </c>
      <c r="MZ412" s="61">
        <v>2</v>
      </c>
      <c r="NA412" s="61">
        <v>2</v>
      </c>
      <c r="NB412" s="61">
        <v>2</v>
      </c>
      <c r="NC412" s="61">
        <v>2</v>
      </c>
      <c r="ND412" s="202">
        <f>COUNTIF(MD412:NC412,"2")</f>
        <v>24</v>
      </c>
      <c r="NE412" s="203">
        <f>ND412/(ND412+NF412+NH412+NJ412)</f>
        <v>0.92307692307692313</v>
      </c>
      <c r="NF412" s="202">
        <f>COUNTIF(MD412:NC412,"1")</f>
        <v>2</v>
      </c>
      <c r="NG412" s="203">
        <f>NF412/(ND412+NF412+NH412+NJ412)</f>
        <v>7.6923076923076927E-2</v>
      </c>
      <c r="NH412" s="202">
        <f>COUNTIF(MD412:NC412,"0")</f>
        <v>0</v>
      </c>
      <c r="NI412" s="203">
        <f>NH412/(ND412+NF412+NH412+NJ412)</f>
        <v>0</v>
      </c>
      <c r="NJ412" s="202">
        <f>COUNTIF(LQ412:NC412,"KĐG")</f>
        <v>0</v>
      </c>
      <c r="NK412" s="203">
        <f>NJ412/(ND412+NF412+NH412+NJ412)</f>
        <v>0</v>
      </c>
      <c r="NL412" s="204">
        <f>(((ND412*2)+(NF412*1)+(NH412*0)))/(ND412+NF412+NH412)</f>
        <v>1.9230769230769231</v>
      </c>
      <c r="NM412" s="207" t="str">
        <f>IF(NK412&gt;=50%,"KĐG",IF(NL412&gt;=1.6,"Đạt mục tiêu",IF(NL412&gt;=1,"Cần cố gắng","Chưa đạt")))</f>
        <v>Đạt mục tiêu</v>
      </c>
      <c r="NN412" s="77"/>
      <c r="NO412" s="77"/>
      <c r="NP412" s="61"/>
      <c r="NQ412" s="61"/>
      <c r="NR412" s="61"/>
      <c r="NS412" s="61"/>
      <c r="NT412" s="61"/>
      <c r="NU412" s="61"/>
      <c r="NV412" s="61"/>
      <c r="NW412" s="61"/>
      <c r="NX412" s="61"/>
      <c r="NY412" s="61"/>
      <c r="NZ412" s="61"/>
      <c r="OA412" s="61"/>
      <c r="OB412" s="61"/>
      <c r="OC412" s="61"/>
      <c r="OD412" s="61"/>
      <c r="OE412" s="61"/>
      <c r="OF412" s="61"/>
      <c r="OG412" s="61"/>
      <c r="OH412" s="61"/>
      <c r="OI412" s="61"/>
      <c r="OJ412" s="61"/>
      <c r="OK412" s="61"/>
      <c r="OL412" s="61"/>
      <c r="OM412" s="61"/>
      <c r="ON412" s="61"/>
      <c r="OO412" s="61"/>
      <c r="OP412" s="61"/>
      <c r="OQ412" s="61"/>
      <c r="OR412" s="61"/>
      <c r="OS412" s="61"/>
      <c r="OT412" s="61"/>
      <c r="OU412" s="61"/>
      <c r="OV412" s="61"/>
      <c r="OW412" s="61"/>
      <c r="OX412" s="61"/>
      <c r="OY412" s="61"/>
      <c r="OZ412" s="61"/>
    </row>
    <row r="413" spans="1:416" ht="63" hidden="1">
      <c r="A413" s="61"/>
      <c r="B413" s="61">
        <v>148</v>
      </c>
      <c r="C413" s="137" t="s">
        <v>232</v>
      </c>
      <c r="D413" s="133" t="s">
        <v>12</v>
      </c>
      <c r="E413" s="137" t="s">
        <v>233</v>
      </c>
      <c r="F413" s="134" t="s">
        <v>12</v>
      </c>
      <c r="G413" s="133"/>
      <c r="H413" s="137" t="s">
        <v>233</v>
      </c>
      <c r="I413" s="176" t="s">
        <v>1153</v>
      </c>
      <c r="J413" s="134"/>
      <c r="K413" s="206" t="s">
        <v>662</v>
      </c>
      <c r="L413" s="200" t="s">
        <v>500</v>
      </c>
      <c r="M413" s="55" t="s">
        <v>378</v>
      </c>
      <c r="N413" s="61" t="s">
        <v>349</v>
      </c>
      <c r="O413" s="61" t="s">
        <v>205</v>
      </c>
      <c r="P413" s="61">
        <v>1</v>
      </c>
      <c r="Q413" s="131" t="s">
        <v>205</v>
      </c>
      <c r="R413" s="131"/>
      <c r="S413" s="131"/>
      <c r="T413" s="131"/>
      <c r="U413" s="131"/>
      <c r="V413" s="131"/>
      <c r="W413" s="131"/>
      <c r="X413" s="131"/>
      <c r="Y413" s="131"/>
      <c r="Z413" s="131"/>
      <c r="AA413" s="131"/>
      <c r="AB413" s="130">
        <f t="shared" si="578"/>
        <v>1</v>
      </c>
      <c r="AC413" s="77"/>
      <c r="AD413" s="77"/>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251"/>
      <c r="BT413" s="251"/>
      <c r="BU413" s="77"/>
      <c r="BV413" s="77"/>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77"/>
      <c r="DM413" s="77"/>
      <c r="DN413" s="77"/>
      <c r="DO413" s="77"/>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77"/>
      <c r="FF413" s="77"/>
      <c r="FG413" s="77"/>
      <c r="FH413" s="77"/>
      <c r="FI413" s="77"/>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77"/>
      <c r="GZ413" s="77"/>
      <c r="HA413" s="77"/>
      <c r="HB413" s="77"/>
      <c r="HC413" s="77"/>
      <c r="HD413" s="61"/>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61"/>
      <c r="IH413" s="61"/>
      <c r="II413" s="61"/>
      <c r="IJ413" s="61"/>
      <c r="IK413" s="61"/>
      <c r="IL413" s="61"/>
      <c r="IM413" s="61"/>
      <c r="IN413" s="61"/>
      <c r="IO413" s="61"/>
      <c r="IP413" s="61"/>
      <c r="IQ413" s="61"/>
      <c r="IR413" s="61"/>
      <c r="IS413" s="77"/>
      <c r="IT413" s="77"/>
      <c r="IU413" s="77"/>
      <c r="IV413" s="77"/>
      <c r="IW413" s="61"/>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61"/>
      <c r="JX413" s="61"/>
      <c r="JY413" s="61"/>
      <c r="JZ413" s="61"/>
      <c r="KA413" s="61"/>
      <c r="KB413" s="61"/>
      <c r="KC413" s="61"/>
      <c r="KD413" s="61"/>
      <c r="KE413" s="61"/>
      <c r="KF413" s="61"/>
      <c r="KG413" s="61"/>
      <c r="KH413" s="61"/>
      <c r="KI413" s="61"/>
      <c r="KJ413" s="61"/>
      <c r="KK413" s="78" t="s">
        <v>557</v>
      </c>
      <c r="KL413" s="61"/>
      <c r="KM413" s="61"/>
      <c r="KN413" s="61">
        <v>2</v>
      </c>
      <c r="KO413" s="61">
        <v>2</v>
      </c>
      <c r="KP413" s="61">
        <v>2</v>
      </c>
      <c r="KQ413" s="61">
        <v>2</v>
      </c>
      <c r="KR413" s="61">
        <v>2</v>
      </c>
      <c r="KS413" s="61">
        <v>2</v>
      </c>
      <c r="KT413" s="61">
        <v>2</v>
      </c>
      <c r="KU413" s="61">
        <v>2</v>
      </c>
      <c r="KV413" s="61">
        <v>1</v>
      </c>
      <c r="KW413" s="61">
        <v>2</v>
      </c>
      <c r="KX413" s="61">
        <v>2</v>
      </c>
      <c r="KY413" s="61">
        <v>2</v>
      </c>
      <c r="KZ413" s="61">
        <v>2</v>
      </c>
      <c r="LA413" s="61">
        <v>2</v>
      </c>
      <c r="LB413" s="61">
        <v>2</v>
      </c>
      <c r="LC413" s="61">
        <v>2</v>
      </c>
      <c r="LD413" s="61">
        <v>2</v>
      </c>
      <c r="LE413" s="61">
        <v>2</v>
      </c>
      <c r="LF413" s="61">
        <v>2</v>
      </c>
      <c r="LG413" s="61">
        <v>2</v>
      </c>
      <c r="LH413" s="61">
        <v>2</v>
      </c>
      <c r="LI413" s="61">
        <v>2</v>
      </c>
      <c r="LJ413" s="61">
        <v>2</v>
      </c>
      <c r="LK413" s="61">
        <v>2</v>
      </c>
      <c r="LL413" s="61">
        <v>2</v>
      </c>
      <c r="LM413" s="61">
        <v>2</v>
      </c>
      <c r="LN413" s="61">
        <v>2</v>
      </c>
      <c r="LO413" s="61">
        <v>2</v>
      </c>
      <c r="LP413" s="61">
        <v>1</v>
      </c>
      <c r="LQ413" s="61">
        <v>2</v>
      </c>
      <c r="LR413" s="202">
        <f t="shared" si="579"/>
        <v>28</v>
      </c>
      <c r="LS413" s="203">
        <f t="shared" si="580"/>
        <v>0.93333333333333335</v>
      </c>
      <c r="LT413" s="202">
        <f t="shared" si="581"/>
        <v>2</v>
      </c>
      <c r="LU413" s="203">
        <f t="shared" si="582"/>
        <v>6.6666666666666666E-2</v>
      </c>
      <c r="LV413" s="202">
        <f t="shared" si="583"/>
        <v>0</v>
      </c>
      <c r="LW413" s="203">
        <f t="shared" si="584"/>
        <v>0</v>
      </c>
      <c r="LX413" s="202">
        <f t="shared" si="585"/>
        <v>0</v>
      </c>
      <c r="LY413" s="203">
        <f t="shared" si="586"/>
        <v>0</v>
      </c>
      <c r="LZ413" s="204">
        <f t="shared" si="587"/>
        <v>1.9333333333333333</v>
      </c>
      <c r="MA413" s="208" t="str">
        <f t="shared" si="588"/>
        <v>Đạt mục tiêu</v>
      </c>
      <c r="MB413" s="61"/>
      <c r="MC413" s="61"/>
      <c r="MD413" s="61"/>
      <c r="ME413" s="61"/>
      <c r="MF413" s="61"/>
      <c r="MG413" s="61"/>
      <c r="MH413" s="61"/>
      <c r="MI413" s="61"/>
      <c r="MJ413" s="61"/>
      <c r="MK413" s="61"/>
      <c r="ML413" s="61"/>
      <c r="MM413" s="61"/>
      <c r="MN413" s="61"/>
      <c r="MO413" s="61"/>
      <c r="MP413" s="61"/>
      <c r="MQ413" s="61"/>
      <c r="MR413" s="61"/>
      <c r="MS413" s="61"/>
      <c r="MT413" s="61"/>
      <c r="MU413" s="61"/>
      <c r="MV413" s="61"/>
      <c r="MW413" s="61"/>
      <c r="MX413" s="61"/>
      <c r="MY413" s="61"/>
      <c r="MZ413" s="61"/>
      <c r="NA413" s="61"/>
      <c r="NB413" s="61"/>
      <c r="NC413" s="61"/>
      <c r="ND413" s="61"/>
      <c r="NE413" s="61"/>
      <c r="NF413" s="61"/>
      <c r="NG413" s="61"/>
      <c r="NH413" s="61"/>
      <c r="NI413" s="61"/>
      <c r="NJ413" s="61"/>
      <c r="NK413" s="61"/>
      <c r="NL413" s="61"/>
      <c r="NM413" s="61"/>
      <c r="NN413" s="77" t="s">
        <v>555</v>
      </c>
      <c r="NO413" s="77"/>
      <c r="NP413" s="61">
        <v>2</v>
      </c>
      <c r="NQ413" s="61">
        <v>2</v>
      </c>
      <c r="NR413" s="61">
        <v>1</v>
      </c>
      <c r="NS413" s="61">
        <v>2</v>
      </c>
      <c r="NT413" s="61">
        <v>2</v>
      </c>
      <c r="NU413" s="61">
        <v>2</v>
      </c>
      <c r="NV413" s="61">
        <v>2</v>
      </c>
      <c r="NW413" s="61">
        <v>2</v>
      </c>
      <c r="NX413" s="61">
        <v>2</v>
      </c>
      <c r="NY413" s="61">
        <v>2</v>
      </c>
      <c r="NZ413" s="61">
        <v>1</v>
      </c>
      <c r="OA413" s="61">
        <v>2</v>
      </c>
      <c r="OB413" s="61">
        <v>1</v>
      </c>
      <c r="OC413" s="61">
        <v>2</v>
      </c>
      <c r="OD413" s="61">
        <v>2</v>
      </c>
      <c r="OE413" s="61">
        <v>2</v>
      </c>
      <c r="OF413" s="61">
        <v>2</v>
      </c>
      <c r="OG413" s="61">
        <v>2</v>
      </c>
      <c r="OH413" s="61">
        <v>2</v>
      </c>
      <c r="OI413" s="61">
        <v>2</v>
      </c>
      <c r="OJ413" s="61">
        <v>2</v>
      </c>
      <c r="OK413" s="61">
        <v>2</v>
      </c>
      <c r="OL413" s="61">
        <v>2</v>
      </c>
      <c r="OM413" s="61">
        <v>2</v>
      </c>
      <c r="ON413" s="61">
        <v>2</v>
      </c>
      <c r="OO413" s="61">
        <v>2</v>
      </c>
      <c r="OP413" s="202">
        <f>COUNTIF(NP413:OO413,"2")</f>
        <v>23</v>
      </c>
      <c r="OQ413" s="203">
        <f>OP413/(OP413+OR413+OT413+OV413)</f>
        <v>0.88461538461538458</v>
      </c>
      <c r="OR413" s="202">
        <f>COUNTIF(NP413:OO413,"1")</f>
        <v>3</v>
      </c>
      <c r="OS413" s="203">
        <f>OR413/(OP413+OR413+OT413+OV413)</f>
        <v>0.11538461538461539</v>
      </c>
      <c r="OT413" s="202">
        <f>COUNTIF(NP413:OO413,"0")</f>
        <v>0</v>
      </c>
      <c r="OU413" s="203">
        <f>OT413/(OP413+OR413+OT413+OV413)</f>
        <v>0</v>
      </c>
      <c r="OV413" s="202">
        <f>COUNTIF(NC413:OO413,"KĐG")</f>
        <v>0</v>
      </c>
      <c r="OW413" s="203">
        <f>OV413/(OP413+OR413+OT413+OV413)</f>
        <v>0</v>
      </c>
      <c r="OX413" s="204">
        <f>(((OP413*2)+(OR413*1)+(OT413*0)))/(OP413+OR413+OT413)</f>
        <v>1.8846153846153846</v>
      </c>
      <c r="OY413" s="207" t="str">
        <f>IF(OW413&gt;=50%,"KĐG",IF(OX413&gt;=1.6,"Đạt mục tiêu",IF(OX413&gt;=1,"Cần cố gắng","Chưa đạt")))</f>
        <v>Đạt mục tiêu</v>
      </c>
      <c r="OZ413" s="61"/>
    </row>
    <row r="414" spans="1:416" ht="55.5" hidden="1">
      <c r="A414" s="61"/>
      <c r="B414" s="61">
        <v>149</v>
      </c>
      <c r="C414" s="137" t="s">
        <v>234</v>
      </c>
      <c r="D414" s="133" t="s">
        <v>12</v>
      </c>
      <c r="E414" s="137" t="s">
        <v>237</v>
      </c>
      <c r="F414" s="134" t="s">
        <v>12</v>
      </c>
      <c r="G414" s="133"/>
      <c r="H414" s="137" t="s">
        <v>237</v>
      </c>
      <c r="I414" s="176" t="s">
        <v>1154</v>
      </c>
      <c r="J414" s="134"/>
      <c r="K414" s="206" t="s">
        <v>662</v>
      </c>
      <c r="L414" s="200" t="s">
        <v>500</v>
      </c>
      <c r="M414" s="55" t="s">
        <v>378</v>
      </c>
      <c r="N414" s="61" t="s">
        <v>349</v>
      </c>
      <c r="O414" s="61" t="s">
        <v>205</v>
      </c>
      <c r="P414" s="61">
        <v>1</v>
      </c>
      <c r="Q414" s="131"/>
      <c r="R414" s="131"/>
      <c r="S414" s="131"/>
      <c r="T414" s="131"/>
      <c r="U414" s="131"/>
      <c r="V414" s="131"/>
      <c r="W414" s="131"/>
      <c r="X414" s="131"/>
      <c r="Y414" s="131"/>
      <c r="Z414" s="131" t="s">
        <v>205</v>
      </c>
      <c r="AA414" s="131"/>
      <c r="AB414" s="130">
        <f t="shared" si="578"/>
        <v>1</v>
      </c>
      <c r="AC414" s="77"/>
      <c r="AD414" s="77"/>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251"/>
      <c r="BT414" s="251"/>
      <c r="BU414" s="77"/>
      <c r="BV414" s="77"/>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77"/>
      <c r="DM414" s="77"/>
      <c r="DN414" s="77"/>
      <c r="DO414" s="77"/>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77"/>
      <c r="FF414" s="77"/>
      <c r="FG414" s="77"/>
      <c r="FH414" s="77"/>
      <c r="FI414" s="77"/>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c r="GU414" s="61"/>
      <c r="GV414" s="61"/>
      <c r="GW414" s="61"/>
      <c r="GX414" s="61"/>
      <c r="GY414" s="77"/>
      <c r="GZ414" s="77"/>
      <c r="HA414" s="77"/>
      <c r="HB414" s="77"/>
      <c r="HC414" s="77"/>
      <c r="HD414" s="61"/>
      <c r="HE414" s="61"/>
      <c r="HF414" s="61"/>
      <c r="HG414" s="61"/>
      <c r="HH414" s="61"/>
      <c r="HI414" s="61"/>
      <c r="HJ414" s="61"/>
      <c r="HK414" s="61"/>
      <c r="HL414" s="61"/>
      <c r="HM414" s="61"/>
      <c r="HN414" s="61"/>
      <c r="HO414" s="61"/>
      <c r="HP414" s="61"/>
      <c r="HQ414" s="61"/>
      <c r="HR414" s="61"/>
      <c r="HS414" s="61"/>
      <c r="HT414" s="61"/>
      <c r="HU414" s="61"/>
      <c r="HV414" s="61"/>
      <c r="HW414" s="61"/>
      <c r="HX414" s="61"/>
      <c r="HY414" s="61"/>
      <c r="HZ414" s="61"/>
      <c r="IA414" s="61"/>
      <c r="IB414" s="61"/>
      <c r="IC414" s="61"/>
      <c r="ID414" s="61"/>
      <c r="IE414" s="61"/>
      <c r="IF414" s="61"/>
      <c r="IG414" s="61"/>
      <c r="IH414" s="61"/>
      <c r="II414" s="61"/>
      <c r="IJ414" s="61"/>
      <c r="IK414" s="61"/>
      <c r="IL414" s="61"/>
      <c r="IM414" s="61"/>
      <c r="IN414" s="61"/>
      <c r="IO414" s="61"/>
      <c r="IP414" s="61"/>
      <c r="IQ414" s="61"/>
      <c r="IR414" s="61"/>
      <c r="IS414" s="77"/>
      <c r="IT414" s="77"/>
      <c r="IU414" s="77"/>
      <c r="IV414" s="77"/>
      <c r="IW414" s="61"/>
      <c r="IX414" s="61"/>
      <c r="IY414" s="61"/>
      <c r="IZ414" s="61"/>
      <c r="JA414" s="61"/>
      <c r="JB414" s="61"/>
      <c r="JC414" s="61"/>
      <c r="JD414" s="61"/>
      <c r="JE414" s="61"/>
      <c r="JF414" s="61"/>
      <c r="JG414" s="61"/>
      <c r="JH414" s="61"/>
      <c r="JI414" s="61"/>
      <c r="JJ414" s="61"/>
      <c r="JK414" s="61"/>
      <c r="JL414" s="61"/>
      <c r="JM414" s="61"/>
      <c r="JN414" s="61"/>
      <c r="JO414" s="61"/>
      <c r="JP414" s="61"/>
      <c r="JQ414" s="61"/>
      <c r="JR414" s="61"/>
      <c r="JS414" s="61"/>
      <c r="JT414" s="61"/>
      <c r="JU414" s="61"/>
      <c r="JV414" s="61"/>
      <c r="JW414" s="61"/>
      <c r="JX414" s="61"/>
      <c r="JY414" s="61"/>
      <c r="JZ414" s="61"/>
      <c r="KA414" s="61"/>
      <c r="KB414" s="61"/>
      <c r="KC414" s="61"/>
      <c r="KD414" s="61"/>
      <c r="KE414" s="61"/>
      <c r="KF414" s="61"/>
      <c r="KG414" s="61"/>
      <c r="KH414" s="61"/>
      <c r="KI414" s="61"/>
      <c r="KJ414" s="61"/>
      <c r="KK414" s="61"/>
      <c r="KL414" s="61"/>
      <c r="KM414" s="78" t="s">
        <v>663</v>
      </c>
      <c r="KN414" s="61">
        <v>2</v>
      </c>
      <c r="KO414" s="61">
        <v>2</v>
      </c>
      <c r="KP414" s="61">
        <v>2</v>
      </c>
      <c r="KQ414" s="61">
        <v>2</v>
      </c>
      <c r="KR414" s="61">
        <v>2</v>
      </c>
      <c r="KS414" s="61">
        <v>2</v>
      </c>
      <c r="KT414" s="61">
        <v>2</v>
      </c>
      <c r="KU414" s="61">
        <v>2</v>
      </c>
      <c r="KV414" s="61">
        <v>2</v>
      </c>
      <c r="KW414" s="61">
        <v>2</v>
      </c>
      <c r="KX414" s="61">
        <v>2</v>
      </c>
      <c r="KY414" s="61">
        <v>2</v>
      </c>
      <c r="KZ414" s="61">
        <v>2</v>
      </c>
      <c r="LA414" s="61">
        <v>2</v>
      </c>
      <c r="LB414" s="61">
        <v>2</v>
      </c>
      <c r="LC414" s="61">
        <v>2</v>
      </c>
      <c r="LD414" s="61">
        <v>2</v>
      </c>
      <c r="LE414" s="61">
        <v>2</v>
      </c>
      <c r="LF414" s="61">
        <v>2</v>
      </c>
      <c r="LG414" s="61">
        <v>2</v>
      </c>
      <c r="LH414" s="61">
        <v>2</v>
      </c>
      <c r="LI414" s="61">
        <v>2</v>
      </c>
      <c r="LJ414" s="61">
        <v>2</v>
      </c>
      <c r="LK414" s="61">
        <v>2</v>
      </c>
      <c r="LL414" s="61">
        <v>2</v>
      </c>
      <c r="LM414" s="61">
        <v>2</v>
      </c>
      <c r="LN414" s="61">
        <v>2</v>
      </c>
      <c r="LO414" s="61">
        <v>2</v>
      </c>
      <c r="LP414" s="61">
        <v>2</v>
      </c>
      <c r="LQ414" s="61">
        <v>2</v>
      </c>
      <c r="LR414" s="202">
        <f t="shared" si="579"/>
        <v>30</v>
      </c>
      <c r="LS414" s="203">
        <f t="shared" si="580"/>
        <v>1</v>
      </c>
      <c r="LT414" s="202">
        <f t="shared" si="581"/>
        <v>0</v>
      </c>
      <c r="LU414" s="203">
        <f t="shared" si="582"/>
        <v>0</v>
      </c>
      <c r="LV414" s="202">
        <f t="shared" si="583"/>
        <v>0</v>
      </c>
      <c r="LW414" s="203">
        <f t="shared" si="584"/>
        <v>0</v>
      </c>
      <c r="LX414" s="202">
        <f t="shared" si="585"/>
        <v>0</v>
      </c>
      <c r="LY414" s="203">
        <f t="shared" si="586"/>
        <v>0</v>
      </c>
      <c r="LZ414" s="204">
        <f t="shared" si="587"/>
        <v>2</v>
      </c>
      <c r="MA414" s="208" t="str">
        <f t="shared" si="588"/>
        <v>Đạt mục tiêu</v>
      </c>
      <c r="MB414" s="61"/>
      <c r="MC414" s="61"/>
      <c r="MD414" s="61"/>
      <c r="ME414" s="61"/>
      <c r="MF414" s="61"/>
      <c r="MG414" s="61"/>
      <c r="MH414" s="61"/>
      <c r="MI414" s="61"/>
      <c r="MJ414" s="61"/>
      <c r="MK414" s="61"/>
      <c r="ML414" s="61"/>
      <c r="MM414" s="61"/>
      <c r="MN414" s="61"/>
      <c r="MO414" s="61"/>
      <c r="MP414" s="61"/>
      <c r="MQ414" s="61"/>
      <c r="MR414" s="61"/>
      <c r="MS414" s="61"/>
      <c r="MT414" s="61"/>
      <c r="MU414" s="61"/>
      <c r="MV414" s="61"/>
      <c r="MW414" s="61"/>
      <c r="MX414" s="61"/>
      <c r="MY414" s="61"/>
      <c r="MZ414" s="61"/>
      <c r="NA414" s="61"/>
      <c r="NB414" s="61"/>
      <c r="NC414" s="61"/>
      <c r="ND414" s="61"/>
      <c r="NE414" s="61"/>
      <c r="NF414" s="61"/>
      <c r="NG414" s="61"/>
      <c r="NH414" s="61"/>
      <c r="NI414" s="61"/>
      <c r="NJ414" s="61"/>
      <c r="NK414" s="61"/>
      <c r="NL414" s="61"/>
      <c r="NM414" s="61"/>
      <c r="NN414" s="77"/>
      <c r="NO414" s="77" t="s">
        <v>555</v>
      </c>
      <c r="NP414" s="61">
        <v>2</v>
      </c>
      <c r="NQ414" s="61">
        <v>2</v>
      </c>
      <c r="NR414" s="61">
        <v>1</v>
      </c>
      <c r="NS414" s="61">
        <v>2</v>
      </c>
      <c r="NT414" s="61">
        <v>2</v>
      </c>
      <c r="NU414" s="61">
        <v>2</v>
      </c>
      <c r="NV414" s="61">
        <v>2</v>
      </c>
      <c r="NW414" s="61">
        <v>2</v>
      </c>
      <c r="NX414" s="61">
        <v>2</v>
      </c>
      <c r="NY414" s="61">
        <v>2</v>
      </c>
      <c r="NZ414" s="61">
        <v>1</v>
      </c>
      <c r="OA414" s="61">
        <v>2</v>
      </c>
      <c r="OB414" s="61">
        <v>1</v>
      </c>
      <c r="OC414" s="61">
        <v>2</v>
      </c>
      <c r="OD414" s="61">
        <v>2</v>
      </c>
      <c r="OE414" s="61">
        <v>2</v>
      </c>
      <c r="OF414" s="61">
        <v>2</v>
      </c>
      <c r="OG414" s="61">
        <v>2</v>
      </c>
      <c r="OH414" s="61">
        <v>2</v>
      </c>
      <c r="OI414" s="61">
        <v>2</v>
      </c>
      <c r="OJ414" s="61">
        <v>2</v>
      </c>
      <c r="OK414" s="61">
        <v>2</v>
      </c>
      <c r="OL414" s="61">
        <v>2</v>
      </c>
      <c r="OM414" s="61">
        <v>2</v>
      </c>
      <c r="ON414" s="61">
        <v>2</v>
      </c>
      <c r="OO414" s="61">
        <v>2</v>
      </c>
      <c r="OP414" s="202">
        <f>COUNTIF(NP414:OO414,"2")</f>
        <v>23</v>
      </c>
      <c r="OQ414" s="203">
        <f>OP414/(OP414+OR414+OT414+OV414)</f>
        <v>0.88461538461538458</v>
      </c>
      <c r="OR414" s="202">
        <f>COUNTIF(NP414:OO414,"1")</f>
        <v>3</v>
      </c>
      <c r="OS414" s="203">
        <f>OR414/(OP414+OR414+OT414+OV414)</f>
        <v>0.11538461538461539</v>
      </c>
      <c r="OT414" s="202">
        <f>COUNTIF(NP414:OO414,"0")</f>
        <v>0</v>
      </c>
      <c r="OU414" s="203">
        <f>OT414/(OP414+OR414+OT414+OV414)</f>
        <v>0</v>
      </c>
      <c r="OV414" s="202">
        <f>COUNTIF(NC414:OO414,"KĐG")</f>
        <v>0</v>
      </c>
      <c r="OW414" s="203">
        <f>OV414/(OP414+OR414+OT414+OV414)</f>
        <v>0</v>
      </c>
      <c r="OX414" s="204">
        <f>(((OP414*2)+(OR414*1)+(OT414*0)))/(OP414+OR414+OT414)</f>
        <v>1.8846153846153846</v>
      </c>
      <c r="OY414" s="207" t="str">
        <f>IF(OW414&gt;=50%,"KĐG",IF(OX414&gt;=1.6,"Đạt mục tiêu",IF(OX414&gt;=1,"Cần cố gắng","Chưa đạt")))</f>
        <v>Đạt mục tiêu</v>
      </c>
      <c r="OZ414" s="61"/>
    </row>
    <row r="415" spans="1:416" ht="78.75" hidden="1">
      <c r="A415" s="61"/>
      <c r="B415" s="61">
        <v>150</v>
      </c>
      <c r="C415" s="137" t="s">
        <v>236</v>
      </c>
      <c r="D415" s="133" t="s">
        <v>12</v>
      </c>
      <c r="E415" s="137" t="s">
        <v>238</v>
      </c>
      <c r="F415" s="134" t="s">
        <v>12</v>
      </c>
      <c r="G415" s="133"/>
      <c r="H415" s="137" t="s">
        <v>238</v>
      </c>
      <c r="I415" s="176" t="s">
        <v>1585</v>
      </c>
      <c r="J415" s="134"/>
      <c r="K415" s="206" t="s">
        <v>662</v>
      </c>
      <c r="L415" s="200" t="s">
        <v>500</v>
      </c>
      <c r="M415" s="55" t="s">
        <v>378</v>
      </c>
      <c r="N415" s="61" t="s">
        <v>349</v>
      </c>
      <c r="O415" s="61" t="s">
        <v>205</v>
      </c>
      <c r="P415" s="61">
        <v>1</v>
      </c>
      <c r="Q415" s="131" t="s">
        <v>205</v>
      </c>
      <c r="R415" s="131"/>
      <c r="S415" s="131"/>
      <c r="T415" s="131"/>
      <c r="U415" s="131"/>
      <c r="V415" s="131"/>
      <c r="W415" s="131"/>
      <c r="X415" s="131"/>
      <c r="Y415" s="131"/>
      <c r="Z415" s="131"/>
      <c r="AA415" s="131"/>
      <c r="AB415" s="130">
        <f t="shared" si="578"/>
        <v>1</v>
      </c>
      <c r="AC415" s="77"/>
      <c r="AD415" s="77"/>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251"/>
      <c r="BT415" s="251"/>
      <c r="BU415" s="77"/>
      <c r="BV415" s="77"/>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77"/>
      <c r="DM415" s="77"/>
      <c r="DN415" s="77"/>
      <c r="DO415" s="77"/>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77"/>
      <c r="FF415" s="77"/>
      <c r="FG415" s="77"/>
      <c r="FH415" s="77"/>
      <c r="FI415" s="77"/>
      <c r="FJ415" s="61"/>
      <c r="FK415" s="61"/>
      <c r="FL415" s="61"/>
      <c r="FM415" s="61"/>
      <c r="FN415" s="61"/>
      <c r="FO415" s="61"/>
      <c r="FP415" s="61"/>
      <c r="FQ415" s="61"/>
      <c r="FR415" s="61"/>
      <c r="FS415" s="61"/>
      <c r="FT415" s="61"/>
      <c r="FU415" s="61"/>
      <c r="FV415" s="61"/>
      <c r="FW415" s="61"/>
      <c r="FX415" s="61"/>
      <c r="FY415" s="61"/>
      <c r="FZ415" s="61"/>
      <c r="GA415" s="61"/>
      <c r="GB415" s="61"/>
      <c r="GC415" s="61"/>
      <c r="GD415" s="61"/>
      <c r="GE415" s="61"/>
      <c r="GF415" s="61"/>
      <c r="GG415" s="61"/>
      <c r="GH415" s="61"/>
      <c r="GI415" s="61"/>
      <c r="GJ415" s="61"/>
      <c r="GK415" s="61"/>
      <c r="GL415" s="61"/>
      <c r="GM415" s="61"/>
      <c r="GN415" s="61"/>
      <c r="GO415" s="61"/>
      <c r="GP415" s="61"/>
      <c r="GQ415" s="61"/>
      <c r="GR415" s="61"/>
      <c r="GS415" s="61"/>
      <c r="GT415" s="61"/>
      <c r="GU415" s="61"/>
      <c r="GV415" s="61"/>
      <c r="GW415" s="61"/>
      <c r="GX415" s="61"/>
      <c r="GY415" s="77"/>
      <c r="GZ415" s="77"/>
      <c r="HA415" s="77"/>
      <c r="HB415" s="77"/>
      <c r="HC415" s="77"/>
      <c r="HD415" s="61"/>
      <c r="HE415" s="61"/>
      <c r="HF415" s="61"/>
      <c r="HG415" s="61"/>
      <c r="HH415" s="61"/>
      <c r="HI415" s="61"/>
      <c r="HJ415" s="61"/>
      <c r="HK415" s="61"/>
      <c r="HL415" s="61"/>
      <c r="HM415" s="61"/>
      <c r="HN415" s="61"/>
      <c r="HO415" s="61"/>
      <c r="HP415" s="61"/>
      <c r="HQ415" s="61"/>
      <c r="HR415" s="61"/>
      <c r="HS415" s="61"/>
      <c r="HT415" s="61"/>
      <c r="HU415" s="61"/>
      <c r="HV415" s="61"/>
      <c r="HW415" s="61"/>
      <c r="HX415" s="61"/>
      <c r="HY415" s="61"/>
      <c r="HZ415" s="61"/>
      <c r="IA415" s="61"/>
      <c r="IB415" s="61"/>
      <c r="IC415" s="61"/>
      <c r="ID415" s="61"/>
      <c r="IE415" s="61"/>
      <c r="IF415" s="61"/>
      <c r="IG415" s="61"/>
      <c r="IH415" s="61"/>
      <c r="II415" s="61"/>
      <c r="IJ415" s="61"/>
      <c r="IK415" s="61"/>
      <c r="IL415" s="61"/>
      <c r="IM415" s="61"/>
      <c r="IN415" s="61"/>
      <c r="IO415" s="61"/>
      <c r="IP415" s="61"/>
      <c r="IQ415" s="61"/>
      <c r="IR415" s="61"/>
      <c r="IS415" s="77"/>
      <c r="IT415" s="77"/>
      <c r="IU415" s="77"/>
      <c r="IV415" s="77"/>
      <c r="IW415" s="61"/>
      <c r="IX415" s="61"/>
      <c r="IY415" s="61"/>
      <c r="IZ415" s="61"/>
      <c r="JA415" s="61"/>
      <c r="JB415" s="61"/>
      <c r="JC415" s="61"/>
      <c r="JD415" s="61"/>
      <c r="JE415" s="61"/>
      <c r="JF415" s="61"/>
      <c r="JG415" s="61"/>
      <c r="JH415" s="61"/>
      <c r="JI415" s="61"/>
      <c r="JJ415" s="61"/>
      <c r="JK415" s="61"/>
      <c r="JL415" s="61"/>
      <c r="JM415" s="61"/>
      <c r="JN415" s="61"/>
      <c r="JO415" s="61"/>
      <c r="JP415" s="61"/>
      <c r="JQ415" s="61"/>
      <c r="JR415" s="61"/>
      <c r="JS415" s="61"/>
      <c r="JT415" s="61"/>
      <c r="JU415" s="61"/>
      <c r="JV415" s="61"/>
      <c r="JW415" s="61"/>
      <c r="JX415" s="61"/>
      <c r="JY415" s="61"/>
      <c r="JZ415" s="61"/>
      <c r="KA415" s="61"/>
      <c r="KB415" s="61"/>
      <c r="KC415" s="61"/>
      <c r="KD415" s="61"/>
      <c r="KE415" s="61"/>
      <c r="KF415" s="61"/>
      <c r="KG415" s="61"/>
      <c r="KH415" s="61"/>
      <c r="KI415" s="61"/>
      <c r="KJ415" s="61"/>
      <c r="KK415" s="61"/>
      <c r="KL415" s="61"/>
      <c r="KM415" s="78" t="s">
        <v>557</v>
      </c>
      <c r="KN415" s="61">
        <v>2</v>
      </c>
      <c r="KO415" s="61">
        <v>2</v>
      </c>
      <c r="KP415" s="61">
        <v>2</v>
      </c>
      <c r="KQ415" s="61">
        <v>1</v>
      </c>
      <c r="KR415" s="61">
        <v>2</v>
      </c>
      <c r="KS415" s="61">
        <v>2</v>
      </c>
      <c r="KT415" s="61">
        <v>2</v>
      </c>
      <c r="KU415" s="61">
        <v>2</v>
      </c>
      <c r="KV415" s="61">
        <v>2</v>
      </c>
      <c r="KW415" s="61">
        <v>2</v>
      </c>
      <c r="KX415" s="61">
        <v>2</v>
      </c>
      <c r="KY415" s="61">
        <v>2</v>
      </c>
      <c r="KZ415" s="61">
        <v>2</v>
      </c>
      <c r="LA415" s="61">
        <v>2</v>
      </c>
      <c r="LB415" s="61">
        <v>2</v>
      </c>
      <c r="LC415" s="61">
        <v>2</v>
      </c>
      <c r="LD415" s="61">
        <v>2</v>
      </c>
      <c r="LE415" s="61">
        <v>2</v>
      </c>
      <c r="LF415" s="61">
        <v>2</v>
      </c>
      <c r="LG415" s="61">
        <v>2</v>
      </c>
      <c r="LH415" s="61">
        <v>1</v>
      </c>
      <c r="LI415" s="61">
        <v>2</v>
      </c>
      <c r="LJ415" s="61">
        <v>2</v>
      </c>
      <c r="LK415" s="61">
        <v>2</v>
      </c>
      <c r="LL415" s="61">
        <v>2</v>
      </c>
      <c r="LM415" s="61">
        <v>2</v>
      </c>
      <c r="LN415" s="61">
        <v>2</v>
      </c>
      <c r="LO415" s="61">
        <v>2</v>
      </c>
      <c r="LP415" s="61">
        <v>2</v>
      </c>
      <c r="LQ415" s="61">
        <v>2</v>
      </c>
      <c r="LR415" s="202">
        <f t="shared" si="579"/>
        <v>28</v>
      </c>
      <c r="LS415" s="203">
        <f t="shared" si="580"/>
        <v>0.93333333333333335</v>
      </c>
      <c r="LT415" s="202">
        <f t="shared" si="581"/>
        <v>2</v>
      </c>
      <c r="LU415" s="203">
        <f t="shared" si="582"/>
        <v>6.6666666666666666E-2</v>
      </c>
      <c r="LV415" s="202">
        <f t="shared" si="583"/>
        <v>0</v>
      </c>
      <c r="LW415" s="203">
        <f t="shared" si="584"/>
        <v>0</v>
      </c>
      <c r="LX415" s="202">
        <f t="shared" si="585"/>
        <v>0</v>
      </c>
      <c r="LY415" s="203">
        <f t="shared" si="586"/>
        <v>0</v>
      </c>
      <c r="LZ415" s="204">
        <f t="shared" si="587"/>
        <v>1.9333333333333333</v>
      </c>
      <c r="MA415" s="208" t="str">
        <f t="shared" si="588"/>
        <v>Đạt mục tiêu</v>
      </c>
      <c r="MB415" s="61"/>
      <c r="MC415" s="61"/>
      <c r="MD415" s="61"/>
      <c r="ME415" s="61"/>
      <c r="MF415" s="61"/>
      <c r="MG415" s="61"/>
      <c r="MH415" s="61"/>
      <c r="MI415" s="61"/>
      <c r="MJ415" s="61"/>
      <c r="MK415" s="61"/>
      <c r="ML415" s="61"/>
      <c r="MM415" s="61"/>
      <c r="MN415" s="61"/>
      <c r="MO415" s="61"/>
      <c r="MP415" s="61"/>
      <c r="MQ415" s="61"/>
      <c r="MR415" s="61"/>
      <c r="MS415" s="61"/>
      <c r="MT415" s="61"/>
      <c r="MU415" s="61"/>
      <c r="MV415" s="61"/>
      <c r="MW415" s="61"/>
      <c r="MX415" s="61"/>
      <c r="MY415" s="61"/>
      <c r="MZ415" s="61"/>
      <c r="NA415" s="61"/>
      <c r="NB415" s="61"/>
      <c r="NC415" s="61"/>
      <c r="ND415" s="61"/>
      <c r="NE415" s="61"/>
      <c r="NF415" s="61"/>
      <c r="NG415" s="61"/>
      <c r="NH415" s="61"/>
      <c r="NI415" s="61"/>
      <c r="NJ415" s="61"/>
      <c r="NK415" s="61"/>
      <c r="NL415" s="61"/>
      <c r="NM415" s="61"/>
      <c r="NN415" s="61"/>
      <c r="NO415" s="61"/>
      <c r="NP415" s="61"/>
      <c r="NQ415" s="61"/>
      <c r="NR415" s="61"/>
      <c r="NS415" s="61"/>
      <c r="NT415" s="61"/>
      <c r="NU415" s="61"/>
      <c r="NV415" s="61"/>
      <c r="NW415" s="61"/>
      <c r="NX415" s="61"/>
      <c r="NY415" s="61"/>
      <c r="NZ415" s="61"/>
      <c r="OA415" s="61"/>
      <c r="OB415" s="61"/>
      <c r="OC415" s="61"/>
      <c r="OD415" s="61"/>
      <c r="OE415" s="61"/>
      <c r="OF415" s="61"/>
      <c r="OG415" s="61"/>
      <c r="OH415" s="61"/>
      <c r="OI415" s="61"/>
      <c r="OJ415" s="61"/>
      <c r="OK415" s="61"/>
      <c r="OL415" s="61"/>
      <c r="OM415" s="61"/>
      <c r="ON415" s="61"/>
      <c r="OO415" s="61"/>
      <c r="OP415" s="61"/>
      <c r="OQ415" s="61"/>
      <c r="OR415" s="61"/>
      <c r="OS415" s="61"/>
      <c r="OT415" s="61"/>
      <c r="OU415" s="61"/>
      <c r="OV415" s="61"/>
      <c r="OW415" s="61"/>
      <c r="OX415" s="61"/>
      <c r="OY415" s="61"/>
      <c r="OZ415" s="61"/>
    </row>
    <row r="416" spans="1:416" s="25" customFormat="1" ht="25.5" hidden="1" customHeight="1">
      <c r="A416" s="61"/>
      <c r="B416" s="61"/>
      <c r="C416" s="280" t="s">
        <v>73</v>
      </c>
      <c r="D416" s="280"/>
      <c r="E416" s="280"/>
      <c r="F416" s="198"/>
      <c r="G416" s="122">
        <f>G417+G423+G430</f>
        <v>2</v>
      </c>
      <c r="H416" s="198"/>
      <c r="I416" s="198"/>
      <c r="J416" s="148"/>
      <c r="K416" s="47"/>
      <c r="L416" s="148"/>
      <c r="M416" s="198"/>
      <c r="N416" s="198"/>
      <c r="O416" s="125">
        <f>O417+O423+O430</f>
        <v>10</v>
      </c>
      <c r="P416" s="61">
        <f>P417+P423+P430</f>
        <v>3</v>
      </c>
      <c r="Q416" s="125">
        <f>Q417+Q423+Q430</f>
        <v>2</v>
      </c>
      <c r="R416" s="125">
        <f t="shared" ref="R416:S416" si="589">R417+R423+R430</f>
        <v>0</v>
      </c>
      <c r="S416" s="125">
        <f t="shared" si="589"/>
        <v>0</v>
      </c>
      <c r="T416" s="125">
        <f t="shared" ref="T416:AA416" si="590">T417+T423+T430</f>
        <v>1</v>
      </c>
      <c r="U416" s="125">
        <f t="shared" si="590"/>
        <v>6</v>
      </c>
      <c r="V416" s="125">
        <f t="shared" si="590"/>
        <v>1</v>
      </c>
      <c r="W416" s="125">
        <f t="shared" si="590"/>
        <v>0</v>
      </c>
      <c r="X416" s="125">
        <f t="shared" si="590"/>
        <v>0</v>
      </c>
      <c r="Y416" s="125">
        <f t="shared" si="590"/>
        <v>0</v>
      </c>
      <c r="Z416" s="125">
        <f t="shared" si="590"/>
        <v>0</v>
      </c>
      <c r="AA416" s="125">
        <f t="shared" si="590"/>
        <v>7</v>
      </c>
      <c r="AB416" s="244">
        <f>AB417+AB423+AB430</f>
        <v>17</v>
      </c>
      <c r="AC416" s="75"/>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205"/>
      <c r="BJ416" s="205"/>
      <c r="BK416" s="205"/>
      <c r="BL416" s="205"/>
      <c r="BM416" s="205"/>
      <c r="BN416" s="205"/>
      <c r="BO416" s="205"/>
      <c r="BP416" s="205"/>
      <c r="BQ416" s="205"/>
      <c r="BR416" s="208"/>
      <c r="BS416" s="77"/>
      <c r="BT416" s="77"/>
      <c r="BU416" s="77"/>
      <c r="BV416" s="77"/>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c r="GS416" s="61"/>
      <c r="GT416" s="61"/>
      <c r="GU416" s="61"/>
      <c r="GV416" s="61"/>
      <c r="GW416" s="61"/>
      <c r="GX416" s="61"/>
      <c r="GY416" s="77"/>
      <c r="GZ416" s="77"/>
      <c r="HA416" s="77"/>
      <c r="HB416" s="77"/>
      <c r="HC416" s="77"/>
      <c r="HD416" s="61"/>
      <c r="HE416" s="61"/>
      <c r="HF416" s="61"/>
      <c r="HG416" s="61"/>
      <c r="HH416" s="61"/>
      <c r="HI416" s="61"/>
      <c r="HJ416" s="61"/>
      <c r="HK416" s="61"/>
      <c r="HL416" s="61"/>
      <c r="HM416" s="61"/>
      <c r="HN416" s="61"/>
      <c r="HO416" s="61"/>
      <c r="HP416" s="61"/>
      <c r="HQ416" s="61"/>
      <c r="HR416" s="61"/>
      <c r="HS416" s="61"/>
      <c r="HT416" s="61"/>
      <c r="HU416" s="61"/>
      <c r="HV416" s="61"/>
      <c r="HW416" s="61"/>
      <c r="HX416" s="61"/>
      <c r="HY416" s="61"/>
      <c r="HZ416" s="61"/>
      <c r="IA416" s="61"/>
      <c r="IB416" s="61"/>
      <c r="IC416" s="61"/>
      <c r="ID416" s="61"/>
      <c r="IE416" s="61"/>
      <c r="IF416" s="61"/>
      <c r="IG416" s="61"/>
      <c r="IH416" s="61"/>
      <c r="II416" s="61"/>
      <c r="IJ416" s="61"/>
      <c r="IK416" s="61"/>
      <c r="IL416" s="61"/>
      <c r="IM416" s="61"/>
      <c r="IN416" s="61"/>
      <c r="IO416" s="61"/>
      <c r="IP416" s="61"/>
      <c r="IQ416" s="61"/>
      <c r="IR416" s="61"/>
      <c r="IS416" s="61"/>
      <c r="IT416" s="61"/>
      <c r="IU416" s="61"/>
      <c r="IV416" s="61"/>
      <c r="IW416" s="61"/>
      <c r="IX416" s="61"/>
      <c r="IY416" s="61"/>
      <c r="IZ416" s="61"/>
      <c r="JA416" s="61"/>
      <c r="JB416" s="61"/>
      <c r="JC416" s="61"/>
      <c r="JD416" s="61"/>
      <c r="JE416" s="61"/>
      <c r="JF416" s="61"/>
      <c r="JG416" s="61"/>
      <c r="JH416" s="61"/>
      <c r="JI416" s="61"/>
      <c r="JJ416" s="61"/>
      <c r="JK416" s="61"/>
      <c r="JL416" s="61"/>
      <c r="JM416" s="61"/>
      <c r="JN416" s="61"/>
      <c r="JO416" s="61"/>
      <c r="JP416" s="61"/>
      <c r="JQ416" s="61"/>
      <c r="JR416" s="61"/>
      <c r="JS416" s="61"/>
      <c r="JT416" s="61"/>
      <c r="JU416" s="61"/>
      <c r="JV416" s="61"/>
      <c r="JW416" s="61"/>
      <c r="JX416" s="61"/>
      <c r="JY416" s="61"/>
      <c r="JZ416" s="61"/>
      <c r="KA416" s="61"/>
      <c r="KB416" s="61"/>
      <c r="KC416" s="61"/>
      <c r="KD416" s="61"/>
      <c r="KE416" s="61"/>
      <c r="KF416" s="61"/>
      <c r="KG416" s="61"/>
      <c r="KH416" s="61"/>
      <c r="KI416" s="61"/>
      <c r="KJ416" s="61"/>
      <c r="KK416" s="61"/>
      <c r="KL416" s="61"/>
      <c r="KM416" s="61"/>
      <c r="KN416" s="61"/>
      <c r="KO416" s="61"/>
      <c r="KP416" s="61"/>
      <c r="KQ416" s="61"/>
      <c r="KR416" s="61"/>
      <c r="KS416" s="61"/>
      <c r="KT416" s="61"/>
      <c r="KU416" s="61"/>
      <c r="KV416" s="61"/>
      <c r="KW416" s="61"/>
      <c r="KX416" s="61"/>
      <c r="KY416" s="61"/>
      <c r="KZ416" s="61"/>
      <c r="LA416" s="61"/>
      <c r="LB416" s="61"/>
      <c r="LC416" s="61"/>
      <c r="LD416" s="61"/>
      <c r="LE416" s="61"/>
      <c r="LF416" s="61"/>
      <c r="LG416" s="61"/>
      <c r="LH416" s="61"/>
      <c r="LI416" s="61"/>
      <c r="LJ416" s="61"/>
      <c r="LK416" s="61"/>
      <c r="LL416" s="61"/>
      <c r="LM416" s="61"/>
      <c r="LN416" s="61"/>
      <c r="LO416" s="61"/>
      <c r="LP416" s="61"/>
      <c r="LQ416" s="61"/>
      <c r="LR416" s="61"/>
      <c r="LS416" s="61"/>
      <c r="LT416" s="61"/>
      <c r="LU416" s="61"/>
      <c r="LV416" s="61"/>
      <c r="LW416" s="61"/>
      <c r="LX416" s="61"/>
      <c r="LY416" s="61"/>
      <c r="LZ416" s="61"/>
      <c r="MA416" s="61"/>
      <c r="MB416" s="61"/>
      <c r="MC416" s="61"/>
      <c r="MD416" s="61"/>
      <c r="ME416" s="61"/>
      <c r="MF416" s="61"/>
      <c r="MG416" s="61"/>
      <c r="MH416" s="61"/>
      <c r="MI416" s="61"/>
      <c r="MJ416" s="61"/>
      <c r="MK416" s="61"/>
      <c r="ML416" s="61"/>
      <c r="MM416" s="61"/>
      <c r="MN416" s="61"/>
      <c r="MO416" s="61"/>
      <c r="MP416" s="61"/>
      <c r="MQ416" s="61"/>
      <c r="MR416" s="61"/>
      <c r="MS416" s="61"/>
      <c r="MT416" s="61"/>
      <c r="MU416" s="61"/>
      <c r="MV416" s="61"/>
      <c r="MW416" s="61"/>
      <c r="MX416" s="61"/>
      <c r="MY416" s="61"/>
      <c r="MZ416" s="61"/>
      <c r="NA416" s="61"/>
      <c r="NB416" s="61"/>
      <c r="NC416" s="61"/>
      <c r="ND416" s="202"/>
      <c r="NE416" s="203"/>
      <c r="NF416" s="202"/>
      <c r="NG416" s="203"/>
      <c r="NH416" s="202"/>
      <c r="NI416" s="203"/>
      <c r="NJ416" s="202"/>
      <c r="NK416" s="203"/>
      <c r="NL416" s="204"/>
      <c r="NM416" s="207"/>
      <c r="NN416" s="77"/>
      <c r="NO416" s="77"/>
      <c r="NP416" s="61"/>
      <c r="NQ416" s="61"/>
      <c r="NR416" s="61"/>
      <c r="NS416" s="61"/>
      <c r="NT416" s="61"/>
      <c r="NU416" s="61"/>
      <c r="NV416" s="61"/>
      <c r="NW416" s="61"/>
      <c r="NX416" s="61"/>
      <c r="NY416" s="61"/>
      <c r="NZ416" s="61"/>
      <c r="OA416" s="61"/>
      <c r="OB416" s="61"/>
      <c r="OC416" s="61"/>
      <c r="OD416" s="61"/>
      <c r="OE416" s="61"/>
      <c r="OF416" s="61"/>
      <c r="OG416" s="61"/>
      <c r="OH416" s="61"/>
      <c r="OI416" s="61"/>
      <c r="OJ416" s="61"/>
      <c r="OK416" s="61"/>
      <c r="OL416" s="61"/>
      <c r="OM416" s="61"/>
      <c r="ON416" s="61"/>
      <c r="OO416" s="61"/>
      <c r="OP416" s="61"/>
      <c r="OQ416" s="61"/>
      <c r="OR416" s="61"/>
      <c r="OS416" s="61"/>
      <c r="OT416" s="61"/>
      <c r="OU416" s="61"/>
      <c r="OV416" s="61"/>
      <c r="OW416" s="61"/>
      <c r="OX416" s="61"/>
      <c r="OY416" s="61"/>
      <c r="OZ416" s="61"/>
    </row>
    <row r="417" spans="1:416" s="25" customFormat="1" ht="25.5" hidden="1" customHeight="1">
      <c r="A417" s="61"/>
      <c r="B417" s="61"/>
      <c r="C417" s="280" t="s">
        <v>74</v>
      </c>
      <c r="D417" s="280"/>
      <c r="E417" s="280"/>
      <c r="F417" s="198"/>
      <c r="G417" s="122">
        <f>COUNTIF(G418:G422,"x")</f>
        <v>0</v>
      </c>
      <c r="H417" s="198"/>
      <c r="I417" s="198"/>
      <c r="J417" s="148"/>
      <c r="K417" s="47"/>
      <c r="L417" s="148"/>
      <c r="M417" s="198"/>
      <c r="N417" s="61"/>
      <c r="O417" s="125">
        <f>COUNTIF(O418:O422,"x")</f>
        <v>5</v>
      </c>
      <c r="P417" s="61">
        <f>SUM(P418:P422)</f>
        <v>1</v>
      </c>
      <c r="Q417" s="125">
        <f>COUNTIF(Q418:Q422,"x")</f>
        <v>2</v>
      </c>
      <c r="R417" s="125">
        <f t="shared" ref="R417:S417" si="591">COUNTIF(R418:R422,"x")</f>
        <v>0</v>
      </c>
      <c r="S417" s="125">
        <f t="shared" si="591"/>
        <v>0</v>
      </c>
      <c r="T417" s="125">
        <f t="shared" ref="T417:AA417" si="592">COUNTIF(T418:T422,"x")</f>
        <v>1</v>
      </c>
      <c r="U417" s="125">
        <f t="shared" si="592"/>
        <v>0</v>
      </c>
      <c r="V417" s="125">
        <f t="shared" si="592"/>
        <v>1</v>
      </c>
      <c r="W417" s="125">
        <f t="shared" si="592"/>
        <v>0</v>
      </c>
      <c r="X417" s="125">
        <f t="shared" si="592"/>
        <v>0</v>
      </c>
      <c r="Y417" s="125">
        <f t="shared" si="592"/>
        <v>0</v>
      </c>
      <c r="Z417" s="125">
        <f t="shared" si="592"/>
        <v>0</v>
      </c>
      <c r="AA417" s="125">
        <f t="shared" si="592"/>
        <v>1</v>
      </c>
      <c r="AB417" s="244">
        <f>SUM(AB418:AB422)</f>
        <v>5</v>
      </c>
      <c r="AC417" s="75"/>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205"/>
      <c r="BJ417" s="205"/>
      <c r="BK417" s="205"/>
      <c r="BL417" s="205"/>
      <c r="BM417" s="205"/>
      <c r="BN417" s="205"/>
      <c r="BO417" s="205"/>
      <c r="BP417" s="205"/>
      <c r="BQ417" s="205"/>
      <c r="BR417" s="208"/>
      <c r="BS417" s="77"/>
      <c r="BT417" s="77"/>
      <c r="BU417" s="77"/>
      <c r="BV417" s="77"/>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61"/>
      <c r="GP417" s="61"/>
      <c r="GQ417" s="61"/>
      <c r="GR417" s="61"/>
      <c r="GS417" s="61"/>
      <c r="GT417" s="61"/>
      <c r="GU417" s="61"/>
      <c r="GV417" s="61"/>
      <c r="GW417" s="61"/>
      <c r="GX417" s="61"/>
      <c r="GY417" s="77"/>
      <c r="GZ417" s="77"/>
      <c r="HA417" s="77"/>
      <c r="HB417" s="77"/>
      <c r="HC417" s="77"/>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61"/>
      <c r="JW417" s="61"/>
      <c r="JX417" s="61"/>
      <c r="JY417" s="61"/>
      <c r="JZ417" s="61"/>
      <c r="KA417" s="61"/>
      <c r="KB417" s="61"/>
      <c r="KC417" s="61"/>
      <c r="KD417" s="61"/>
      <c r="KE417" s="61"/>
      <c r="KF417" s="61"/>
      <c r="KG417" s="61"/>
      <c r="KH417" s="61"/>
      <c r="KI417" s="61"/>
      <c r="KJ417" s="61"/>
      <c r="KK417" s="61"/>
      <c r="KL417" s="61"/>
      <c r="KM417" s="61"/>
      <c r="KN417" s="61"/>
      <c r="KO417" s="61"/>
      <c r="KP417" s="61"/>
      <c r="KQ417" s="61"/>
      <c r="KR417" s="61"/>
      <c r="KS417" s="61"/>
      <c r="KT417" s="61"/>
      <c r="KU417" s="61"/>
      <c r="KV417" s="61"/>
      <c r="KW417" s="61"/>
      <c r="KX417" s="61"/>
      <c r="KY417" s="61"/>
      <c r="KZ417" s="61"/>
      <c r="LA417" s="61"/>
      <c r="LB417" s="61"/>
      <c r="LC417" s="61"/>
      <c r="LD417" s="61"/>
      <c r="LE417" s="61"/>
      <c r="LF417" s="61"/>
      <c r="LG417" s="61"/>
      <c r="LH417" s="61"/>
      <c r="LI417" s="61"/>
      <c r="LJ417" s="61"/>
      <c r="LK417" s="61"/>
      <c r="LL417" s="61"/>
      <c r="LM417" s="61"/>
      <c r="LN417" s="61"/>
      <c r="LO417" s="61"/>
      <c r="LP417" s="61"/>
      <c r="LQ417" s="61"/>
      <c r="LR417" s="61"/>
      <c r="LS417" s="61"/>
      <c r="LT417" s="61"/>
      <c r="LU417" s="61"/>
      <c r="LV417" s="61"/>
      <c r="LW417" s="61"/>
      <c r="LX417" s="61"/>
      <c r="LY417" s="61"/>
      <c r="LZ417" s="61"/>
      <c r="MA417" s="61"/>
      <c r="MB417" s="61"/>
      <c r="MC417" s="61"/>
      <c r="MD417" s="61"/>
      <c r="ME417" s="61"/>
      <c r="MF417" s="61"/>
      <c r="MG417" s="61"/>
      <c r="MH417" s="61"/>
      <c r="MI417" s="61"/>
      <c r="MJ417" s="61"/>
      <c r="MK417" s="61"/>
      <c r="ML417" s="61"/>
      <c r="MM417" s="61"/>
      <c r="MN417" s="61"/>
      <c r="MO417" s="61"/>
      <c r="MP417" s="61"/>
      <c r="MQ417" s="61"/>
      <c r="MR417" s="61"/>
      <c r="MS417" s="61"/>
      <c r="MT417" s="61"/>
      <c r="MU417" s="61"/>
      <c r="MV417" s="61"/>
      <c r="MW417" s="61"/>
      <c r="MX417" s="61"/>
      <c r="MY417" s="61"/>
      <c r="MZ417" s="61"/>
      <c r="NA417" s="61"/>
      <c r="NB417" s="61"/>
      <c r="NC417" s="61"/>
      <c r="ND417" s="202"/>
      <c r="NE417" s="203"/>
      <c r="NF417" s="202"/>
      <c r="NG417" s="203"/>
      <c r="NH417" s="202"/>
      <c r="NI417" s="203"/>
      <c r="NJ417" s="202"/>
      <c r="NK417" s="203"/>
      <c r="NL417" s="204"/>
      <c r="NM417" s="207"/>
      <c r="NN417" s="77"/>
      <c r="NO417" s="77"/>
      <c r="NP417" s="61"/>
      <c r="NQ417" s="61"/>
      <c r="NR417" s="61"/>
      <c r="NS417" s="61"/>
      <c r="NT417" s="61"/>
      <c r="NU417" s="61"/>
      <c r="NV417" s="61"/>
      <c r="NW417" s="61"/>
      <c r="NX417" s="61"/>
      <c r="NY417" s="61"/>
      <c r="NZ417" s="61"/>
      <c r="OA417" s="61"/>
      <c r="OB417" s="61"/>
      <c r="OC417" s="61"/>
      <c r="OD417" s="61"/>
      <c r="OE417" s="61"/>
      <c r="OF417" s="61"/>
      <c r="OG417" s="61"/>
      <c r="OH417" s="61"/>
      <c r="OI417" s="61"/>
      <c r="OJ417" s="61"/>
      <c r="OK417" s="61"/>
      <c r="OL417" s="61"/>
      <c r="OM417" s="61"/>
      <c r="ON417" s="61"/>
      <c r="OO417" s="61"/>
      <c r="OP417" s="61"/>
      <c r="OQ417" s="61"/>
      <c r="OR417" s="61"/>
      <c r="OS417" s="61"/>
      <c r="OT417" s="61"/>
      <c r="OU417" s="61"/>
      <c r="OV417" s="61"/>
      <c r="OW417" s="61"/>
      <c r="OX417" s="61"/>
      <c r="OY417" s="61"/>
      <c r="OZ417" s="61"/>
    </row>
    <row r="418" spans="1:416" ht="87.75" hidden="1" customHeight="1">
      <c r="A418" s="61"/>
      <c r="B418" s="61">
        <v>151</v>
      </c>
      <c r="C418" s="137" t="s">
        <v>239</v>
      </c>
      <c r="D418" s="133" t="s">
        <v>4</v>
      </c>
      <c r="E418" s="137" t="s">
        <v>347</v>
      </c>
      <c r="F418" s="134" t="s">
        <v>6</v>
      </c>
      <c r="G418" s="133"/>
      <c r="H418" s="137" t="s">
        <v>347</v>
      </c>
      <c r="I418" s="137" t="s">
        <v>1155</v>
      </c>
      <c r="J418" s="134"/>
      <c r="K418" s="206" t="s">
        <v>662</v>
      </c>
      <c r="L418" s="200" t="s">
        <v>500</v>
      </c>
      <c r="M418" s="55" t="s">
        <v>378</v>
      </c>
      <c r="N418" s="61" t="s">
        <v>349</v>
      </c>
      <c r="O418" s="61" t="s">
        <v>205</v>
      </c>
      <c r="P418" s="61"/>
      <c r="Q418" s="131"/>
      <c r="R418" s="131"/>
      <c r="S418" s="131"/>
      <c r="T418" s="131" t="s">
        <v>205</v>
      </c>
      <c r="U418" s="131"/>
      <c r="V418" s="131"/>
      <c r="W418" s="131"/>
      <c r="X418" s="131"/>
      <c r="Y418" s="131"/>
      <c r="Z418" s="131"/>
      <c r="AA418" s="131"/>
      <c r="AB418" s="130">
        <f t="shared" ref="AB418:AB422" si="593">COUNTIF($Q418:$AA418,"x")</f>
        <v>1</v>
      </c>
      <c r="AC418" s="77"/>
      <c r="AD418" s="77"/>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251"/>
      <c r="BT418" s="251"/>
      <c r="BU418" s="76"/>
      <c r="BV418" s="79"/>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202"/>
      <c r="DC418" s="203"/>
      <c r="DD418" s="202"/>
      <c r="DE418" s="203"/>
      <c r="DF418" s="202"/>
      <c r="DG418" s="203"/>
      <c r="DH418" s="202"/>
      <c r="DI418" s="203" t="e">
        <f>DH418/(DB418+DD418+DF418+DH418)</f>
        <v>#DIV/0!</v>
      </c>
      <c r="DJ418" s="204" t="e">
        <f>(((DB418*2)+(DD418*1)+(DF418*0)))/(DB418+DD418+DF418)</f>
        <v>#DIV/0!</v>
      </c>
      <c r="DK418" s="207" t="e">
        <f>IF(DI418&gt;=50%,"KĐG",IF(DJ418&gt;=1.6,"Đạt mục tiêu",IF(DJ418&gt;=1,"Cần cố gắng","Chưa đạt")))</f>
        <v>#DIV/0!</v>
      </c>
      <c r="DL418" s="77"/>
      <c r="DM418" s="77"/>
      <c r="DN418" s="77"/>
      <c r="DO418" s="77"/>
      <c r="DP418" s="201">
        <v>2</v>
      </c>
      <c r="DQ418" s="201">
        <v>2</v>
      </c>
      <c r="DR418" s="201">
        <v>2</v>
      </c>
      <c r="DS418" s="201">
        <v>2</v>
      </c>
      <c r="DT418" s="201">
        <v>2</v>
      </c>
      <c r="DU418" s="201">
        <v>2</v>
      </c>
      <c r="DV418" s="201">
        <v>2</v>
      </c>
      <c r="DW418" s="201">
        <v>2</v>
      </c>
      <c r="DX418" s="201">
        <v>2</v>
      </c>
      <c r="DY418" s="201">
        <v>2</v>
      </c>
      <c r="DZ418" s="201">
        <v>2</v>
      </c>
      <c r="EA418" s="201">
        <v>2</v>
      </c>
      <c r="EB418" s="201">
        <v>2</v>
      </c>
      <c r="EC418" s="201">
        <v>2</v>
      </c>
      <c r="ED418" s="201">
        <v>2</v>
      </c>
      <c r="EE418" s="201">
        <v>2</v>
      </c>
      <c r="EF418" s="201">
        <v>2</v>
      </c>
      <c r="EG418" s="201">
        <v>2</v>
      </c>
      <c r="EH418" s="201">
        <v>2</v>
      </c>
      <c r="EI418" s="201">
        <v>2</v>
      </c>
      <c r="EJ418" s="201">
        <v>2</v>
      </c>
      <c r="EK418" s="201">
        <v>2</v>
      </c>
      <c r="EL418" s="201">
        <v>2</v>
      </c>
      <c r="EM418" s="201">
        <v>2</v>
      </c>
      <c r="EN418" s="201">
        <v>2</v>
      </c>
      <c r="EO418" s="201">
        <v>2</v>
      </c>
      <c r="EP418" s="201">
        <v>2</v>
      </c>
      <c r="EQ418" s="201">
        <v>2</v>
      </c>
      <c r="ER418" s="201">
        <v>2</v>
      </c>
      <c r="ES418" s="201">
        <v>2</v>
      </c>
      <c r="ET418" s="201">
        <v>2</v>
      </c>
      <c r="EU418" s="202">
        <v>23</v>
      </c>
      <c r="EV418" s="203">
        <v>0.85185185185185186</v>
      </c>
      <c r="EW418" s="202">
        <v>2</v>
      </c>
      <c r="EX418" s="203">
        <v>7.407407407407407E-2</v>
      </c>
      <c r="EY418" s="202">
        <v>2</v>
      </c>
      <c r="EZ418" s="203">
        <v>7.407407407407407E-2</v>
      </c>
      <c r="FA418" s="202">
        <v>0</v>
      </c>
      <c r="FB418" s="203">
        <v>0</v>
      </c>
      <c r="FC418" s="204">
        <v>1.7777777777777777</v>
      </c>
      <c r="FD418" s="207" t="s">
        <v>671</v>
      </c>
      <c r="FE418" s="77"/>
      <c r="FF418" s="77"/>
      <c r="FG418" s="77"/>
      <c r="FH418" s="77"/>
      <c r="FI418" s="77"/>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c r="GS418" s="61"/>
      <c r="GT418" s="61"/>
      <c r="GU418" s="61"/>
      <c r="GV418" s="61"/>
      <c r="GW418" s="61"/>
      <c r="GX418" s="61"/>
      <c r="GY418" s="77"/>
      <c r="GZ418" s="77"/>
      <c r="HA418" s="77"/>
      <c r="HB418" s="77"/>
      <c r="HC418" s="77"/>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61"/>
      <c r="IK418" s="61"/>
      <c r="IL418" s="61"/>
      <c r="IM418" s="61"/>
      <c r="IN418" s="61"/>
      <c r="IO418" s="61"/>
      <c r="IP418" s="61"/>
      <c r="IQ418" s="61"/>
      <c r="IR418" s="61"/>
      <c r="IS418" s="77"/>
      <c r="IT418" s="77"/>
      <c r="IU418" s="77"/>
      <c r="IV418" s="77"/>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61"/>
      <c r="JW418" s="61"/>
      <c r="JX418" s="61"/>
      <c r="JY418" s="61"/>
      <c r="JZ418" s="61"/>
      <c r="KA418" s="61"/>
      <c r="KB418" s="61"/>
      <c r="KC418" s="61"/>
      <c r="KD418" s="61"/>
      <c r="KE418" s="61"/>
      <c r="KF418" s="61"/>
      <c r="KG418" s="61"/>
      <c r="KH418" s="61"/>
      <c r="KI418" s="61"/>
      <c r="KJ418" s="61"/>
      <c r="KK418" s="61"/>
      <c r="KL418" s="61"/>
      <c r="KM418" s="61"/>
      <c r="KN418" s="61"/>
      <c r="KO418" s="61"/>
      <c r="KP418" s="61"/>
      <c r="KQ418" s="61"/>
      <c r="KR418" s="61"/>
      <c r="KS418" s="61"/>
      <c r="KT418" s="61"/>
      <c r="KU418" s="61"/>
      <c r="KV418" s="61"/>
      <c r="KW418" s="61"/>
      <c r="KX418" s="61"/>
      <c r="KY418" s="61"/>
      <c r="KZ418" s="61"/>
      <c r="LA418" s="61"/>
      <c r="LB418" s="61"/>
      <c r="LC418" s="61"/>
      <c r="LD418" s="61"/>
      <c r="LE418" s="61"/>
      <c r="LF418" s="61"/>
      <c r="LG418" s="61"/>
      <c r="LH418" s="61"/>
      <c r="LI418" s="61"/>
      <c r="LJ418" s="61"/>
      <c r="LK418" s="61"/>
      <c r="LL418" s="61"/>
      <c r="LM418" s="61"/>
      <c r="LN418" s="61"/>
      <c r="LO418" s="61"/>
      <c r="LP418" s="61"/>
      <c r="LQ418" s="61"/>
      <c r="LR418" s="61"/>
      <c r="LS418" s="61"/>
      <c r="LT418" s="61"/>
      <c r="LU418" s="61"/>
      <c r="LV418" s="61"/>
      <c r="LW418" s="61"/>
      <c r="LX418" s="61"/>
      <c r="LY418" s="61"/>
      <c r="LZ418" s="61"/>
      <c r="MA418" s="61"/>
      <c r="MB418" s="61"/>
      <c r="MC418" s="61"/>
      <c r="MD418" s="61"/>
      <c r="ME418" s="61"/>
      <c r="MF418" s="61"/>
      <c r="MG418" s="61"/>
      <c r="MH418" s="61"/>
      <c r="MI418" s="61"/>
      <c r="MJ418" s="61"/>
      <c r="MK418" s="61"/>
      <c r="ML418" s="61"/>
      <c r="MM418" s="61"/>
      <c r="MN418" s="61"/>
      <c r="MO418" s="61"/>
      <c r="MP418" s="61"/>
      <c r="MQ418" s="61"/>
      <c r="MR418" s="61"/>
      <c r="MS418" s="61"/>
      <c r="MT418" s="61"/>
      <c r="MU418" s="61"/>
      <c r="MV418" s="61"/>
      <c r="MW418" s="61"/>
      <c r="MX418" s="61"/>
      <c r="MY418" s="61"/>
      <c r="MZ418" s="61"/>
      <c r="NA418" s="61"/>
      <c r="NB418" s="61"/>
      <c r="NC418" s="61"/>
      <c r="ND418" s="61"/>
      <c r="NE418" s="61"/>
      <c r="NF418" s="61"/>
      <c r="NG418" s="61"/>
      <c r="NH418" s="61"/>
      <c r="NI418" s="61"/>
      <c r="NJ418" s="61"/>
      <c r="NK418" s="61"/>
      <c r="NL418" s="61"/>
      <c r="NM418" s="61"/>
      <c r="NN418" s="61"/>
      <c r="NO418" s="61"/>
      <c r="NP418" s="61"/>
      <c r="NQ418" s="61"/>
      <c r="NR418" s="61"/>
      <c r="NS418" s="61"/>
      <c r="NT418" s="61"/>
      <c r="NU418" s="61"/>
      <c r="NV418" s="61"/>
      <c r="NW418" s="61"/>
      <c r="NX418" s="61"/>
      <c r="NY418" s="61"/>
      <c r="NZ418" s="61"/>
      <c r="OA418" s="61"/>
      <c r="OB418" s="61"/>
      <c r="OC418" s="61"/>
      <c r="OD418" s="61"/>
      <c r="OE418" s="61"/>
      <c r="OF418" s="61"/>
      <c r="OG418" s="61"/>
      <c r="OH418" s="61"/>
      <c r="OI418" s="61"/>
      <c r="OJ418" s="61"/>
      <c r="OK418" s="61"/>
      <c r="OL418" s="61"/>
      <c r="OM418" s="61"/>
      <c r="ON418" s="61"/>
      <c r="OO418" s="61"/>
      <c r="OP418" s="61"/>
      <c r="OQ418" s="61"/>
      <c r="OR418" s="61"/>
      <c r="OS418" s="61"/>
      <c r="OT418" s="61"/>
      <c r="OU418" s="61"/>
      <c r="OV418" s="61"/>
      <c r="OW418" s="61"/>
      <c r="OX418" s="61"/>
      <c r="OY418" s="61"/>
      <c r="OZ418" s="61"/>
    </row>
    <row r="419" spans="1:416" ht="99" hidden="1" customHeight="1">
      <c r="A419" s="61"/>
      <c r="B419" s="61">
        <v>152</v>
      </c>
      <c r="C419" s="137" t="s">
        <v>240</v>
      </c>
      <c r="D419" s="133" t="s">
        <v>4</v>
      </c>
      <c r="E419" s="137" t="s">
        <v>241</v>
      </c>
      <c r="F419" s="134" t="s">
        <v>6</v>
      </c>
      <c r="G419" s="133"/>
      <c r="H419" s="137" t="s">
        <v>241</v>
      </c>
      <c r="I419" s="137" t="s">
        <v>1145</v>
      </c>
      <c r="J419" s="134"/>
      <c r="K419" s="206" t="s">
        <v>662</v>
      </c>
      <c r="L419" s="200" t="s">
        <v>500</v>
      </c>
      <c r="M419" s="55" t="s">
        <v>378</v>
      </c>
      <c r="N419" s="61" t="s">
        <v>349</v>
      </c>
      <c r="O419" s="61" t="s">
        <v>205</v>
      </c>
      <c r="P419" s="61">
        <v>1</v>
      </c>
      <c r="Q419" s="131"/>
      <c r="R419" s="131"/>
      <c r="S419" s="131"/>
      <c r="T419" s="131"/>
      <c r="U419" s="131"/>
      <c r="V419" s="131" t="s">
        <v>205</v>
      </c>
      <c r="W419" s="131"/>
      <c r="X419" s="131"/>
      <c r="Y419" s="131"/>
      <c r="Z419" s="131"/>
      <c r="AA419" s="131"/>
      <c r="AB419" s="130">
        <f t="shared" si="593"/>
        <v>1</v>
      </c>
      <c r="AC419" s="77"/>
      <c r="AD419" s="77"/>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251"/>
      <c r="BT419" s="251"/>
      <c r="BU419" s="76"/>
      <c r="BV419" s="205"/>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202"/>
      <c r="DC419" s="203"/>
      <c r="DD419" s="202"/>
      <c r="DE419" s="203"/>
      <c r="DF419" s="202"/>
      <c r="DG419" s="203"/>
      <c r="DH419" s="202"/>
      <c r="DI419" s="203" t="e">
        <f>DH419/(DB419+DD419+DF419+DH419)</f>
        <v>#DIV/0!</v>
      </c>
      <c r="DJ419" s="204" t="e">
        <f>(((DB419*2)+(DD419*1)+(DF419*0)))/(DB419+DD419+DF419)</f>
        <v>#DIV/0!</v>
      </c>
      <c r="DK419" s="207" t="e">
        <f>IF(DI419&gt;=50%,"KĐG",IF(DJ419&gt;=1.6,"Đạt mục tiêu",IF(DJ419&gt;=1,"Cần cố gắng","Chưa đạt")))</f>
        <v>#DIV/0!</v>
      </c>
      <c r="DL419" s="77"/>
      <c r="DM419" s="77"/>
      <c r="DN419" s="77"/>
      <c r="DO419" s="77"/>
      <c r="DP419" s="201">
        <v>2</v>
      </c>
      <c r="DQ419" s="201">
        <v>2</v>
      </c>
      <c r="DR419" s="201">
        <v>2</v>
      </c>
      <c r="DS419" s="201">
        <v>2</v>
      </c>
      <c r="DT419" s="201">
        <v>2</v>
      </c>
      <c r="DU419" s="201">
        <v>2</v>
      </c>
      <c r="DV419" s="201">
        <v>2</v>
      </c>
      <c r="DW419" s="201">
        <v>2</v>
      </c>
      <c r="DX419" s="201">
        <v>2</v>
      </c>
      <c r="DY419" s="201">
        <v>2</v>
      </c>
      <c r="DZ419" s="201">
        <v>2</v>
      </c>
      <c r="EA419" s="201">
        <v>2</v>
      </c>
      <c r="EB419" s="201">
        <v>2</v>
      </c>
      <c r="EC419" s="201">
        <v>2</v>
      </c>
      <c r="ED419" s="201">
        <v>2</v>
      </c>
      <c r="EE419" s="201">
        <v>2</v>
      </c>
      <c r="EF419" s="201">
        <v>2</v>
      </c>
      <c r="EG419" s="201">
        <v>2</v>
      </c>
      <c r="EH419" s="201">
        <v>2</v>
      </c>
      <c r="EI419" s="201">
        <v>2</v>
      </c>
      <c r="EJ419" s="201">
        <v>2</v>
      </c>
      <c r="EK419" s="201">
        <v>2</v>
      </c>
      <c r="EL419" s="201">
        <v>2</v>
      </c>
      <c r="EM419" s="201">
        <v>2</v>
      </c>
      <c r="EN419" s="201">
        <v>2</v>
      </c>
      <c r="EO419" s="201">
        <v>2</v>
      </c>
      <c r="EP419" s="201">
        <v>2</v>
      </c>
      <c r="EQ419" s="201">
        <v>2</v>
      </c>
      <c r="ER419" s="201">
        <v>2</v>
      </c>
      <c r="ES419" s="201">
        <v>2</v>
      </c>
      <c r="ET419" s="201">
        <v>2</v>
      </c>
      <c r="EU419" s="202">
        <f>COUNTIF(DL419:ET419,"2")</f>
        <v>31</v>
      </c>
      <c r="EV419" s="203">
        <f>EU419/(EU419+EW419+EY419+FA419)</f>
        <v>1</v>
      </c>
      <c r="EW419" s="202">
        <f>COUNTIF(DL419:ET419,"1")</f>
        <v>0</v>
      </c>
      <c r="EX419" s="203">
        <f>EW419/(EU419+EW419+EY419+FA419)</f>
        <v>0</v>
      </c>
      <c r="EY419" s="202">
        <f>COUNTIF(DL419:ET419,"0")</f>
        <v>0</v>
      </c>
      <c r="EZ419" s="203">
        <f>EY419/(EU419+EW419+EY419+FA419)</f>
        <v>0</v>
      </c>
      <c r="FA419" s="202">
        <f>COUNTIF(DL419:ET419,"KĐG")</f>
        <v>0</v>
      </c>
      <c r="FB419" s="203">
        <f>FA419/(EU419+EW419+EY419+FA419)</f>
        <v>0</v>
      </c>
      <c r="FC419" s="204">
        <f>(((EU419*2)+(EW419*1)+(EY419*0)))/(EU419+EW419+EY419)</f>
        <v>2</v>
      </c>
      <c r="FD419" s="207" t="str">
        <f>IF(FB419&gt;=50%,"KĐG",IF(FC419&gt;=1.6,"Đạt mục tiêu",IF(FC419&gt;=1,"Cần cố gắng","Chưa đạt")))</f>
        <v>Đạt mục tiêu</v>
      </c>
      <c r="FE419" s="77"/>
      <c r="FF419" s="77"/>
      <c r="FG419" s="77"/>
      <c r="FH419" s="77"/>
      <c r="FI419" s="77"/>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77"/>
      <c r="GZ419" s="77"/>
      <c r="HA419" s="77"/>
      <c r="HB419" s="77"/>
      <c r="HC419" s="77"/>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61"/>
      <c r="IK419" s="61"/>
      <c r="IL419" s="61"/>
      <c r="IM419" s="61"/>
      <c r="IN419" s="61"/>
      <c r="IO419" s="61"/>
      <c r="IP419" s="61"/>
      <c r="IQ419" s="61"/>
      <c r="IR419" s="61"/>
      <c r="IS419" s="77"/>
      <c r="IT419" s="77"/>
      <c r="IU419" s="77"/>
      <c r="IV419" s="77"/>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61"/>
      <c r="JW419" s="61"/>
      <c r="JX419" s="61"/>
      <c r="JY419" s="61"/>
      <c r="JZ419" s="61"/>
      <c r="KA419" s="61"/>
      <c r="KB419" s="61"/>
      <c r="KC419" s="61"/>
      <c r="KD419" s="61"/>
      <c r="KE419" s="61"/>
      <c r="KF419" s="61"/>
      <c r="KG419" s="61"/>
      <c r="KH419" s="61"/>
      <c r="KI419" s="61"/>
      <c r="KJ419" s="61"/>
      <c r="KK419" s="61"/>
      <c r="KL419" s="61"/>
      <c r="KM419" s="61"/>
      <c r="KN419" s="61"/>
      <c r="KO419" s="61"/>
      <c r="KP419" s="61"/>
      <c r="KQ419" s="61"/>
      <c r="KR419" s="61"/>
      <c r="KS419" s="61"/>
      <c r="KT419" s="61"/>
      <c r="KU419" s="61"/>
      <c r="KV419" s="61"/>
      <c r="KW419" s="61"/>
      <c r="KX419" s="61"/>
      <c r="KY419" s="61"/>
      <c r="KZ419" s="61"/>
      <c r="LA419" s="61"/>
      <c r="LB419" s="61"/>
      <c r="LC419" s="61"/>
      <c r="LD419" s="61"/>
      <c r="LE419" s="61"/>
      <c r="LF419" s="61"/>
      <c r="LG419" s="61"/>
      <c r="LH419" s="61"/>
      <c r="LI419" s="61"/>
      <c r="LJ419" s="61"/>
      <c r="LK419" s="61"/>
      <c r="LL419" s="61"/>
      <c r="LM419" s="61"/>
      <c r="LN419" s="61"/>
      <c r="LO419" s="61"/>
      <c r="LP419" s="61"/>
      <c r="LQ419" s="61"/>
      <c r="LR419" s="61"/>
      <c r="LS419" s="61"/>
      <c r="LT419" s="61"/>
      <c r="LU419" s="61"/>
      <c r="LV419" s="61"/>
      <c r="LW419" s="61"/>
      <c r="LX419" s="61"/>
      <c r="LY419" s="61"/>
      <c r="LZ419" s="61"/>
      <c r="MA419" s="61"/>
      <c r="MB419" s="61"/>
      <c r="MC419" s="61"/>
      <c r="MD419" s="61"/>
      <c r="ME419" s="61"/>
      <c r="MF419" s="61"/>
      <c r="MG419" s="61"/>
      <c r="MH419" s="61"/>
      <c r="MI419" s="61"/>
      <c r="MJ419" s="61"/>
      <c r="MK419" s="61"/>
      <c r="ML419" s="61"/>
      <c r="MM419" s="61"/>
      <c r="MN419" s="61"/>
      <c r="MO419" s="61"/>
      <c r="MP419" s="61"/>
      <c r="MQ419" s="61"/>
      <c r="MR419" s="61"/>
      <c r="MS419" s="61"/>
      <c r="MT419" s="61"/>
      <c r="MU419" s="61"/>
      <c r="MV419" s="61"/>
      <c r="MW419" s="61"/>
      <c r="MX419" s="61"/>
      <c r="MY419" s="61"/>
      <c r="MZ419" s="61"/>
      <c r="NA419" s="61"/>
      <c r="NB419" s="61"/>
      <c r="NC419" s="61"/>
      <c r="ND419" s="61"/>
      <c r="NE419" s="61"/>
      <c r="NF419" s="61"/>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61"/>
      <c r="OE419" s="61"/>
      <c r="OF419" s="61"/>
      <c r="OG419" s="61"/>
      <c r="OH419" s="61"/>
      <c r="OI419" s="61"/>
      <c r="OJ419" s="61"/>
      <c r="OK419" s="61"/>
      <c r="OL419" s="61"/>
      <c r="OM419" s="61"/>
      <c r="ON419" s="61"/>
      <c r="OO419" s="61"/>
      <c r="OP419" s="61"/>
      <c r="OQ419" s="61"/>
      <c r="OR419" s="61"/>
      <c r="OS419" s="61"/>
      <c r="OT419" s="61"/>
      <c r="OU419" s="61"/>
      <c r="OV419" s="61"/>
      <c r="OW419" s="61"/>
      <c r="OX419" s="61"/>
      <c r="OY419" s="61"/>
      <c r="OZ419" s="61"/>
    </row>
    <row r="420" spans="1:416" ht="110.25" hidden="1">
      <c r="A420" s="61"/>
      <c r="B420" s="61">
        <v>153</v>
      </c>
      <c r="C420" s="137" t="s">
        <v>242</v>
      </c>
      <c r="D420" s="133" t="s">
        <v>6</v>
      </c>
      <c r="E420" s="137" t="s">
        <v>243</v>
      </c>
      <c r="F420" s="134" t="s">
        <v>6</v>
      </c>
      <c r="G420" s="133"/>
      <c r="H420" s="137" t="s">
        <v>561</v>
      </c>
      <c r="I420" s="137" t="s">
        <v>1237</v>
      </c>
      <c r="J420" s="134"/>
      <c r="K420" s="206" t="s">
        <v>662</v>
      </c>
      <c r="L420" s="200" t="s">
        <v>500</v>
      </c>
      <c r="M420" s="55" t="s">
        <v>378</v>
      </c>
      <c r="N420" s="61" t="s">
        <v>349</v>
      </c>
      <c r="O420" s="61" t="s">
        <v>205</v>
      </c>
      <c r="P420" s="61"/>
      <c r="Q420" s="131" t="s">
        <v>205</v>
      </c>
      <c r="R420" s="131"/>
      <c r="S420" s="131"/>
      <c r="T420" s="131"/>
      <c r="U420" s="131"/>
      <c r="V420" s="131"/>
      <c r="W420" s="131"/>
      <c r="X420" s="131"/>
      <c r="Y420" s="131"/>
      <c r="Z420" s="131"/>
      <c r="AA420" s="131"/>
      <c r="AB420" s="130">
        <f t="shared" si="593"/>
        <v>1</v>
      </c>
      <c r="AC420" s="75"/>
      <c r="AD420" s="77" t="s">
        <v>663</v>
      </c>
      <c r="AE420" s="201">
        <v>2</v>
      </c>
      <c r="AF420" s="201">
        <v>1</v>
      </c>
      <c r="AG420" s="201">
        <v>1</v>
      </c>
      <c r="AH420" s="201">
        <v>2</v>
      </c>
      <c r="AI420" s="201">
        <v>2</v>
      </c>
      <c r="AJ420" s="201">
        <v>2</v>
      </c>
      <c r="AK420" s="201">
        <v>2</v>
      </c>
      <c r="AL420" s="201">
        <v>2</v>
      </c>
      <c r="AM420" s="201">
        <v>2</v>
      </c>
      <c r="AN420" s="201">
        <v>2</v>
      </c>
      <c r="AO420" s="201">
        <v>2</v>
      </c>
      <c r="AP420" s="201">
        <v>2</v>
      </c>
      <c r="AQ420" s="201">
        <v>1</v>
      </c>
      <c r="AR420" s="201">
        <v>2</v>
      </c>
      <c r="AS420" s="201">
        <v>2</v>
      </c>
      <c r="AT420" s="201">
        <v>2</v>
      </c>
      <c r="AU420" s="201">
        <v>2</v>
      </c>
      <c r="AV420" s="201">
        <v>2</v>
      </c>
      <c r="AW420" s="201">
        <v>2</v>
      </c>
      <c r="AX420" s="201">
        <v>2</v>
      </c>
      <c r="AY420" s="201">
        <v>2</v>
      </c>
      <c r="AZ420" s="201">
        <v>2</v>
      </c>
      <c r="BA420" s="201">
        <v>2</v>
      </c>
      <c r="BB420" s="201">
        <v>2</v>
      </c>
      <c r="BC420" s="201">
        <v>2</v>
      </c>
      <c r="BD420" s="201">
        <v>2</v>
      </c>
      <c r="BE420" s="201">
        <v>2</v>
      </c>
      <c r="BF420" s="201">
        <v>1</v>
      </c>
      <c r="BG420" s="201">
        <v>1</v>
      </c>
      <c r="BH420" s="201">
        <v>2</v>
      </c>
      <c r="BI420" s="202">
        <f>COUNTIF(AE420:BH420,"2")</f>
        <v>25</v>
      </c>
      <c r="BJ420" s="203">
        <f>BI420/(BI420+BK420+BM420+BO420)</f>
        <v>0.83333333333333337</v>
      </c>
      <c r="BK420" s="202">
        <f>COUNTIF(AE420:BH420,"1")</f>
        <v>5</v>
      </c>
      <c r="BL420" s="203">
        <f>BK420/(BI420+BK420+BM420+BO420)</f>
        <v>0.16666666666666666</v>
      </c>
      <c r="BM420" s="202">
        <f>COUNTIF(AE420:BH420,"0")</f>
        <v>0</v>
      </c>
      <c r="BN420" s="203">
        <f>BM420/(BI420+BK420+BM420+BO420)</f>
        <v>0</v>
      </c>
      <c r="BO420" s="202">
        <f>COUNTIF(P420:BH420,"KĐG")</f>
        <v>0</v>
      </c>
      <c r="BP420" s="203">
        <f>BO420/(BI420+BK420+BM420+BO420)</f>
        <v>0</v>
      </c>
      <c r="BQ420" s="204">
        <f>(((BI420*2)+(BK420*1)+(BM420*0)))/(BI420+BK420+BM420)</f>
        <v>1.8333333333333333</v>
      </c>
      <c r="BR420" s="205" t="str">
        <f>IF(BP420&gt;=50%,"KĐG",IF(BQ420&gt;=1.6,"Đạt mục tiêu",IF(BQ420&gt;=1,"Cần cố gắng","Chưa đạt")))</f>
        <v>Đạt mục tiêu</v>
      </c>
      <c r="BS420" s="251"/>
      <c r="BT420" s="251"/>
      <c r="BU420" s="77">
        <v>2</v>
      </c>
      <c r="BV420" s="77">
        <v>1</v>
      </c>
      <c r="BW420" s="61">
        <v>1</v>
      </c>
      <c r="BX420" s="61">
        <v>2</v>
      </c>
      <c r="BY420" s="61">
        <v>2</v>
      </c>
      <c r="BZ420" s="61">
        <v>2</v>
      </c>
      <c r="CA420" s="61">
        <v>2</v>
      </c>
      <c r="CB420" s="61">
        <v>2</v>
      </c>
      <c r="CC420" s="61">
        <v>2</v>
      </c>
      <c r="CD420" s="61">
        <v>2</v>
      </c>
      <c r="CE420" s="61">
        <v>2</v>
      </c>
      <c r="CF420" s="61">
        <v>2</v>
      </c>
      <c r="CG420" s="61">
        <v>1</v>
      </c>
      <c r="CH420" s="61">
        <v>2</v>
      </c>
      <c r="CI420" s="61">
        <v>2</v>
      </c>
      <c r="CJ420" s="61">
        <v>2</v>
      </c>
      <c r="CK420" s="61">
        <v>2</v>
      </c>
      <c r="CL420" s="61">
        <v>2</v>
      </c>
      <c r="CM420" s="61">
        <v>2</v>
      </c>
      <c r="CN420" s="61">
        <v>2</v>
      </c>
      <c r="CO420" s="61">
        <v>2</v>
      </c>
      <c r="CP420" s="61">
        <v>2</v>
      </c>
      <c r="CQ420" s="61">
        <v>2</v>
      </c>
      <c r="CR420" s="61">
        <v>2</v>
      </c>
      <c r="CS420" s="61">
        <v>2</v>
      </c>
      <c r="CT420" s="61">
        <v>2</v>
      </c>
      <c r="CU420" s="61">
        <v>2</v>
      </c>
      <c r="CV420" s="61">
        <v>1</v>
      </c>
      <c r="CW420" s="61">
        <v>1</v>
      </c>
      <c r="CX420" s="61">
        <v>2</v>
      </c>
      <c r="CY420" s="61">
        <f>COUNTIF(BU420:CX420,"2")</f>
        <v>25</v>
      </c>
      <c r="CZ420" s="61">
        <f>CY420/(CY420+DA420+DC420+DE420)</f>
        <v>0.83333333333333337</v>
      </c>
      <c r="DA420" s="61">
        <f>COUNTIF(BU420:CX420,"1")</f>
        <v>5</v>
      </c>
      <c r="DB420" s="61">
        <f>DA420/(CY420+DA420+DC420+DE420)</f>
        <v>0.16666666666666666</v>
      </c>
      <c r="DC420" s="61">
        <f>COUNTIF(BU420:CX420,"0")</f>
        <v>0</v>
      </c>
      <c r="DD420" s="61">
        <f>DC420/(CY420+DA420+DC420+DE420)</f>
        <v>0</v>
      </c>
      <c r="DE420" s="61">
        <f>COUNTIF(BG420:CX420,"KĐG")</f>
        <v>0</v>
      </c>
      <c r="DF420" s="61">
        <f>DE420/(CY420+DA420+DC420+DE420)</f>
        <v>0</v>
      </c>
      <c r="DG420" s="61">
        <f>(((CY420*2)+(DA420*1)+(DC420*0)))/(CY420+DA420+DC420)</f>
        <v>1.8333333333333333</v>
      </c>
      <c r="DH420" s="61" t="str">
        <f>IF(DF420&gt;=50%,"KĐG",IF(DG420&gt;=1.6,"Đạt mục tiêu",IF(DG420&gt;=1,"Cần cố gắng","Chưa đạt")))</f>
        <v>Đạt mục tiêu</v>
      </c>
      <c r="DI420" s="61"/>
      <c r="DJ420" s="61"/>
      <c r="DK420" s="61"/>
      <c r="DL420" s="77"/>
      <c r="DM420" s="77"/>
      <c r="DN420" s="77"/>
      <c r="DO420" s="77"/>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77"/>
      <c r="FF420" s="77"/>
      <c r="FG420" s="77"/>
      <c r="FH420" s="77"/>
      <c r="FI420" s="77"/>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61"/>
      <c r="GN420" s="61"/>
      <c r="GO420" s="61"/>
      <c r="GP420" s="61"/>
      <c r="GQ420" s="61"/>
      <c r="GR420" s="61"/>
      <c r="GS420" s="61"/>
      <c r="GT420" s="61"/>
      <c r="GU420" s="61"/>
      <c r="GV420" s="61"/>
      <c r="GW420" s="61"/>
      <c r="GX420" s="61"/>
      <c r="GY420" s="77"/>
      <c r="GZ420" s="77"/>
      <c r="HA420" s="77"/>
      <c r="HB420" s="77"/>
      <c r="HC420" s="77"/>
      <c r="HD420" s="61"/>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61"/>
      <c r="IK420" s="61"/>
      <c r="IL420" s="61"/>
      <c r="IM420" s="61"/>
      <c r="IN420" s="61"/>
      <c r="IO420" s="61"/>
      <c r="IP420" s="61"/>
      <c r="IQ420" s="61"/>
      <c r="IR420" s="61"/>
      <c r="IS420" s="77"/>
      <c r="IT420" s="77"/>
      <c r="IU420" s="77"/>
      <c r="IV420" s="77"/>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61"/>
      <c r="JW420" s="61"/>
      <c r="JX420" s="61"/>
      <c r="JY420" s="61"/>
      <c r="JZ420" s="61"/>
      <c r="KA420" s="61"/>
      <c r="KB420" s="61"/>
      <c r="KC420" s="61"/>
      <c r="KD420" s="61"/>
      <c r="KE420" s="61"/>
      <c r="KF420" s="61"/>
      <c r="KG420" s="61"/>
      <c r="KH420" s="61"/>
      <c r="KI420" s="61"/>
      <c r="KJ420" s="61"/>
      <c r="KK420" s="61"/>
      <c r="KL420" s="61"/>
      <c r="KM420" s="61"/>
      <c r="KN420" s="61"/>
      <c r="KO420" s="61"/>
      <c r="KP420" s="61"/>
      <c r="KQ420" s="61"/>
      <c r="KR420" s="61"/>
      <c r="KS420" s="61"/>
      <c r="KT420" s="61"/>
      <c r="KU420" s="61"/>
      <c r="KV420" s="61"/>
      <c r="KW420" s="61"/>
      <c r="KX420" s="61"/>
      <c r="KY420" s="61"/>
      <c r="KZ420" s="61"/>
      <c r="LA420" s="61"/>
      <c r="LB420" s="61"/>
      <c r="LC420" s="61"/>
      <c r="LD420" s="61"/>
      <c r="LE420" s="61"/>
      <c r="LF420" s="61"/>
      <c r="LG420" s="61"/>
      <c r="LH420" s="61"/>
      <c r="LI420" s="61"/>
      <c r="LJ420" s="61"/>
      <c r="LK420" s="61"/>
      <c r="LL420" s="61"/>
      <c r="LM420" s="61"/>
      <c r="LN420" s="61"/>
      <c r="LO420" s="61"/>
      <c r="LP420" s="61"/>
      <c r="LQ420" s="61"/>
      <c r="LR420" s="61"/>
      <c r="LS420" s="61"/>
      <c r="LT420" s="61"/>
      <c r="LU420" s="61"/>
      <c r="LV420" s="61"/>
      <c r="LW420" s="61"/>
      <c r="LX420" s="61"/>
      <c r="LY420" s="61"/>
      <c r="LZ420" s="61"/>
      <c r="MA420" s="61"/>
      <c r="MB420" s="61"/>
      <c r="MC420" s="61"/>
      <c r="MD420" s="61"/>
      <c r="ME420" s="61"/>
      <c r="MF420" s="61"/>
      <c r="MG420" s="61"/>
      <c r="MH420" s="61"/>
      <c r="MI420" s="61"/>
      <c r="MJ420" s="61"/>
      <c r="MK420" s="61"/>
      <c r="ML420" s="61"/>
      <c r="MM420" s="61"/>
      <c r="MN420" s="61"/>
      <c r="MO420" s="61"/>
      <c r="MP420" s="61"/>
      <c r="MQ420" s="61"/>
      <c r="MR420" s="61"/>
      <c r="MS420" s="61"/>
      <c r="MT420" s="61"/>
      <c r="MU420" s="61"/>
      <c r="MV420" s="61"/>
      <c r="MW420" s="61"/>
      <c r="MX420" s="61"/>
      <c r="MY420" s="61"/>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c r="OE420" s="61"/>
      <c r="OF420" s="61"/>
      <c r="OG420" s="61"/>
      <c r="OH420" s="61"/>
      <c r="OI420" s="61"/>
      <c r="OJ420" s="61"/>
      <c r="OK420" s="61"/>
      <c r="OL420" s="61"/>
      <c r="OM420" s="61"/>
      <c r="ON420" s="61"/>
      <c r="OO420" s="61"/>
      <c r="OP420" s="61"/>
      <c r="OQ420" s="61"/>
      <c r="OR420" s="61"/>
      <c r="OS420" s="61"/>
      <c r="OT420" s="61"/>
      <c r="OU420" s="61"/>
      <c r="OV420" s="61"/>
      <c r="OW420" s="61"/>
      <c r="OX420" s="61"/>
      <c r="OY420" s="61"/>
      <c r="OZ420" s="61"/>
    </row>
    <row r="421" spans="1:416" ht="57" hidden="1" customHeight="1">
      <c r="A421" s="61"/>
      <c r="B421" s="61">
        <v>154</v>
      </c>
      <c r="C421" s="137" t="s">
        <v>244</v>
      </c>
      <c r="D421" s="133" t="s">
        <v>4</v>
      </c>
      <c r="E421" s="137" t="s">
        <v>245</v>
      </c>
      <c r="F421" s="134" t="s">
        <v>6</v>
      </c>
      <c r="G421" s="133"/>
      <c r="H421" s="137" t="s">
        <v>245</v>
      </c>
      <c r="I421" s="137" t="s">
        <v>979</v>
      </c>
      <c r="J421" s="134"/>
      <c r="K421" s="206" t="s">
        <v>662</v>
      </c>
      <c r="L421" s="200" t="s">
        <v>500</v>
      </c>
      <c r="M421" s="55" t="s">
        <v>378</v>
      </c>
      <c r="N421" s="61" t="s">
        <v>349</v>
      </c>
      <c r="O421" s="61" t="s">
        <v>205</v>
      </c>
      <c r="P421" s="61"/>
      <c r="Q421" s="131" t="s">
        <v>205</v>
      </c>
      <c r="R421" s="131"/>
      <c r="S421" s="131"/>
      <c r="T421" s="131"/>
      <c r="U421" s="131"/>
      <c r="V421" s="131"/>
      <c r="W421" s="131"/>
      <c r="X421" s="131"/>
      <c r="Y421" s="131"/>
      <c r="Z421" s="131"/>
      <c r="AA421" s="131"/>
      <c r="AB421" s="130">
        <f t="shared" si="593"/>
        <v>1</v>
      </c>
      <c r="AC421" s="75"/>
      <c r="AD421" s="75" t="s">
        <v>663</v>
      </c>
      <c r="AE421" s="201">
        <v>2</v>
      </c>
      <c r="AF421" s="201">
        <v>1</v>
      </c>
      <c r="AG421" s="201">
        <v>1</v>
      </c>
      <c r="AH421" s="201">
        <v>2</v>
      </c>
      <c r="AI421" s="201">
        <v>2</v>
      </c>
      <c r="AJ421" s="201">
        <v>2</v>
      </c>
      <c r="AK421" s="201">
        <v>2</v>
      </c>
      <c r="AL421" s="201">
        <v>2</v>
      </c>
      <c r="AM421" s="201">
        <v>2</v>
      </c>
      <c r="AN421" s="201">
        <v>2</v>
      </c>
      <c r="AO421" s="201">
        <v>2</v>
      </c>
      <c r="AP421" s="201">
        <v>2</v>
      </c>
      <c r="AQ421" s="201">
        <v>1</v>
      </c>
      <c r="AR421" s="201">
        <v>2</v>
      </c>
      <c r="AS421" s="201">
        <v>2</v>
      </c>
      <c r="AT421" s="201">
        <v>2</v>
      </c>
      <c r="AU421" s="201">
        <v>2</v>
      </c>
      <c r="AV421" s="201">
        <v>2</v>
      </c>
      <c r="AW421" s="201">
        <v>2</v>
      </c>
      <c r="AX421" s="201">
        <v>2</v>
      </c>
      <c r="AY421" s="201">
        <v>2</v>
      </c>
      <c r="AZ421" s="201">
        <v>2</v>
      </c>
      <c r="BA421" s="201">
        <v>2</v>
      </c>
      <c r="BB421" s="201">
        <v>2</v>
      </c>
      <c r="BC421" s="201">
        <v>2</v>
      </c>
      <c r="BD421" s="201">
        <v>2</v>
      </c>
      <c r="BE421" s="201">
        <v>2</v>
      </c>
      <c r="BF421" s="201">
        <v>1</v>
      </c>
      <c r="BG421" s="201">
        <v>1</v>
      </c>
      <c r="BH421" s="201">
        <v>2</v>
      </c>
      <c r="BI421" s="202">
        <f>COUNTIF(AE421:BH421,"2")</f>
        <v>25</v>
      </c>
      <c r="BJ421" s="203">
        <f>BI421/(BI421+BK421+BM421+BO421)</f>
        <v>0.83333333333333337</v>
      </c>
      <c r="BK421" s="202">
        <f>COUNTIF(AE421:BH421,"1")</f>
        <v>5</v>
      </c>
      <c r="BL421" s="203">
        <f>BK421/(BI421+BK421+BM421+BO421)</f>
        <v>0.16666666666666666</v>
      </c>
      <c r="BM421" s="202">
        <f>COUNTIF(AE421:BH421,"0")</f>
        <v>0</v>
      </c>
      <c r="BN421" s="203">
        <f>BM421/(BI421+BK421+BM421+BO421)</f>
        <v>0</v>
      </c>
      <c r="BO421" s="202">
        <f>COUNTIF(P421:BH421,"KĐG")</f>
        <v>0</v>
      </c>
      <c r="BP421" s="203">
        <f>BO421/(BI421+BK421+BM421+BO421)</f>
        <v>0</v>
      </c>
      <c r="BQ421" s="204">
        <f>(((BI421*2)+(BK421*1)+(BM421*0)))/(BI421+BK421+BM421)</f>
        <v>1.8333333333333333</v>
      </c>
      <c r="BR421" s="205" t="str">
        <f>IF(BP421&gt;=50%,"KĐG",IF(BQ421&gt;=1.6,"Đạt mục tiêu",IF(BQ421&gt;=1,"Cần cố gắng","Chưa đạt")))</f>
        <v>Đạt mục tiêu</v>
      </c>
      <c r="BS421" s="251"/>
      <c r="BT421" s="251"/>
      <c r="BU421" s="77">
        <v>2</v>
      </c>
      <c r="BV421" s="77">
        <v>1</v>
      </c>
      <c r="BW421" s="61">
        <v>1</v>
      </c>
      <c r="BX421" s="61">
        <v>2</v>
      </c>
      <c r="BY421" s="61">
        <v>2</v>
      </c>
      <c r="BZ421" s="61">
        <v>2</v>
      </c>
      <c r="CA421" s="61">
        <v>2</v>
      </c>
      <c r="CB421" s="61">
        <v>2</v>
      </c>
      <c r="CC421" s="61">
        <v>2</v>
      </c>
      <c r="CD421" s="61">
        <v>2</v>
      </c>
      <c r="CE421" s="61">
        <v>2</v>
      </c>
      <c r="CF421" s="61">
        <v>2</v>
      </c>
      <c r="CG421" s="61">
        <v>1</v>
      </c>
      <c r="CH421" s="61">
        <v>2</v>
      </c>
      <c r="CI421" s="61">
        <v>2</v>
      </c>
      <c r="CJ421" s="61">
        <v>2</v>
      </c>
      <c r="CK421" s="61">
        <v>2</v>
      </c>
      <c r="CL421" s="61">
        <v>2</v>
      </c>
      <c r="CM421" s="61">
        <v>2</v>
      </c>
      <c r="CN421" s="61">
        <v>2</v>
      </c>
      <c r="CO421" s="61">
        <v>2</v>
      </c>
      <c r="CP421" s="61">
        <v>2</v>
      </c>
      <c r="CQ421" s="61">
        <v>2</v>
      </c>
      <c r="CR421" s="61">
        <v>2</v>
      </c>
      <c r="CS421" s="61">
        <v>2</v>
      </c>
      <c r="CT421" s="61">
        <v>2</v>
      </c>
      <c r="CU421" s="61">
        <v>2</v>
      </c>
      <c r="CV421" s="61">
        <v>1</v>
      </c>
      <c r="CW421" s="61">
        <v>1</v>
      </c>
      <c r="CX421" s="61">
        <v>2</v>
      </c>
      <c r="CY421" s="61">
        <f>COUNTIF(BU421:CX421,"2")</f>
        <v>25</v>
      </c>
      <c r="CZ421" s="61">
        <f>CY421/(CY421+DA421+DC421+DE421)</f>
        <v>0.83333333333333337</v>
      </c>
      <c r="DA421" s="61">
        <f>COUNTIF(BU421:CX421,"1")</f>
        <v>5</v>
      </c>
      <c r="DB421" s="61">
        <f>DA421/(CY421+DA421+DC421+DE421)</f>
        <v>0.16666666666666666</v>
      </c>
      <c r="DC421" s="61">
        <f>COUNTIF(BU421:CX421,"0")</f>
        <v>0</v>
      </c>
      <c r="DD421" s="61">
        <f>DC421/(CY421+DA421+DC421+DE421)</f>
        <v>0</v>
      </c>
      <c r="DE421" s="61">
        <f>COUNTIF(BG421:CX421,"KĐG")</f>
        <v>0</v>
      </c>
      <c r="DF421" s="61">
        <f>DE421/(CY421+DA421+DC421+DE421)</f>
        <v>0</v>
      </c>
      <c r="DG421" s="61">
        <f>(((CY421*2)+(DA421*1)+(DC421*0)))/(CY421+DA421+DC421)</f>
        <v>1.8333333333333333</v>
      </c>
      <c r="DH421" s="61" t="str">
        <f>IF(DF421&gt;=50%,"KĐG",IF(DG421&gt;=1.6,"Đạt mục tiêu",IF(DG421&gt;=1,"Cần cố gắng","Chưa đạt")))</f>
        <v>Đạt mục tiêu</v>
      </c>
      <c r="DI421" s="61"/>
      <c r="DJ421" s="61"/>
      <c r="DK421" s="61"/>
      <c r="DL421" s="77"/>
      <c r="DM421" s="77"/>
      <c r="DN421" s="77"/>
      <c r="DO421" s="77"/>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77"/>
      <c r="FF421" s="77"/>
      <c r="FG421" s="77"/>
      <c r="FH421" s="77"/>
      <c r="FI421" s="77"/>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c r="GU421" s="61"/>
      <c r="GV421" s="61"/>
      <c r="GW421" s="61"/>
      <c r="GX421" s="61"/>
      <c r="GY421" s="77"/>
      <c r="GZ421" s="77"/>
      <c r="HA421" s="77"/>
      <c r="HB421" s="77"/>
      <c r="HC421" s="77"/>
      <c r="HD421" s="61"/>
      <c r="HE421" s="61"/>
      <c r="HF421" s="61"/>
      <c r="HG421" s="61"/>
      <c r="HH421" s="61"/>
      <c r="HI421" s="61"/>
      <c r="HJ421" s="61"/>
      <c r="HK421" s="61"/>
      <c r="HL421" s="61"/>
      <c r="HM421" s="61"/>
      <c r="HN421" s="61"/>
      <c r="HO421" s="61"/>
      <c r="HP421" s="61"/>
      <c r="HQ421" s="61"/>
      <c r="HR421" s="61"/>
      <c r="HS421" s="61"/>
      <c r="HT421" s="61"/>
      <c r="HU421" s="61"/>
      <c r="HV421" s="61"/>
      <c r="HW421" s="61"/>
      <c r="HX421" s="61"/>
      <c r="HY421" s="61"/>
      <c r="HZ421" s="61"/>
      <c r="IA421" s="61"/>
      <c r="IB421" s="61"/>
      <c r="IC421" s="61"/>
      <c r="ID421" s="61"/>
      <c r="IE421" s="61"/>
      <c r="IF421" s="61"/>
      <c r="IG421" s="61"/>
      <c r="IH421" s="61"/>
      <c r="II421" s="61"/>
      <c r="IJ421" s="61"/>
      <c r="IK421" s="61"/>
      <c r="IL421" s="61"/>
      <c r="IM421" s="61"/>
      <c r="IN421" s="61"/>
      <c r="IO421" s="61"/>
      <c r="IP421" s="61"/>
      <c r="IQ421" s="61"/>
      <c r="IR421" s="61"/>
      <c r="IS421" s="77"/>
      <c r="IT421" s="77"/>
      <c r="IU421" s="77"/>
      <c r="IV421" s="77"/>
      <c r="IW421" s="61"/>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61"/>
      <c r="NE421" s="61"/>
      <c r="NF421" s="61"/>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c r="OE421" s="61"/>
      <c r="OF421" s="61"/>
      <c r="OG421" s="61"/>
      <c r="OH421" s="61"/>
      <c r="OI421" s="61"/>
      <c r="OJ421" s="61"/>
      <c r="OK421" s="61"/>
      <c r="OL421" s="61"/>
      <c r="OM421" s="61"/>
      <c r="ON421" s="61"/>
      <c r="OO421" s="61"/>
      <c r="OP421" s="61"/>
      <c r="OQ421" s="61"/>
      <c r="OR421" s="61"/>
      <c r="OS421" s="61"/>
      <c r="OT421" s="61"/>
      <c r="OU421" s="61"/>
      <c r="OV421" s="61"/>
      <c r="OW421" s="61"/>
      <c r="OX421" s="61"/>
      <c r="OY421" s="61"/>
      <c r="OZ421" s="61"/>
    </row>
    <row r="422" spans="1:416" ht="78.75" hidden="1">
      <c r="A422" s="61"/>
      <c r="B422" s="61">
        <v>155</v>
      </c>
      <c r="C422" s="137" t="s">
        <v>249</v>
      </c>
      <c r="D422" s="133" t="s">
        <v>12</v>
      </c>
      <c r="E422" s="137" t="s">
        <v>250</v>
      </c>
      <c r="F422" s="134" t="s">
        <v>12</v>
      </c>
      <c r="G422" s="133"/>
      <c r="H422" s="137" t="s">
        <v>1351</v>
      </c>
      <c r="I422" s="137" t="s">
        <v>1350</v>
      </c>
      <c r="J422" s="134"/>
      <c r="K422" s="206" t="s">
        <v>662</v>
      </c>
      <c r="L422" s="200" t="s">
        <v>500</v>
      </c>
      <c r="M422" s="55" t="s">
        <v>378</v>
      </c>
      <c r="N422" s="61" t="s">
        <v>349</v>
      </c>
      <c r="O422" s="61" t="s">
        <v>205</v>
      </c>
      <c r="P422" s="61"/>
      <c r="Q422" s="131"/>
      <c r="R422" s="131"/>
      <c r="S422" s="131"/>
      <c r="T422" s="131"/>
      <c r="U422" s="131"/>
      <c r="V422" s="131"/>
      <c r="W422" s="131"/>
      <c r="X422" s="131"/>
      <c r="Y422" s="131"/>
      <c r="Z422" s="131"/>
      <c r="AA422" s="131" t="s">
        <v>205</v>
      </c>
      <c r="AB422" s="130">
        <f t="shared" si="593"/>
        <v>1</v>
      </c>
      <c r="AC422" s="77"/>
      <c r="AD422" s="77"/>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251"/>
      <c r="BT422" s="251"/>
      <c r="BU422" s="77"/>
      <c r="BV422" s="77"/>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77"/>
      <c r="DM422" s="77"/>
      <c r="DN422" s="77"/>
      <c r="DO422" s="77"/>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77"/>
      <c r="FF422" s="77"/>
      <c r="FG422" s="77"/>
      <c r="FH422" s="77"/>
      <c r="FI422" s="77"/>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c r="GU422" s="61"/>
      <c r="GV422" s="61"/>
      <c r="GW422" s="61"/>
      <c r="GX422" s="61"/>
      <c r="GY422" s="77"/>
      <c r="GZ422" s="77"/>
      <c r="HA422" s="77"/>
      <c r="HB422" s="77"/>
      <c r="HC422" s="77"/>
      <c r="HD422" s="61"/>
      <c r="HE422" s="61"/>
      <c r="HF422" s="61"/>
      <c r="HG422" s="61"/>
      <c r="HH422" s="61"/>
      <c r="HI422" s="61"/>
      <c r="HJ422" s="61"/>
      <c r="HK422" s="61"/>
      <c r="HL422" s="61"/>
      <c r="HM422" s="61"/>
      <c r="HN422" s="61"/>
      <c r="HO422" s="61"/>
      <c r="HP422" s="61"/>
      <c r="HQ422" s="61"/>
      <c r="HR422" s="61"/>
      <c r="HS422" s="61"/>
      <c r="HT422" s="61"/>
      <c r="HU422" s="61"/>
      <c r="HV422" s="61"/>
      <c r="HW422" s="61"/>
      <c r="HX422" s="61"/>
      <c r="HY422" s="61"/>
      <c r="HZ422" s="61"/>
      <c r="IA422" s="61"/>
      <c r="IB422" s="61"/>
      <c r="IC422" s="61"/>
      <c r="ID422" s="61"/>
      <c r="IE422" s="61"/>
      <c r="IF422" s="61"/>
      <c r="IG422" s="61"/>
      <c r="IH422" s="61"/>
      <c r="II422" s="61"/>
      <c r="IJ422" s="61"/>
      <c r="IK422" s="61"/>
      <c r="IL422" s="61"/>
      <c r="IM422" s="61"/>
      <c r="IN422" s="61"/>
      <c r="IO422" s="61"/>
      <c r="IP422" s="61"/>
      <c r="IQ422" s="61"/>
      <c r="IR422" s="61"/>
      <c r="IS422" s="77"/>
      <c r="IT422" s="77"/>
      <c r="IU422" s="77"/>
      <c r="IV422" s="77"/>
      <c r="IW422" s="61"/>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61"/>
      <c r="LN422" s="61"/>
      <c r="LO422" s="61"/>
      <c r="LP422" s="61"/>
      <c r="LQ422" s="61"/>
      <c r="LR422" s="61"/>
      <c r="LS422" s="61"/>
      <c r="LT422" s="61"/>
      <c r="LU422" s="61"/>
      <c r="LV422" s="61"/>
      <c r="LW422" s="61"/>
      <c r="LX422" s="61"/>
      <c r="LY422" s="61"/>
      <c r="LZ422" s="61"/>
      <c r="MA422" s="61"/>
      <c r="MB422" s="78" t="s">
        <v>553</v>
      </c>
      <c r="MC422" s="61"/>
      <c r="MD422" s="61">
        <v>2</v>
      </c>
      <c r="ME422" s="61">
        <v>2</v>
      </c>
      <c r="MF422" s="61">
        <v>2</v>
      </c>
      <c r="MG422" s="61">
        <v>2</v>
      </c>
      <c r="MH422" s="61">
        <v>2</v>
      </c>
      <c r="MI422" s="61">
        <v>2</v>
      </c>
      <c r="MJ422" s="61">
        <v>2</v>
      </c>
      <c r="MK422" s="61">
        <v>2</v>
      </c>
      <c r="ML422" s="61">
        <v>2</v>
      </c>
      <c r="MM422" s="61">
        <v>2</v>
      </c>
      <c r="MN422" s="61">
        <v>1</v>
      </c>
      <c r="MO422" s="61">
        <v>2</v>
      </c>
      <c r="MP422" s="61">
        <v>1</v>
      </c>
      <c r="MQ422" s="61">
        <v>2</v>
      </c>
      <c r="MR422" s="61">
        <v>2</v>
      </c>
      <c r="MS422" s="61">
        <v>2</v>
      </c>
      <c r="MT422" s="61">
        <v>2</v>
      </c>
      <c r="MU422" s="61">
        <v>2</v>
      </c>
      <c r="MV422" s="61">
        <v>2</v>
      </c>
      <c r="MW422" s="61">
        <v>2</v>
      </c>
      <c r="MX422" s="61">
        <v>2</v>
      </c>
      <c r="MY422" s="61">
        <v>2</v>
      </c>
      <c r="MZ422" s="61">
        <v>2</v>
      </c>
      <c r="NA422" s="61">
        <v>2</v>
      </c>
      <c r="NB422" s="61">
        <v>2</v>
      </c>
      <c r="NC422" s="61">
        <v>2</v>
      </c>
      <c r="ND422" s="202">
        <f>COUNTIF(MD422:NC422,"2")</f>
        <v>24</v>
      </c>
      <c r="NE422" s="203">
        <f>ND422/(ND422+NF422+NH422+NJ422)</f>
        <v>0.92307692307692313</v>
      </c>
      <c r="NF422" s="202">
        <f>COUNTIF(MD422:NC422,"1")</f>
        <v>2</v>
      </c>
      <c r="NG422" s="203">
        <f>NF422/(ND422+NF422+NH422+NJ422)</f>
        <v>7.6923076923076927E-2</v>
      </c>
      <c r="NH422" s="202">
        <f>COUNTIF(MD422:NC422,"0")</f>
        <v>0</v>
      </c>
      <c r="NI422" s="203">
        <f>NH422/(ND422+NF422+NH422+NJ422)</f>
        <v>0</v>
      </c>
      <c r="NJ422" s="202">
        <f>COUNTIF(LQ422:NC422,"KĐG")</f>
        <v>0</v>
      </c>
      <c r="NK422" s="203">
        <f>NJ422/(ND422+NF422+NH422+NJ422)</f>
        <v>0</v>
      </c>
      <c r="NL422" s="204">
        <f>(((ND422*2)+(NF422*1)+(NH422*0)))/(ND422+NF422+NH422)</f>
        <v>1.9230769230769231</v>
      </c>
      <c r="NM422" s="207" t="str">
        <f>IF(NK422&gt;=50%,"KĐG",IF(NL422&gt;=1.6,"Đạt mục tiêu",IF(NL422&gt;=1,"Cần cố gắng","Chưa đạt")))</f>
        <v>Đạt mục tiêu</v>
      </c>
      <c r="NN422" s="61"/>
      <c r="NO422" s="61"/>
      <c r="NP422" s="61"/>
      <c r="NQ422" s="61"/>
      <c r="NR422" s="61"/>
      <c r="NS422" s="61"/>
      <c r="NT422" s="61"/>
      <c r="NU422" s="61"/>
      <c r="NV422" s="61"/>
      <c r="NW422" s="61"/>
      <c r="NX422" s="61"/>
      <c r="NY422" s="61"/>
      <c r="NZ422" s="61"/>
      <c r="OA422" s="61"/>
      <c r="OB422" s="61"/>
      <c r="OC422" s="61"/>
      <c r="OD422" s="61"/>
      <c r="OE422" s="61"/>
      <c r="OF422" s="61"/>
      <c r="OG422" s="61"/>
      <c r="OH422" s="61"/>
      <c r="OI422" s="61"/>
      <c r="OJ422" s="61"/>
      <c r="OK422" s="61"/>
      <c r="OL422" s="61"/>
      <c r="OM422" s="61"/>
      <c r="ON422" s="61"/>
      <c r="OO422" s="61"/>
      <c r="OP422" s="61"/>
      <c r="OQ422" s="61"/>
      <c r="OR422" s="61"/>
      <c r="OS422" s="61"/>
      <c r="OT422" s="61"/>
      <c r="OU422" s="61"/>
      <c r="OV422" s="61"/>
      <c r="OW422" s="61"/>
      <c r="OX422" s="61"/>
      <c r="OY422" s="61"/>
      <c r="OZ422" s="61"/>
    </row>
    <row r="423" spans="1:416" s="25" customFormat="1" hidden="1">
      <c r="A423" s="61"/>
      <c r="B423" s="61"/>
      <c r="C423" s="280" t="s">
        <v>75</v>
      </c>
      <c r="D423" s="280"/>
      <c r="E423" s="280"/>
      <c r="F423" s="198"/>
      <c r="G423" s="122">
        <f>COUNTIF(G424:G424,"x")</f>
        <v>0</v>
      </c>
      <c r="H423" s="198"/>
      <c r="I423" s="198"/>
      <c r="J423" s="148"/>
      <c r="K423" s="47"/>
      <c r="L423" s="148"/>
      <c r="M423" s="198"/>
      <c r="N423" s="198"/>
      <c r="O423" s="125">
        <f>COUNTIF(O424:O429,"x")</f>
        <v>1</v>
      </c>
      <c r="P423" s="61">
        <f>SUM(P424:P429)</f>
        <v>2</v>
      </c>
      <c r="Q423" s="125">
        <f t="shared" ref="Q423:AA423" si="594">COUNTIF(Q424:Q429,"x")</f>
        <v>0</v>
      </c>
      <c r="R423" s="125">
        <f t="shared" si="594"/>
        <v>0</v>
      </c>
      <c r="S423" s="125">
        <f t="shared" si="594"/>
        <v>0</v>
      </c>
      <c r="T423" s="125">
        <f t="shared" ref="T423" si="595">COUNTIF(T424:T429,"x")</f>
        <v>0</v>
      </c>
      <c r="U423" s="125">
        <f t="shared" si="594"/>
        <v>6</v>
      </c>
      <c r="V423" s="125">
        <f t="shared" si="594"/>
        <v>0</v>
      </c>
      <c r="W423" s="125">
        <f t="shared" si="594"/>
        <v>0</v>
      </c>
      <c r="X423" s="125">
        <f t="shared" si="594"/>
        <v>0</v>
      </c>
      <c r="Y423" s="125">
        <f t="shared" si="594"/>
        <v>0</v>
      </c>
      <c r="Z423" s="125">
        <f t="shared" si="594"/>
        <v>0</v>
      </c>
      <c r="AA423" s="125">
        <f t="shared" si="594"/>
        <v>0</v>
      </c>
      <c r="AB423" s="244">
        <f>SUM(AB424:AB429)</f>
        <v>6</v>
      </c>
      <c r="AC423" s="75"/>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205"/>
      <c r="BJ423" s="205"/>
      <c r="BK423" s="205"/>
      <c r="BL423" s="205"/>
      <c r="BM423" s="205"/>
      <c r="BN423" s="205"/>
      <c r="BO423" s="205"/>
      <c r="BP423" s="205"/>
      <c r="BQ423" s="205"/>
      <c r="BR423" s="208"/>
      <c r="BS423" s="77"/>
      <c r="BT423" s="77"/>
      <c r="BU423" s="77"/>
      <c r="BV423" s="77"/>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61"/>
      <c r="GP423" s="61"/>
      <c r="GQ423" s="61"/>
      <c r="GR423" s="61"/>
      <c r="GS423" s="61"/>
      <c r="GT423" s="61"/>
      <c r="GU423" s="61"/>
      <c r="GV423" s="61"/>
      <c r="GW423" s="61"/>
      <c r="GX423" s="61"/>
      <c r="GY423" s="77"/>
      <c r="GZ423" s="77"/>
      <c r="HA423" s="77"/>
      <c r="HB423" s="77"/>
      <c r="HC423" s="77"/>
      <c r="HD423" s="61"/>
      <c r="HE423" s="61"/>
      <c r="HF423" s="61"/>
      <c r="HG423" s="61"/>
      <c r="HH423" s="61"/>
      <c r="HI423" s="61"/>
      <c r="HJ423" s="61"/>
      <c r="HK423" s="61"/>
      <c r="HL423" s="61"/>
      <c r="HM423" s="61"/>
      <c r="HN423" s="61"/>
      <c r="HO423" s="61"/>
      <c r="HP423" s="61"/>
      <c r="HQ423" s="61"/>
      <c r="HR423" s="61"/>
      <c r="HS423" s="61"/>
      <c r="HT423" s="61"/>
      <c r="HU423" s="61"/>
      <c r="HV423" s="61"/>
      <c r="HW423" s="61"/>
      <c r="HX423" s="61"/>
      <c r="HY423" s="61"/>
      <c r="HZ423" s="61"/>
      <c r="IA423" s="61"/>
      <c r="IB423" s="61"/>
      <c r="IC423" s="61"/>
      <c r="ID423" s="61"/>
      <c r="IE423" s="61"/>
      <c r="IF423" s="61"/>
      <c r="IG423" s="61"/>
      <c r="IH423" s="61"/>
      <c r="II423" s="61"/>
      <c r="IJ423" s="61"/>
      <c r="IK423" s="61"/>
      <c r="IL423" s="61"/>
      <c r="IM423" s="61"/>
      <c r="IN423" s="61"/>
      <c r="IO423" s="61"/>
      <c r="IP423" s="61"/>
      <c r="IQ423" s="61"/>
      <c r="IR423" s="61"/>
      <c r="IS423" s="61"/>
      <c r="IT423" s="61"/>
      <c r="IU423" s="61"/>
      <c r="IV423" s="61"/>
      <c r="IW423" s="61"/>
      <c r="IX423" s="61"/>
      <c r="IY423" s="61"/>
      <c r="IZ423" s="61"/>
      <c r="JA423" s="61"/>
      <c r="JB423" s="61"/>
      <c r="JC423" s="61"/>
      <c r="JD423" s="61"/>
      <c r="JE423" s="61"/>
      <c r="JF423" s="61"/>
      <c r="JG423" s="61"/>
      <c r="JH423" s="61"/>
      <c r="JI423" s="61"/>
      <c r="JJ423" s="61"/>
      <c r="JK423" s="61"/>
      <c r="JL423" s="61"/>
      <c r="JM423" s="61"/>
      <c r="JN423" s="61"/>
      <c r="JO423" s="61"/>
      <c r="JP423" s="61"/>
      <c r="JQ423" s="61"/>
      <c r="JR423" s="61"/>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61"/>
      <c r="LG423" s="61"/>
      <c r="LH423" s="61"/>
      <c r="LI423" s="61"/>
      <c r="LJ423" s="61"/>
      <c r="LK423" s="61"/>
      <c r="LL423" s="61"/>
      <c r="LM423" s="61"/>
      <c r="LN423" s="61"/>
      <c r="LO423" s="61"/>
      <c r="LP423" s="61"/>
      <c r="LQ423" s="61"/>
      <c r="LR423" s="61"/>
      <c r="LS423" s="61"/>
      <c r="LT423" s="61"/>
      <c r="LU423" s="61"/>
      <c r="LV423" s="61"/>
      <c r="LW423" s="61"/>
      <c r="LX423" s="61"/>
      <c r="LY423" s="61"/>
      <c r="LZ423" s="61"/>
      <c r="MA423" s="61"/>
      <c r="MB423" s="61"/>
      <c r="MC423" s="61"/>
      <c r="MD423" s="61"/>
      <c r="ME423" s="61"/>
      <c r="MF423" s="61"/>
      <c r="MG423" s="61"/>
      <c r="MH423" s="61"/>
      <c r="MI423" s="61"/>
      <c r="MJ423" s="61"/>
      <c r="MK423" s="61"/>
      <c r="ML423" s="61"/>
      <c r="MM423" s="61"/>
      <c r="MN423" s="61"/>
      <c r="MO423" s="61"/>
      <c r="MP423" s="61"/>
      <c r="MQ423" s="61"/>
      <c r="MR423" s="61"/>
      <c r="MS423" s="61"/>
      <c r="MT423" s="61"/>
      <c r="MU423" s="61"/>
      <c r="MV423" s="61"/>
      <c r="MW423" s="61"/>
      <c r="MX423" s="61"/>
      <c r="MY423" s="61"/>
      <c r="MZ423" s="61"/>
      <c r="NA423" s="61"/>
      <c r="NB423" s="61"/>
      <c r="NC423" s="61"/>
      <c r="ND423" s="61"/>
      <c r="NE423" s="61"/>
      <c r="NF423" s="61"/>
      <c r="NG423" s="61"/>
      <c r="NH423" s="61"/>
      <c r="NI423" s="61"/>
      <c r="NJ423" s="61"/>
      <c r="NK423" s="61"/>
      <c r="NL423" s="61"/>
      <c r="NM423" s="61"/>
      <c r="NN423" s="77"/>
      <c r="NO423" s="77"/>
      <c r="NP423" s="61"/>
      <c r="NQ423" s="61"/>
      <c r="NR423" s="61"/>
      <c r="NS423" s="61"/>
      <c r="NT423" s="61"/>
      <c r="NU423" s="61"/>
      <c r="NV423" s="61"/>
      <c r="NW423" s="61"/>
      <c r="NX423" s="61"/>
      <c r="NY423" s="61"/>
      <c r="NZ423" s="61"/>
      <c r="OA423" s="61"/>
      <c r="OB423" s="61"/>
      <c r="OC423" s="61"/>
      <c r="OD423" s="61"/>
      <c r="OE423" s="61"/>
      <c r="OF423" s="61"/>
      <c r="OG423" s="61"/>
      <c r="OH423" s="61"/>
      <c r="OI423" s="61"/>
      <c r="OJ423" s="61"/>
      <c r="OK423" s="61"/>
      <c r="OL423" s="61"/>
      <c r="OM423" s="61"/>
      <c r="ON423" s="61"/>
      <c r="OO423" s="61"/>
      <c r="OP423" s="61"/>
      <c r="OQ423" s="61"/>
      <c r="OR423" s="61"/>
      <c r="OS423" s="61"/>
      <c r="OT423" s="61"/>
      <c r="OU423" s="61"/>
      <c r="OV423" s="61"/>
      <c r="OW423" s="61"/>
      <c r="OX423" s="61"/>
      <c r="OY423" s="61"/>
      <c r="OZ423" s="61"/>
    </row>
    <row r="424" spans="1:416" ht="40.5" hidden="1" customHeight="1">
      <c r="A424" s="61"/>
      <c r="B424" s="282">
        <v>156</v>
      </c>
      <c r="C424" s="278" t="s">
        <v>247</v>
      </c>
      <c r="D424" s="281" t="s">
        <v>6</v>
      </c>
      <c r="E424" s="278" t="s">
        <v>246</v>
      </c>
      <c r="F424" s="292" t="s">
        <v>6</v>
      </c>
      <c r="G424" s="281"/>
      <c r="H424" s="278" t="s">
        <v>246</v>
      </c>
      <c r="I424" s="137" t="s">
        <v>1055</v>
      </c>
      <c r="J424" s="134"/>
      <c r="K424" s="206" t="s">
        <v>662</v>
      </c>
      <c r="L424" s="200" t="s">
        <v>500</v>
      </c>
      <c r="M424" s="55" t="s">
        <v>378</v>
      </c>
      <c r="N424" s="61" t="s">
        <v>349</v>
      </c>
      <c r="O424" s="282" t="s">
        <v>205</v>
      </c>
      <c r="P424" s="282">
        <v>2</v>
      </c>
      <c r="Q424" s="131"/>
      <c r="R424" s="131"/>
      <c r="S424" s="131"/>
      <c r="T424" s="131"/>
      <c r="U424" s="131" t="s">
        <v>205</v>
      </c>
      <c r="V424" s="131"/>
      <c r="W424" s="131"/>
      <c r="X424" s="131"/>
      <c r="Y424" s="131"/>
      <c r="Z424" s="131"/>
      <c r="AA424" s="131"/>
      <c r="AB424" s="130">
        <f t="shared" ref="AB424:AB429" si="596">COUNTIF($Q424:$AA424,"x")</f>
        <v>1</v>
      </c>
      <c r="AC424" s="77"/>
      <c r="AD424" s="77"/>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251"/>
      <c r="BT424" s="251"/>
      <c r="BU424" s="77"/>
      <c r="BV424" s="77"/>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77"/>
      <c r="DM424" s="77"/>
      <c r="DN424" s="77"/>
      <c r="DO424" s="77"/>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79"/>
      <c r="FF424" s="79" t="s">
        <v>552</v>
      </c>
      <c r="FG424" s="79"/>
      <c r="FH424" s="79"/>
      <c r="FI424" s="79"/>
      <c r="FJ424" s="77" t="s">
        <v>463</v>
      </c>
      <c r="FK424" s="77" t="s">
        <v>463</v>
      </c>
      <c r="FL424" s="77" t="s">
        <v>463</v>
      </c>
      <c r="FM424" s="77" t="s">
        <v>1022</v>
      </c>
      <c r="FN424" s="77" t="s">
        <v>463</v>
      </c>
      <c r="FO424" s="77" t="s">
        <v>463</v>
      </c>
      <c r="FP424" s="77" t="s">
        <v>463</v>
      </c>
      <c r="FQ424" s="77" t="s">
        <v>463</v>
      </c>
      <c r="FR424" s="77" t="s">
        <v>463</v>
      </c>
      <c r="FS424" s="77" t="s">
        <v>463</v>
      </c>
      <c r="FT424" s="77" t="s">
        <v>463</v>
      </c>
      <c r="FU424" s="77" t="s">
        <v>463</v>
      </c>
      <c r="FV424" s="77" t="s">
        <v>463</v>
      </c>
      <c r="FW424" s="77" t="s">
        <v>465</v>
      </c>
      <c r="FX424" s="77" t="s">
        <v>463</v>
      </c>
      <c r="FY424" s="77" t="s">
        <v>463</v>
      </c>
      <c r="FZ424" s="77" t="s">
        <v>463</v>
      </c>
      <c r="GA424" s="77" t="s">
        <v>463</v>
      </c>
      <c r="GB424" s="77" t="s">
        <v>463</v>
      </c>
      <c r="GC424" s="77" t="s">
        <v>463</v>
      </c>
      <c r="GD424" s="77" t="s">
        <v>463</v>
      </c>
      <c r="GE424" s="77" t="s">
        <v>463</v>
      </c>
      <c r="GF424" s="77" t="s">
        <v>463</v>
      </c>
      <c r="GG424" s="77" t="s">
        <v>1022</v>
      </c>
      <c r="GH424" s="77" t="s">
        <v>463</v>
      </c>
      <c r="GI424" s="77" t="s">
        <v>463</v>
      </c>
      <c r="GJ424" s="77" t="s">
        <v>463</v>
      </c>
      <c r="GK424" s="77" t="s">
        <v>463</v>
      </c>
      <c r="GL424" s="77" t="s">
        <v>463</v>
      </c>
      <c r="GM424" s="77" t="s">
        <v>463</v>
      </c>
      <c r="GN424" s="77" t="s">
        <v>463</v>
      </c>
      <c r="GO424" s="202">
        <f t="shared" ref="GO424" si="597">COUNTIF(EZ424:GN424,"2")</f>
        <v>28</v>
      </c>
      <c r="GP424" s="203">
        <f t="shared" ref="GP424" si="598">GO424/(GO424+GQ424+GS424+GU424)</f>
        <v>0.93333333333333335</v>
      </c>
      <c r="GQ424" s="202">
        <f t="shared" ref="GQ424" si="599">COUNTIF(EZ424:GN424,"1")</f>
        <v>2</v>
      </c>
      <c r="GR424" s="203">
        <f t="shared" ref="GR424" si="600">GQ424/(GO424+GQ424+GS424+GU424)</f>
        <v>6.6666666666666666E-2</v>
      </c>
      <c r="GS424" s="202">
        <f t="shared" ref="GS424" si="601">COUNTIF(EZ424:GN424,"0")</f>
        <v>0</v>
      </c>
      <c r="GT424" s="203">
        <f t="shared" ref="GT424" si="602">GS424/(GO424+GQ424+GS424+GU424)</f>
        <v>0</v>
      </c>
      <c r="GU424" s="202">
        <f t="shared" ref="GU424" si="603">COUNTIF(EZ424:GN424,"KĐG")</f>
        <v>0</v>
      </c>
      <c r="GV424" s="203">
        <f t="shared" ref="GV424" si="604">GU424/(GO424+GQ424+GS424+GU424)</f>
        <v>0</v>
      </c>
      <c r="GW424" s="204">
        <f t="shared" ref="GW424" si="605">(((GO424*2)+(GQ424*1)+(GS424*0)))/(GO424+GQ424+GS424)</f>
        <v>1.9333333333333333</v>
      </c>
      <c r="GX424" s="205" t="str">
        <f t="shared" ref="GX424" si="606">IF(GV424&gt;=50%,"KĐG",IF(GW424&gt;=1.6,"Đạt mục tiêu",IF(GW424&gt;=1,"Cần cố gắng","Chưa đạt")))</f>
        <v>Đạt mục tiêu</v>
      </c>
      <c r="GY424" s="77"/>
      <c r="GZ424" s="77"/>
      <c r="HA424" s="77"/>
      <c r="HB424" s="77"/>
      <c r="HC424" s="77"/>
      <c r="HD424" s="61"/>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61"/>
      <c r="IK424" s="61"/>
      <c r="IL424" s="61"/>
      <c r="IM424" s="61"/>
      <c r="IN424" s="61"/>
      <c r="IO424" s="61"/>
      <c r="IP424" s="61"/>
      <c r="IQ424" s="61"/>
      <c r="IR424" s="61"/>
      <c r="IS424" s="77"/>
      <c r="IT424" s="77"/>
      <c r="IU424" s="77"/>
      <c r="IV424" s="77"/>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61"/>
      <c r="LG424" s="61"/>
      <c r="LH424" s="61"/>
      <c r="LI424" s="61"/>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61"/>
      <c r="MS424" s="61"/>
      <c r="MT424" s="61"/>
      <c r="MU424" s="61"/>
      <c r="MV424" s="61"/>
      <c r="MW424" s="61"/>
      <c r="MX424" s="61"/>
      <c r="MY424" s="61"/>
      <c r="MZ424" s="61"/>
      <c r="NA424" s="61"/>
      <c r="NB424" s="61"/>
      <c r="NC424" s="61"/>
      <c r="ND424" s="61"/>
      <c r="NE424" s="61"/>
      <c r="NF424" s="61"/>
      <c r="NG424" s="61"/>
      <c r="NH424" s="61"/>
      <c r="NI424" s="61"/>
      <c r="NJ424" s="61"/>
      <c r="NK424" s="61"/>
      <c r="NL424" s="61"/>
      <c r="NM424" s="61"/>
      <c r="NN424" s="61"/>
      <c r="NO424" s="61"/>
      <c r="NP424" s="61"/>
      <c r="NQ424" s="61"/>
      <c r="NR424" s="61"/>
      <c r="NS424" s="61"/>
      <c r="NT424" s="61"/>
      <c r="NU424" s="61"/>
      <c r="NV424" s="61"/>
      <c r="NW424" s="61"/>
      <c r="NX424" s="61"/>
      <c r="NY424" s="61"/>
      <c r="NZ424" s="61"/>
      <c r="OA424" s="61"/>
      <c r="OB424" s="61"/>
      <c r="OC424" s="61"/>
      <c r="OD424" s="61"/>
      <c r="OE424" s="61"/>
      <c r="OF424" s="61"/>
      <c r="OG424" s="61"/>
      <c r="OH424" s="61"/>
      <c r="OI424" s="61"/>
      <c r="OJ424" s="61"/>
      <c r="OK424" s="61"/>
      <c r="OL424" s="61"/>
      <c r="OM424" s="61"/>
      <c r="ON424" s="61"/>
      <c r="OO424" s="61"/>
      <c r="OP424" s="61"/>
      <c r="OQ424" s="61"/>
      <c r="OR424" s="61"/>
      <c r="OS424" s="61"/>
      <c r="OT424" s="61"/>
      <c r="OU424" s="61"/>
      <c r="OV424" s="61"/>
      <c r="OW424" s="61"/>
      <c r="OX424" s="61"/>
      <c r="OY424" s="61"/>
      <c r="OZ424" s="61"/>
    </row>
    <row r="425" spans="1:416" ht="40.5" hidden="1" customHeight="1">
      <c r="A425" s="61"/>
      <c r="B425" s="282"/>
      <c r="C425" s="278"/>
      <c r="D425" s="281"/>
      <c r="E425" s="278"/>
      <c r="F425" s="292"/>
      <c r="G425" s="281"/>
      <c r="H425" s="278"/>
      <c r="I425" s="137" t="s">
        <v>1009</v>
      </c>
      <c r="J425" s="134"/>
      <c r="K425" s="206" t="s">
        <v>662</v>
      </c>
      <c r="L425" s="200" t="s">
        <v>692</v>
      </c>
      <c r="M425" s="55" t="s">
        <v>378</v>
      </c>
      <c r="N425" s="61" t="s">
        <v>349</v>
      </c>
      <c r="O425" s="282"/>
      <c r="P425" s="282"/>
      <c r="Q425" s="131"/>
      <c r="R425" s="131"/>
      <c r="S425" s="131"/>
      <c r="T425" s="131"/>
      <c r="U425" s="131" t="s">
        <v>205</v>
      </c>
      <c r="V425" s="131"/>
      <c r="W425" s="131"/>
      <c r="X425" s="131"/>
      <c r="Y425" s="131"/>
      <c r="Z425" s="131"/>
      <c r="AA425" s="131"/>
      <c r="AB425" s="130">
        <f t="shared" si="596"/>
        <v>1</v>
      </c>
      <c r="AC425" s="77"/>
      <c r="AD425" s="77"/>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251"/>
      <c r="BT425" s="251"/>
      <c r="BU425" s="77"/>
      <c r="BV425" s="77"/>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77"/>
      <c r="DM425" s="77"/>
      <c r="DN425" s="77"/>
      <c r="DO425" s="77"/>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79"/>
      <c r="FF425" s="79" t="s">
        <v>691</v>
      </c>
      <c r="FG425" s="79"/>
      <c r="FH425" s="79"/>
      <c r="FI425" s="79"/>
      <c r="FJ425" s="77"/>
      <c r="FK425" s="77"/>
      <c r="FL425" s="77"/>
      <c r="FM425" s="77"/>
      <c r="FN425" s="77"/>
      <c r="FO425" s="77"/>
      <c r="FP425" s="77"/>
      <c r="FQ425" s="77"/>
      <c r="FR425" s="77"/>
      <c r="FS425" s="77"/>
      <c r="FT425" s="77"/>
      <c r="FU425" s="77"/>
      <c r="FV425" s="77"/>
      <c r="FW425" s="77"/>
      <c r="FX425" s="77"/>
      <c r="FY425" s="77"/>
      <c r="FZ425" s="77"/>
      <c r="GA425" s="77"/>
      <c r="GB425" s="77"/>
      <c r="GC425" s="77"/>
      <c r="GD425" s="77"/>
      <c r="GE425" s="77"/>
      <c r="GF425" s="77"/>
      <c r="GG425" s="77"/>
      <c r="GH425" s="77"/>
      <c r="GI425" s="77"/>
      <c r="GJ425" s="77"/>
      <c r="GK425" s="77"/>
      <c r="GL425" s="77"/>
      <c r="GM425" s="77"/>
      <c r="GN425" s="77"/>
      <c r="GO425" s="77"/>
      <c r="GP425" s="77"/>
      <c r="GQ425" s="77"/>
      <c r="GR425" s="77"/>
      <c r="GS425" s="77"/>
      <c r="GT425" s="77"/>
      <c r="GU425" s="77"/>
      <c r="GV425" s="77"/>
      <c r="GW425" s="77"/>
      <c r="GX425" s="77"/>
      <c r="GY425" s="77"/>
      <c r="GZ425" s="77"/>
      <c r="HA425" s="77"/>
      <c r="HB425" s="77"/>
      <c r="HC425" s="77"/>
      <c r="HD425" s="61"/>
      <c r="HE425" s="61"/>
      <c r="HF425" s="61"/>
      <c r="HG425" s="61"/>
      <c r="HH425" s="61"/>
      <c r="HI425" s="61"/>
      <c r="HJ425" s="61"/>
      <c r="HK425" s="61"/>
      <c r="HL425" s="61"/>
      <c r="HM425" s="61"/>
      <c r="HN425" s="61"/>
      <c r="HO425" s="61"/>
      <c r="HP425" s="61"/>
      <c r="HQ425" s="61"/>
      <c r="HR425" s="61"/>
      <c r="HS425" s="61"/>
      <c r="HT425" s="61"/>
      <c r="HU425" s="61"/>
      <c r="HV425" s="61"/>
      <c r="HW425" s="61"/>
      <c r="HX425" s="61"/>
      <c r="HY425" s="61"/>
      <c r="HZ425" s="61"/>
      <c r="IA425" s="61"/>
      <c r="IB425" s="61"/>
      <c r="IC425" s="61"/>
      <c r="ID425" s="61"/>
      <c r="IE425" s="61"/>
      <c r="IF425" s="61"/>
      <c r="IG425" s="61"/>
      <c r="IH425" s="61"/>
      <c r="II425" s="61"/>
      <c r="IJ425" s="61"/>
      <c r="IK425" s="61"/>
      <c r="IL425" s="61"/>
      <c r="IM425" s="61"/>
      <c r="IN425" s="61"/>
      <c r="IO425" s="61"/>
      <c r="IP425" s="61"/>
      <c r="IQ425" s="61"/>
      <c r="IR425" s="61"/>
      <c r="IS425" s="77"/>
      <c r="IT425" s="77"/>
      <c r="IU425" s="77"/>
      <c r="IV425" s="77"/>
      <c r="IW425" s="61"/>
      <c r="IX425" s="61"/>
      <c r="IY425" s="61"/>
      <c r="IZ425" s="61"/>
      <c r="JA425" s="61"/>
      <c r="JB425" s="61"/>
      <c r="JC425" s="61"/>
      <c r="JD425" s="61"/>
      <c r="JE425" s="61"/>
      <c r="JF425" s="61"/>
      <c r="JG425" s="61"/>
      <c r="JH425" s="61"/>
      <c r="JI425" s="61"/>
      <c r="JJ425" s="61"/>
      <c r="JK425" s="61"/>
      <c r="JL425" s="61"/>
      <c r="JM425" s="61"/>
      <c r="JN425" s="61"/>
      <c r="JO425" s="61"/>
      <c r="JP425" s="61"/>
      <c r="JQ425" s="61"/>
      <c r="JR425" s="61"/>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61"/>
      <c r="LG425" s="61"/>
      <c r="LH425" s="61"/>
      <c r="LI425" s="61"/>
      <c r="LJ425" s="61"/>
      <c r="LK425" s="61"/>
      <c r="LL425" s="61"/>
      <c r="LM425" s="61"/>
      <c r="LN425" s="61"/>
      <c r="LO425" s="61"/>
      <c r="LP425" s="61"/>
      <c r="LQ425" s="61"/>
      <c r="LR425" s="61"/>
      <c r="LS425" s="61"/>
      <c r="LT425" s="61"/>
      <c r="LU425" s="61"/>
      <c r="LV425" s="61"/>
      <c r="LW425" s="61"/>
      <c r="LX425" s="61"/>
      <c r="LY425" s="61"/>
      <c r="LZ425" s="61"/>
      <c r="MA425" s="61"/>
      <c r="MB425" s="61"/>
      <c r="MC425" s="61"/>
      <c r="MD425" s="61"/>
      <c r="ME425" s="61"/>
      <c r="MF425" s="61"/>
      <c r="MG425" s="61"/>
      <c r="MH425" s="61"/>
      <c r="MI425" s="61"/>
      <c r="MJ425" s="61"/>
      <c r="MK425" s="61"/>
      <c r="ML425" s="61"/>
      <c r="MM425" s="61"/>
      <c r="MN425" s="61"/>
      <c r="MO425" s="61"/>
      <c r="MP425" s="61"/>
      <c r="MQ425" s="61"/>
      <c r="MR425" s="61"/>
      <c r="MS425" s="61"/>
      <c r="MT425" s="61"/>
      <c r="MU425" s="61"/>
      <c r="MV425" s="61"/>
      <c r="MW425" s="61"/>
      <c r="MX425" s="61"/>
      <c r="MY425" s="61"/>
      <c r="MZ425" s="61"/>
      <c r="NA425" s="61"/>
      <c r="NB425" s="61"/>
      <c r="NC425" s="61"/>
      <c r="ND425" s="61"/>
      <c r="NE425" s="61"/>
      <c r="NF425" s="61"/>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61"/>
      <c r="OE425" s="61"/>
      <c r="OF425" s="61"/>
      <c r="OG425" s="61"/>
      <c r="OH425" s="61"/>
      <c r="OI425" s="61"/>
      <c r="OJ425" s="61"/>
      <c r="OK425" s="61"/>
      <c r="OL425" s="61"/>
      <c r="OM425" s="61"/>
      <c r="ON425" s="61"/>
      <c r="OO425" s="61"/>
      <c r="OP425" s="61"/>
      <c r="OQ425" s="61"/>
      <c r="OR425" s="61"/>
      <c r="OS425" s="61"/>
      <c r="OT425" s="61"/>
      <c r="OU425" s="61"/>
      <c r="OV425" s="61"/>
      <c r="OW425" s="61"/>
      <c r="OX425" s="61"/>
      <c r="OY425" s="61"/>
      <c r="OZ425" s="61"/>
    </row>
    <row r="426" spans="1:416" ht="40.5" hidden="1" customHeight="1">
      <c r="A426" s="61"/>
      <c r="B426" s="282"/>
      <c r="C426" s="278"/>
      <c r="D426" s="281"/>
      <c r="E426" s="278"/>
      <c r="F426" s="292"/>
      <c r="G426" s="281"/>
      <c r="H426" s="278"/>
      <c r="I426" s="137" t="s">
        <v>1317</v>
      </c>
      <c r="J426" s="134"/>
      <c r="K426" s="206" t="s">
        <v>662</v>
      </c>
      <c r="L426" s="134" t="s">
        <v>500</v>
      </c>
      <c r="M426" s="55" t="s">
        <v>378</v>
      </c>
      <c r="N426" s="61" t="s">
        <v>349</v>
      </c>
      <c r="O426" s="282"/>
      <c r="P426" s="282"/>
      <c r="Q426" s="131"/>
      <c r="R426" s="131"/>
      <c r="S426" s="131"/>
      <c r="T426" s="131"/>
      <c r="U426" s="131" t="s">
        <v>205</v>
      </c>
      <c r="V426" s="131"/>
      <c r="W426" s="131"/>
      <c r="X426" s="131"/>
      <c r="Y426" s="131"/>
      <c r="Z426" s="131"/>
      <c r="AA426" s="131"/>
      <c r="AB426" s="130">
        <f t="shared" si="596"/>
        <v>1</v>
      </c>
      <c r="AC426" s="77"/>
      <c r="AD426" s="77"/>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251"/>
      <c r="BT426" s="251"/>
      <c r="BU426" s="77"/>
      <c r="BV426" s="77"/>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77"/>
      <c r="DM426" s="77"/>
      <c r="DN426" s="77"/>
      <c r="DO426" s="77"/>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79"/>
      <c r="FF426" s="79"/>
      <c r="FG426" s="79" t="s">
        <v>803</v>
      </c>
      <c r="FH426" s="79"/>
      <c r="FI426" s="79"/>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61"/>
      <c r="IK426" s="61"/>
      <c r="IL426" s="61"/>
      <c r="IM426" s="61"/>
      <c r="IN426" s="61"/>
      <c r="IO426" s="61"/>
      <c r="IP426" s="61"/>
      <c r="IQ426" s="61"/>
      <c r="IR426" s="61"/>
      <c r="IS426" s="77"/>
      <c r="IT426" s="77"/>
      <c r="IU426" s="77"/>
      <c r="IV426" s="77"/>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61"/>
      <c r="JW426" s="61"/>
      <c r="JX426" s="61"/>
      <c r="JY426" s="61"/>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61"/>
      <c r="LG426" s="61"/>
      <c r="LH426" s="61"/>
      <c r="LI426" s="61"/>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61"/>
      <c r="MJ426" s="61"/>
      <c r="MK426" s="61"/>
      <c r="ML426" s="61"/>
      <c r="MM426" s="61"/>
      <c r="MN426" s="61"/>
      <c r="MO426" s="61"/>
      <c r="MP426" s="61"/>
      <c r="MQ426" s="61"/>
      <c r="MR426" s="61"/>
      <c r="MS426" s="61"/>
      <c r="MT426" s="61"/>
      <c r="MU426" s="61"/>
      <c r="MV426" s="61"/>
      <c r="MW426" s="61"/>
      <c r="MX426" s="61"/>
      <c r="MY426" s="61"/>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c r="OE426" s="61"/>
      <c r="OF426" s="61"/>
      <c r="OG426" s="61"/>
      <c r="OH426" s="61"/>
      <c r="OI426" s="61"/>
      <c r="OJ426" s="61"/>
      <c r="OK426" s="61"/>
      <c r="OL426" s="61"/>
      <c r="OM426" s="61"/>
      <c r="ON426" s="61"/>
      <c r="OO426" s="61"/>
      <c r="OP426" s="61"/>
      <c r="OQ426" s="61"/>
      <c r="OR426" s="61"/>
      <c r="OS426" s="61"/>
      <c r="OT426" s="61"/>
      <c r="OU426" s="61"/>
      <c r="OV426" s="61"/>
      <c r="OW426" s="61"/>
      <c r="OX426" s="61"/>
      <c r="OY426" s="61"/>
      <c r="OZ426" s="61"/>
    </row>
    <row r="427" spans="1:416" ht="40.5" hidden="1" customHeight="1">
      <c r="A427" s="61"/>
      <c r="B427" s="282"/>
      <c r="C427" s="278"/>
      <c r="D427" s="281"/>
      <c r="E427" s="278"/>
      <c r="F427" s="292"/>
      <c r="G427" s="281"/>
      <c r="H427" s="278"/>
      <c r="I427" s="137" t="s">
        <v>1011</v>
      </c>
      <c r="J427" s="134"/>
      <c r="K427" s="206" t="s">
        <v>662</v>
      </c>
      <c r="L427" s="134" t="s">
        <v>500</v>
      </c>
      <c r="M427" s="55" t="s">
        <v>378</v>
      </c>
      <c r="N427" s="61" t="s">
        <v>349</v>
      </c>
      <c r="O427" s="282"/>
      <c r="P427" s="282"/>
      <c r="Q427" s="131"/>
      <c r="R427" s="131"/>
      <c r="S427" s="131"/>
      <c r="T427" s="131"/>
      <c r="U427" s="131" t="s">
        <v>205</v>
      </c>
      <c r="V427" s="131"/>
      <c r="W427" s="131"/>
      <c r="X427" s="131"/>
      <c r="Y427" s="131"/>
      <c r="Z427" s="131"/>
      <c r="AA427" s="131"/>
      <c r="AB427" s="130">
        <f t="shared" si="596"/>
        <v>1</v>
      </c>
      <c r="AC427" s="77"/>
      <c r="AD427" s="77"/>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251"/>
      <c r="BT427" s="251"/>
      <c r="BU427" s="77"/>
      <c r="BV427" s="77"/>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77"/>
      <c r="DM427" s="77"/>
      <c r="DN427" s="77"/>
      <c r="DO427" s="77"/>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77"/>
      <c r="FF427" s="77"/>
      <c r="FG427" s="77"/>
      <c r="FH427" s="77"/>
      <c r="FI427" s="77"/>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61"/>
      <c r="GP427" s="61"/>
      <c r="GQ427" s="61"/>
      <c r="GR427" s="61"/>
      <c r="GS427" s="61"/>
      <c r="GT427" s="61"/>
      <c r="GU427" s="61"/>
      <c r="GV427" s="61"/>
      <c r="GW427" s="61"/>
      <c r="GX427" s="61"/>
      <c r="GY427" s="77"/>
      <c r="GZ427" s="77"/>
      <c r="HA427" s="77"/>
      <c r="HB427" s="77"/>
      <c r="HC427" s="77"/>
      <c r="HD427" s="61"/>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61"/>
      <c r="IH427" s="61"/>
      <c r="II427" s="61"/>
      <c r="IJ427" s="61"/>
      <c r="IK427" s="61"/>
      <c r="IL427" s="61"/>
      <c r="IM427" s="61"/>
      <c r="IN427" s="61"/>
      <c r="IO427" s="61"/>
      <c r="IP427" s="61"/>
      <c r="IQ427" s="61"/>
      <c r="IR427" s="61"/>
      <c r="IS427" s="77"/>
      <c r="IT427" s="77"/>
      <c r="IU427" s="77"/>
      <c r="IV427" s="77"/>
      <c r="IW427" s="61"/>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61"/>
      <c r="LN427" s="61"/>
      <c r="LO427" s="61"/>
      <c r="LP427" s="61"/>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61"/>
      <c r="MU427" s="61"/>
      <c r="MV427" s="61"/>
      <c r="MW427" s="61"/>
      <c r="MX427" s="61"/>
      <c r="MY427" s="61"/>
      <c r="MZ427" s="61"/>
      <c r="NA427" s="61"/>
      <c r="NB427" s="61"/>
      <c r="NC427" s="61"/>
      <c r="ND427" s="61"/>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c r="OE427" s="61"/>
      <c r="OF427" s="61"/>
      <c r="OG427" s="61"/>
      <c r="OH427" s="61"/>
      <c r="OI427" s="61"/>
      <c r="OJ427" s="61"/>
      <c r="OK427" s="61"/>
      <c r="OL427" s="61"/>
      <c r="OM427" s="61"/>
      <c r="ON427" s="61"/>
      <c r="OO427" s="61"/>
      <c r="OP427" s="61"/>
      <c r="OQ427" s="61"/>
      <c r="OR427" s="61"/>
      <c r="OS427" s="61"/>
      <c r="OT427" s="61"/>
      <c r="OU427" s="61"/>
      <c r="OV427" s="61"/>
      <c r="OW427" s="61"/>
      <c r="OX427" s="61"/>
      <c r="OY427" s="61"/>
      <c r="OZ427" s="61"/>
    </row>
    <row r="428" spans="1:416" ht="31.5" hidden="1">
      <c r="A428" s="61"/>
      <c r="B428" s="282"/>
      <c r="C428" s="278"/>
      <c r="D428" s="281"/>
      <c r="E428" s="278"/>
      <c r="F428" s="292"/>
      <c r="G428" s="281"/>
      <c r="H428" s="278"/>
      <c r="I428" s="137" t="s">
        <v>1132</v>
      </c>
      <c r="J428" s="134"/>
      <c r="K428" s="206" t="s">
        <v>662</v>
      </c>
      <c r="L428" s="134" t="s">
        <v>499</v>
      </c>
      <c r="M428" s="55" t="s">
        <v>378</v>
      </c>
      <c r="N428" s="61" t="s">
        <v>349</v>
      </c>
      <c r="O428" s="282"/>
      <c r="P428" s="282"/>
      <c r="Q428" s="131"/>
      <c r="R428" s="131"/>
      <c r="S428" s="131"/>
      <c r="T428" s="131"/>
      <c r="U428" s="131" t="s">
        <v>205</v>
      </c>
      <c r="V428" s="131"/>
      <c r="W428" s="131"/>
      <c r="X428" s="131"/>
      <c r="Y428" s="131"/>
      <c r="Z428" s="131"/>
      <c r="AA428" s="131"/>
      <c r="AB428" s="130">
        <f t="shared" si="596"/>
        <v>1</v>
      </c>
      <c r="AC428" s="77"/>
      <c r="AD428" s="77"/>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251"/>
      <c r="BT428" s="251"/>
      <c r="BU428" s="77"/>
      <c r="BV428" s="77"/>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77"/>
      <c r="DM428" s="77"/>
      <c r="DN428" s="77"/>
      <c r="DO428" s="77"/>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77"/>
      <c r="FF428" s="77"/>
      <c r="FG428" s="77"/>
      <c r="FH428" s="77"/>
      <c r="FI428" s="77"/>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61"/>
      <c r="GQ428" s="61"/>
      <c r="GR428" s="61"/>
      <c r="GS428" s="61"/>
      <c r="GT428" s="61"/>
      <c r="GU428" s="61"/>
      <c r="GV428" s="61"/>
      <c r="GW428" s="61"/>
      <c r="GX428" s="61"/>
      <c r="GY428" s="77"/>
      <c r="GZ428" s="77"/>
      <c r="HA428" s="77"/>
      <c r="HB428" s="77"/>
      <c r="HC428" s="77"/>
      <c r="HD428" s="61"/>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61"/>
      <c r="IH428" s="61"/>
      <c r="II428" s="61"/>
      <c r="IJ428" s="61"/>
      <c r="IK428" s="61"/>
      <c r="IL428" s="61"/>
      <c r="IM428" s="61"/>
      <c r="IN428" s="61"/>
      <c r="IO428" s="61"/>
      <c r="IP428" s="61"/>
      <c r="IQ428" s="61"/>
      <c r="IR428" s="61"/>
      <c r="IS428" s="77"/>
      <c r="IT428" s="77"/>
      <c r="IU428" s="77"/>
      <c r="IV428" s="77"/>
      <c r="IW428" s="61"/>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61"/>
      <c r="NF428" s="61"/>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c r="OE428" s="61"/>
      <c r="OF428" s="61"/>
      <c r="OG428" s="61"/>
      <c r="OH428" s="61"/>
      <c r="OI428" s="61"/>
      <c r="OJ428" s="61"/>
      <c r="OK428" s="61"/>
      <c r="OL428" s="61"/>
      <c r="OM428" s="61"/>
      <c r="ON428" s="61"/>
      <c r="OO428" s="61"/>
      <c r="OP428" s="61"/>
      <c r="OQ428" s="61"/>
      <c r="OR428" s="61"/>
      <c r="OS428" s="61"/>
      <c r="OT428" s="61"/>
      <c r="OU428" s="61"/>
      <c r="OV428" s="61"/>
      <c r="OW428" s="61"/>
      <c r="OX428" s="61"/>
      <c r="OY428" s="61"/>
      <c r="OZ428" s="61"/>
    </row>
    <row r="429" spans="1:416" ht="47.25" hidden="1">
      <c r="A429" s="61"/>
      <c r="B429" s="282"/>
      <c r="C429" s="278"/>
      <c r="D429" s="281"/>
      <c r="E429" s="278"/>
      <c r="F429" s="292"/>
      <c r="G429" s="281"/>
      <c r="H429" s="278"/>
      <c r="I429" s="137" t="s">
        <v>1008</v>
      </c>
      <c r="J429" s="134"/>
      <c r="K429" s="206" t="s">
        <v>662</v>
      </c>
      <c r="L429" s="134" t="s">
        <v>500</v>
      </c>
      <c r="M429" s="55" t="s">
        <v>378</v>
      </c>
      <c r="N429" s="61" t="s">
        <v>349</v>
      </c>
      <c r="O429" s="282"/>
      <c r="P429" s="282"/>
      <c r="Q429" s="131"/>
      <c r="R429" s="131"/>
      <c r="S429" s="131"/>
      <c r="T429" s="131"/>
      <c r="U429" s="131" t="s">
        <v>205</v>
      </c>
      <c r="V429" s="131"/>
      <c r="W429" s="131"/>
      <c r="X429" s="131"/>
      <c r="Y429" s="131"/>
      <c r="Z429" s="131"/>
      <c r="AA429" s="131"/>
      <c r="AB429" s="130">
        <f t="shared" si="596"/>
        <v>1</v>
      </c>
      <c r="AC429" s="77"/>
      <c r="AD429" s="77"/>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251"/>
      <c r="BT429" s="251"/>
      <c r="BU429" s="77"/>
      <c r="BV429" s="77"/>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77"/>
      <c r="DM429" s="77"/>
      <c r="DN429" s="77"/>
      <c r="DO429" s="77"/>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79"/>
      <c r="FF429" s="79"/>
      <c r="FG429" s="79"/>
      <c r="FH429" s="79"/>
      <c r="FI429" s="79" t="s">
        <v>803</v>
      </c>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61"/>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61"/>
      <c r="IH429" s="61"/>
      <c r="II429" s="61"/>
      <c r="IJ429" s="61"/>
      <c r="IK429" s="61"/>
      <c r="IL429" s="61"/>
      <c r="IM429" s="61"/>
      <c r="IN429" s="61"/>
      <c r="IO429" s="61"/>
      <c r="IP429" s="61"/>
      <c r="IQ429" s="61"/>
      <c r="IR429" s="61"/>
      <c r="IS429" s="77"/>
      <c r="IT429" s="77"/>
      <c r="IU429" s="77"/>
      <c r="IV429" s="77"/>
      <c r="IW429" s="61"/>
      <c r="IX429" s="61"/>
      <c r="IY429" s="61"/>
      <c r="IZ429" s="61"/>
      <c r="JA429" s="61"/>
      <c r="JB429" s="61"/>
      <c r="JC429" s="61"/>
      <c r="JD429" s="61"/>
      <c r="JE429" s="61"/>
      <c r="JF429" s="61"/>
      <c r="JG429" s="61"/>
      <c r="JH429" s="61"/>
      <c r="JI429" s="61"/>
      <c r="JJ429" s="61"/>
      <c r="JK429" s="61"/>
      <c r="JL429" s="61"/>
      <c r="JM429" s="61"/>
      <c r="JN429" s="61"/>
      <c r="JO429" s="61"/>
      <c r="JP429" s="61"/>
      <c r="JQ429" s="61"/>
      <c r="JR429" s="61"/>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61"/>
      <c r="LG429" s="61"/>
      <c r="LH429" s="61"/>
      <c r="LI429" s="61"/>
      <c r="LJ429" s="61"/>
      <c r="LK429" s="61"/>
      <c r="LL429" s="61"/>
      <c r="LM429" s="61"/>
      <c r="LN429" s="61"/>
      <c r="LO429" s="61"/>
      <c r="LP429" s="61"/>
      <c r="LQ429" s="61"/>
      <c r="LR429" s="61"/>
      <c r="LS429" s="61"/>
      <c r="LT429" s="61"/>
      <c r="LU429" s="61"/>
      <c r="LV429" s="61"/>
      <c r="LW429" s="61"/>
      <c r="LX429" s="61"/>
      <c r="LY429" s="61"/>
      <c r="LZ429" s="61"/>
      <c r="MA429" s="61"/>
      <c r="MB429" s="61"/>
      <c r="MC429" s="61"/>
      <c r="MD429" s="61"/>
      <c r="ME429" s="61"/>
      <c r="MF429" s="61"/>
      <c r="MG429" s="61"/>
      <c r="MH429" s="61"/>
      <c r="MI429" s="61"/>
      <c r="MJ429" s="61"/>
      <c r="MK429" s="61"/>
      <c r="ML429" s="61"/>
      <c r="MM429" s="61"/>
      <c r="MN429" s="61"/>
      <c r="MO429" s="61"/>
      <c r="MP429" s="61"/>
      <c r="MQ429" s="61"/>
      <c r="MR429" s="61"/>
      <c r="MS429" s="61"/>
      <c r="MT429" s="61"/>
      <c r="MU429" s="61"/>
      <c r="MV429" s="61"/>
      <c r="MW429" s="61"/>
      <c r="MX429" s="61"/>
      <c r="MY429" s="61"/>
      <c r="MZ429" s="61"/>
      <c r="NA429" s="61"/>
      <c r="NB429" s="61"/>
      <c r="NC429" s="61"/>
      <c r="ND429" s="61"/>
      <c r="NE429" s="61"/>
      <c r="NF429" s="61"/>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61"/>
      <c r="OE429" s="61"/>
      <c r="OF429" s="61"/>
      <c r="OG429" s="61"/>
      <c r="OH429" s="61"/>
      <c r="OI429" s="61"/>
      <c r="OJ429" s="61"/>
      <c r="OK429" s="61"/>
      <c r="OL429" s="61"/>
      <c r="OM429" s="61"/>
      <c r="ON429" s="61"/>
      <c r="OO429" s="61"/>
      <c r="OP429" s="61"/>
      <c r="OQ429" s="61"/>
      <c r="OR429" s="61"/>
      <c r="OS429" s="61"/>
      <c r="OT429" s="61"/>
      <c r="OU429" s="61"/>
      <c r="OV429" s="61"/>
      <c r="OW429" s="61"/>
      <c r="OX429" s="61"/>
      <c r="OY429" s="61"/>
      <c r="OZ429" s="61"/>
    </row>
    <row r="430" spans="1:416" s="25" customFormat="1" ht="36" hidden="1" customHeight="1">
      <c r="A430" s="61"/>
      <c r="B430" s="61"/>
      <c r="C430" s="280" t="s">
        <v>76</v>
      </c>
      <c r="D430" s="280"/>
      <c r="E430" s="280"/>
      <c r="F430" s="198"/>
      <c r="G430" s="122">
        <f>COUNTIF(G431:G436,"x")</f>
        <v>2</v>
      </c>
      <c r="H430" s="198"/>
      <c r="I430" s="198"/>
      <c r="J430" s="148"/>
      <c r="K430" s="47"/>
      <c r="L430" s="148"/>
      <c r="M430" s="198"/>
      <c r="N430" s="198"/>
      <c r="O430" s="125">
        <f>COUNTIF(O431:O436,"x")</f>
        <v>4</v>
      </c>
      <c r="P430" s="61">
        <f>SUM(P431:P436)</f>
        <v>0</v>
      </c>
      <c r="Q430" s="122">
        <f>COUNTIF(Q431:Q436,"x")</f>
        <v>0</v>
      </c>
      <c r="R430" s="122">
        <f t="shared" ref="R430:S430" si="607">COUNTIF(R431:R436,"x")</f>
        <v>0</v>
      </c>
      <c r="S430" s="122">
        <f t="shared" si="607"/>
        <v>0</v>
      </c>
      <c r="T430" s="122">
        <f t="shared" ref="T430" si="608">COUNTIF(T431:T436,"x")</f>
        <v>0</v>
      </c>
      <c r="U430" s="122">
        <f t="shared" ref="U430:AA430" si="609">COUNTIF(U431:U436,"x")</f>
        <v>0</v>
      </c>
      <c r="V430" s="122">
        <f t="shared" si="609"/>
        <v>0</v>
      </c>
      <c r="W430" s="122">
        <f t="shared" si="609"/>
        <v>0</v>
      </c>
      <c r="X430" s="122">
        <f t="shared" si="609"/>
        <v>0</v>
      </c>
      <c r="Y430" s="122">
        <f t="shared" si="609"/>
        <v>0</v>
      </c>
      <c r="Z430" s="122">
        <f t="shared" si="609"/>
        <v>0</v>
      </c>
      <c r="AA430" s="122">
        <f t="shared" si="609"/>
        <v>6</v>
      </c>
      <c r="AB430" s="244">
        <f>SUM(AB431:AB436)</f>
        <v>6</v>
      </c>
      <c r="AC430" s="75"/>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205"/>
      <c r="BJ430" s="205"/>
      <c r="BK430" s="205"/>
      <c r="BL430" s="205"/>
      <c r="BM430" s="205"/>
      <c r="BN430" s="205"/>
      <c r="BO430" s="205"/>
      <c r="BP430" s="205"/>
      <c r="BQ430" s="205"/>
      <c r="BR430" s="208"/>
      <c r="BS430" s="77"/>
      <c r="BT430" s="77"/>
      <c r="BU430" s="77"/>
      <c r="BV430" s="77"/>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61"/>
      <c r="FG430" s="61"/>
      <c r="FH430" s="61"/>
      <c r="FI430" s="61"/>
      <c r="FJ430" s="61"/>
      <c r="FK430" s="61"/>
      <c r="FL430" s="61"/>
      <c r="FM430" s="61"/>
      <c r="FN430" s="61"/>
      <c r="FO430" s="61"/>
      <c r="FP430" s="61"/>
      <c r="FQ430" s="61"/>
      <c r="FR430" s="61"/>
      <c r="FS430" s="61"/>
      <c r="FT430" s="61"/>
      <c r="FU430" s="61"/>
      <c r="FV430" s="61"/>
      <c r="FW430" s="61"/>
      <c r="FX430" s="61"/>
      <c r="FY430" s="61"/>
      <c r="FZ430" s="61"/>
      <c r="GA430" s="61"/>
      <c r="GB430" s="61"/>
      <c r="GC430" s="61"/>
      <c r="GD430" s="61"/>
      <c r="GE430" s="61"/>
      <c r="GF430" s="61"/>
      <c r="GG430" s="61"/>
      <c r="GH430" s="61"/>
      <c r="GI430" s="61"/>
      <c r="GJ430" s="61"/>
      <c r="GK430" s="61"/>
      <c r="GL430" s="61"/>
      <c r="GM430" s="61"/>
      <c r="GN430" s="61"/>
      <c r="GO430" s="61"/>
      <c r="GP430" s="61"/>
      <c r="GQ430" s="61"/>
      <c r="GR430" s="61"/>
      <c r="GS430" s="61"/>
      <c r="GT430" s="61"/>
      <c r="GU430" s="61"/>
      <c r="GV430" s="61"/>
      <c r="GW430" s="61"/>
      <c r="GX430" s="61"/>
      <c r="GY430" s="77"/>
      <c r="GZ430" s="77"/>
      <c r="HA430" s="77"/>
      <c r="HB430" s="77"/>
      <c r="HC430" s="77"/>
      <c r="HD430" s="61"/>
      <c r="HE430" s="61"/>
      <c r="HF430" s="61"/>
      <c r="HG430" s="61"/>
      <c r="HH430" s="61"/>
      <c r="HI430" s="61"/>
      <c r="HJ430" s="61"/>
      <c r="HK430" s="61"/>
      <c r="HL430" s="61"/>
      <c r="HM430" s="61"/>
      <c r="HN430" s="61"/>
      <c r="HO430" s="61"/>
      <c r="HP430" s="61"/>
      <c r="HQ430" s="61"/>
      <c r="HR430" s="61"/>
      <c r="HS430" s="61"/>
      <c r="HT430" s="61"/>
      <c r="HU430" s="61"/>
      <c r="HV430" s="61"/>
      <c r="HW430" s="61"/>
      <c r="HX430" s="61"/>
      <c r="HY430" s="61"/>
      <c r="HZ430" s="61"/>
      <c r="IA430" s="61"/>
      <c r="IB430" s="61"/>
      <c r="IC430" s="61"/>
      <c r="ID430" s="61"/>
      <c r="IE430" s="61"/>
      <c r="IF430" s="61"/>
      <c r="IG430" s="61"/>
      <c r="IH430" s="61"/>
      <c r="II430" s="61"/>
      <c r="IJ430" s="61"/>
      <c r="IK430" s="61"/>
      <c r="IL430" s="61"/>
      <c r="IM430" s="61"/>
      <c r="IN430" s="61"/>
      <c r="IO430" s="61"/>
      <c r="IP430" s="61"/>
      <c r="IQ430" s="61"/>
      <c r="IR430" s="61"/>
      <c r="IS430" s="61"/>
      <c r="IT430" s="61"/>
      <c r="IU430" s="61"/>
      <c r="IV430" s="61"/>
      <c r="IW430" s="61"/>
      <c r="IX430" s="61"/>
      <c r="IY430" s="61"/>
      <c r="IZ430" s="61"/>
      <c r="JA430" s="61"/>
      <c r="JB430" s="61"/>
      <c r="JC430" s="61"/>
      <c r="JD430" s="61"/>
      <c r="JE430" s="61"/>
      <c r="JF430" s="61"/>
      <c r="JG430" s="61"/>
      <c r="JH430" s="61"/>
      <c r="JI430" s="61"/>
      <c r="JJ430" s="61"/>
      <c r="JK430" s="61"/>
      <c r="JL430" s="61"/>
      <c r="JM430" s="61"/>
      <c r="JN430" s="61"/>
      <c r="JO430" s="61"/>
      <c r="JP430" s="61"/>
      <c r="JQ430" s="61"/>
      <c r="JR430" s="61"/>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61"/>
      <c r="LG430" s="61"/>
      <c r="LH430" s="61"/>
      <c r="LI430" s="61"/>
      <c r="LJ430" s="61"/>
      <c r="LK430" s="61"/>
      <c r="LL430" s="61"/>
      <c r="LM430" s="61"/>
      <c r="LN430" s="61"/>
      <c r="LO430" s="61"/>
      <c r="LP430" s="61"/>
      <c r="LQ430" s="61"/>
      <c r="LR430" s="61"/>
      <c r="LS430" s="61"/>
      <c r="LT430" s="61"/>
      <c r="LU430" s="61"/>
      <c r="LV430" s="61"/>
      <c r="LW430" s="61"/>
      <c r="LX430" s="61"/>
      <c r="LY430" s="61"/>
      <c r="LZ430" s="61"/>
      <c r="MA430" s="61"/>
      <c r="MB430" s="61"/>
      <c r="MC430" s="61"/>
      <c r="MD430" s="61"/>
      <c r="ME430" s="61"/>
      <c r="MF430" s="61"/>
      <c r="MG430" s="61"/>
      <c r="MH430" s="61"/>
      <c r="MI430" s="61"/>
      <c r="MJ430" s="61"/>
      <c r="MK430" s="61"/>
      <c r="ML430" s="61"/>
      <c r="MM430" s="61"/>
      <c r="MN430" s="61"/>
      <c r="MO430" s="61"/>
      <c r="MP430" s="61"/>
      <c r="MQ430" s="61"/>
      <c r="MR430" s="61"/>
      <c r="MS430" s="61"/>
      <c r="MT430" s="61"/>
      <c r="MU430" s="61"/>
      <c r="MV430" s="61"/>
      <c r="MW430" s="61"/>
      <c r="MX430" s="61"/>
      <c r="MY430" s="61"/>
      <c r="MZ430" s="61"/>
      <c r="NA430" s="61"/>
      <c r="NB430" s="61"/>
      <c r="NC430" s="61"/>
      <c r="ND430" s="202"/>
      <c r="NE430" s="203"/>
      <c r="NF430" s="202"/>
      <c r="NG430" s="203"/>
      <c r="NH430" s="202"/>
      <c r="NI430" s="203"/>
      <c r="NJ430" s="202"/>
      <c r="NK430" s="203"/>
      <c r="NL430" s="204"/>
      <c r="NM430" s="207"/>
      <c r="NN430" s="77"/>
      <c r="NO430" s="77"/>
      <c r="NP430" s="61"/>
      <c r="NQ430" s="61"/>
      <c r="NR430" s="61"/>
      <c r="NS430" s="61"/>
      <c r="NT430" s="61"/>
      <c r="NU430" s="61"/>
      <c r="NV430" s="61"/>
      <c r="NW430" s="61"/>
      <c r="NX430" s="61"/>
      <c r="NY430" s="61"/>
      <c r="NZ430" s="61"/>
      <c r="OA430" s="61"/>
      <c r="OB430" s="61"/>
      <c r="OC430" s="61"/>
      <c r="OD430" s="61"/>
      <c r="OE430" s="61"/>
      <c r="OF430" s="61"/>
      <c r="OG430" s="61"/>
      <c r="OH430" s="61"/>
      <c r="OI430" s="61"/>
      <c r="OJ430" s="61"/>
      <c r="OK430" s="61"/>
      <c r="OL430" s="61"/>
      <c r="OM430" s="61"/>
      <c r="ON430" s="61"/>
      <c r="OO430" s="61"/>
      <c r="OP430" s="61"/>
      <c r="OQ430" s="61"/>
      <c r="OR430" s="61"/>
      <c r="OS430" s="61"/>
      <c r="OT430" s="61"/>
      <c r="OU430" s="61"/>
      <c r="OV430" s="61"/>
      <c r="OW430" s="61"/>
      <c r="OX430" s="61"/>
      <c r="OY430" s="61"/>
      <c r="OZ430" s="61"/>
    </row>
    <row r="431" spans="1:416" ht="40.5" hidden="1" customHeight="1">
      <c r="A431" s="61"/>
      <c r="B431" s="272">
        <v>157</v>
      </c>
      <c r="C431" s="275" t="s">
        <v>443</v>
      </c>
      <c r="D431" s="288" t="s">
        <v>6</v>
      </c>
      <c r="E431" s="275" t="s">
        <v>1184</v>
      </c>
      <c r="F431" s="290" t="s">
        <v>7</v>
      </c>
      <c r="G431" s="288"/>
      <c r="H431" s="275" t="s">
        <v>1238</v>
      </c>
      <c r="I431" s="129" t="s">
        <v>1557</v>
      </c>
      <c r="J431" s="134"/>
      <c r="K431" s="206" t="s">
        <v>662</v>
      </c>
      <c r="L431" s="134" t="s">
        <v>692</v>
      </c>
      <c r="M431" s="55" t="s">
        <v>378</v>
      </c>
      <c r="N431" s="61" t="s">
        <v>349</v>
      </c>
      <c r="O431" s="272" t="s">
        <v>205</v>
      </c>
      <c r="P431" s="61"/>
      <c r="Q431" s="131"/>
      <c r="R431" s="131"/>
      <c r="S431" s="131"/>
      <c r="T431" s="131"/>
      <c r="U431" s="131"/>
      <c r="V431" s="131"/>
      <c r="W431" s="131"/>
      <c r="X431" s="131"/>
      <c r="Y431" s="131"/>
      <c r="Z431" s="131"/>
      <c r="AA431" s="131" t="s">
        <v>205</v>
      </c>
      <c r="AB431" s="130">
        <f t="shared" ref="AB431:AB436" si="610">COUNTIF($Q431:$AA431,"x")</f>
        <v>1</v>
      </c>
      <c r="AC431" s="77"/>
      <c r="AD431" s="77"/>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251"/>
      <c r="BT431" s="251"/>
      <c r="BU431" s="77"/>
      <c r="BV431" s="77"/>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77"/>
      <c r="DM431" s="77"/>
      <c r="DN431" s="77"/>
      <c r="DO431" s="77"/>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77"/>
      <c r="FF431" s="77"/>
      <c r="FG431" s="77"/>
      <c r="FH431" s="77"/>
      <c r="FI431" s="77"/>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61"/>
      <c r="GN431" s="61"/>
      <c r="GO431" s="61"/>
      <c r="GP431" s="61"/>
      <c r="GQ431" s="61"/>
      <c r="GR431" s="61"/>
      <c r="GS431" s="61"/>
      <c r="GT431" s="61"/>
      <c r="GU431" s="61"/>
      <c r="GV431" s="61"/>
      <c r="GW431" s="61"/>
      <c r="GX431" s="61"/>
      <c r="GY431" s="77"/>
      <c r="GZ431" s="77"/>
      <c r="HA431" s="77"/>
      <c r="HB431" s="77"/>
      <c r="HC431" s="77"/>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61"/>
      <c r="IK431" s="61"/>
      <c r="IL431" s="61"/>
      <c r="IM431" s="61"/>
      <c r="IN431" s="61"/>
      <c r="IO431" s="61"/>
      <c r="IP431" s="61"/>
      <c r="IQ431" s="61"/>
      <c r="IR431" s="61"/>
      <c r="IS431" s="77"/>
      <c r="IT431" s="77"/>
      <c r="IU431" s="77"/>
      <c r="IV431" s="77"/>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61"/>
      <c r="LG431" s="61"/>
      <c r="LH431" s="61"/>
      <c r="LI431" s="61"/>
      <c r="LJ431" s="61"/>
      <c r="LK431" s="61"/>
      <c r="LL431" s="61"/>
      <c r="LM431" s="61"/>
      <c r="LN431" s="61"/>
      <c r="LO431" s="61"/>
      <c r="LP431" s="61"/>
      <c r="LQ431" s="61"/>
      <c r="LR431" s="61"/>
      <c r="LS431" s="61"/>
      <c r="LT431" s="61"/>
      <c r="LU431" s="61"/>
      <c r="LV431" s="61"/>
      <c r="LW431" s="61"/>
      <c r="LX431" s="61"/>
      <c r="LY431" s="61"/>
      <c r="LZ431" s="61"/>
      <c r="MA431" s="61"/>
      <c r="MB431" s="78" t="s">
        <v>556</v>
      </c>
      <c r="MC431" s="78"/>
      <c r="MD431" s="61">
        <v>2</v>
      </c>
      <c r="ME431" s="61">
        <v>2</v>
      </c>
      <c r="MF431" s="61">
        <v>1</v>
      </c>
      <c r="MG431" s="61">
        <v>2</v>
      </c>
      <c r="MH431" s="61">
        <v>2</v>
      </c>
      <c r="MI431" s="61">
        <v>2</v>
      </c>
      <c r="MJ431" s="61">
        <v>2</v>
      </c>
      <c r="MK431" s="61">
        <v>2</v>
      </c>
      <c r="ML431" s="61">
        <v>2</v>
      </c>
      <c r="MM431" s="61">
        <v>2</v>
      </c>
      <c r="MN431" s="61">
        <v>1</v>
      </c>
      <c r="MO431" s="61">
        <v>2</v>
      </c>
      <c r="MP431" s="61">
        <v>1</v>
      </c>
      <c r="MQ431" s="61">
        <v>2</v>
      </c>
      <c r="MR431" s="61">
        <v>2</v>
      </c>
      <c r="MS431" s="61">
        <v>2</v>
      </c>
      <c r="MT431" s="61">
        <v>2</v>
      </c>
      <c r="MU431" s="61">
        <v>2</v>
      </c>
      <c r="MV431" s="61">
        <v>2</v>
      </c>
      <c r="MW431" s="61">
        <v>2</v>
      </c>
      <c r="MX431" s="61">
        <v>2</v>
      </c>
      <c r="MY431" s="61">
        <v>2</v>
      </c>
      <c r="MZ431" s="61">
        <v>2</v>
      </c>
      <c r="NA431" s="61">
        <v>2</v>
      </c>
      <c r="NB431" s="61">
        <v>2</v>
      </c>
      <c r="NC431" s="61">
        <v>2</v>
      </c>
      <c r="ND431" s="202">
        <f>COUNTIF(MD431:NC431,"2")</f>
        <v>23</v>
      </c>
      <c r="NE431" s="203">
        <f>ND431/(ND431+NF431+NH431+NJ431)</f>
        <v>0.88461538461538458</v>
      </c>
      <c r="NF431" s="202">
        <f>COUNTIF(MD431:NC431,"1")</f>
        <v>3</v>
      </c>
      <c r="NG431" s="203">
        <f>NF431/(ND431+NF431+NH431+NJ431)</f>
        <v>0.11538461538461539</v>
      </c>
      <c r="NH431" s="202">
        <f>COUNTIF(MD431:NC431,"0")</f>
        <v>0</v>
      </c>
      <c r="NI431" s="203">
        <f>NH431/(ND431+NF431+NH431+NJ431)</f>
        <v>0</v>
      </c>
      <c r="NJ431" s="202">
        <f>COUNTIF(LQ431:NC431,"KĐG")</f>
        <v>0</v>
      </c>
      <c r="NK431" s="203">
        <f>NJ431/(ND431+NF431+NH431+NJ431)</f>
        <v>0</v>
      </c>
      <c r="NL431" s="204">
        <f>(((ND431*2)+(NF431*1)+(NH431*0)))/(ND431+NF431+NH431)</f>
        <v>1.8846153846153846</v>
      </c>
      <c r="NM431" s="207" t="str">
        <f>IF(NK431&gt;=50%,"KĐG",IF(NL431&gt;=1.6,"Đạt mục tiêu",IF(NL431&gt;=1,"Cần cố gắng","Chưa đạt")))</f>
        <v>Đạt mục tiêu</v>
      </c>
      <c r="NN431" s="61"/>
      <c r="NO431" s="61"/>
      <c r="NP431" s="61"/>
      <c r="NQ431" s="61"/>
      <c r="NR431" s="61"/>
      <c r="NS431" s="61"/>
      <c r="NT431" s="61"/>
      <c r="NU431" s="61"/>
      <c r="NV431" s="61"/>
      <c r="NW431" s="61"/>
      <c r="NX431" s="61"/>
      <c r="NY431" s="61"/>
      <c r="NZ431" s="61"/>
      <c r="OA431" s="61"/>
      <c r="OB431" s="61"/>
      <c r="OC431" s="61"/>
      <c r="OD431" s="61"/>
      <c r="OE431" s="61"/>
      <c r="OF431" s="61"/>
      <c r="OG431" s="61"/>
      <c r="OH431" s="61"/>
      <c r="OI431" s="61"/>
      <c r="OJ431" s="61"/>
      <c r="OK431" s="61"/>
      <c r="OL431" s="61"/>
      <c r="OM431" s="61"/>
      <c r="ON431" s="61"/>
      <c r="OO431" s="61"/>
      <c r="OP431" s="61"/>
      <c r="OQ431" s="61"/>
      <c r="OR431" s="61"/>
      <c r="OS431" s="61"/>
      <c r="OT431" s="61"/>
      <c r="OU431" s="61"/>
      <c r="OV431" s="61"/>
      <c r="OW431" s="61"/>
      <c r="OX431" s="61"/>
      <c r="OY431" s="61"/>
      <c r="OZ431" s="61"/>
    </row>
    <row r="432" spans="1:416" ht="41.25" hidden="1" customHeight="1">
      <c r="A432" s="61"/>
      <c r="B432" s="274"/>
      <c r="C432" s="279"/>
      <c r="D432" s="289"/>
      <c r="E432" s="279"/>
      <c r="F432" s="291"/>
      <c r="G432" s="289"/>
      <c r="H432" s="279"/>
      <c r="I432" s="137" t="s">
        <v>1133</v>
      </c>
      <c r="J432" s="134"/>
      <c r="K432" s="206" t="s">
        <v>662</v>
      </c>
      <c r="L432" s="134" t="s">
        <v>500</v>
      </c>
      <c r="M432" s="55" t="s">
        <v>378</v>
      </c>
      <c r="N432" s="61" t="s">
        <v>349</v>
      </c>
      <c r="O432" s="274"/>
      <c r="P432" s="61"/>
      <c r="Q432" s="131"/>
      <c r="R432" s="131"/>
      <c r="S432" s="131"/>
      <c r="T432" s="131"/>
      <c r="U432" s="131"/>
      <c r="V432" s="131"/>
      <c r="W432" s="131"/>
      <c r="X432" s="131"/>
      <c r="Y432" s="131"/>
      <c r="Z432" s="131"/>
      <c r="AA432" s="131" t="s">
        <v>205</v>
      </c>
      <c r="AB432" s="130">
        <f t="shared" si="610"/>
        <v>1</v>
      </c>
      <c r="AC432" s="77"/>
      <c r="AD432" s="77"/>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251"/>
      <c r="BT432" s="251"/>
      <c r="BU432" s="77"/>
      <c r="BV432" s="77"/>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77"/>
      <c r="DM432" s="77"/>
      <c r="DN432" s="77"/>
      <c r="DO432" s="77"/>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77"/>
      <c r="FF432" s="77"/>
      <c r="FG432" s="77"/>
      <c r="FH432" s="77"/>
      <c r="FI432" s="77"/>
      <c r="FJ432" s="61"/>
      <c r="FK432" s="61"/>
      <c r="FL432" s="61"/>
      <c r="FM432" s="61"/>
      <c r="FN432" s="61"/>
      <c r="FO432" s="61"/>
      <c r="FP432" s="61"/>
      <c r="FQ432" s="61"/>
      <c r="FR432" s="61"/>
      <c r="FS432" s="61"/>
      <c r="FT432" s="61"/>
      <c r="FU432" s="61"/>
      <c r="FV432" s="61"/>
      <c r="FW432" s="61"/>
      <c r="FX432" s="61"/>
      <c r="FY432" s="61"/>
      <c r="FZ432" s="61"/>
      <c r="GA432" s="61"/>
      <c r="GB432" s="61"/>
      <c r="GC432" s="61"/>
      <c r="GD432" s="61"/>
      <c r="GE432" s="61"/>
      <c r="GF432" s="61"/>
      <c r="GG432" s="61"/>
      <c r="GH432" s="61"/>
      <c r="GI432" s="61"/>
      <c r="GJ432" s="61"/>
      <c r="GK432" s="61"/>
      <c r="GL432" s="61"/>
      <c r="GM432" s="61"/>
      <c r="GN432" s="61"/>
      <c r="GO432" s="61"/>
      <c r="GP432" s="61"/>
      <c r="GQ432" s="61"/>
      <c r="GR432" s="61"/>
      <c r="GS432" s="61"/>
      <c r="GT432" s="61"/>
      <c r="GU432" s="61"/>
      <c r="GV432" s="61"/>
      <c r="GW432" s="61"/>
      <c r="GX432" s="61"/>
      <c r="GY432" s="77"/>
      <c r="GZ432" s="79" t="s">
        <v>803</v>
      </c>
      <c r="HA432" s="77"/>
      <c r="HB432" s="77"/>
      <c r="HC432" s="77"/>
      <c r="HD432" s="61"/>
      <c r="HE432" s="61"/>
      <c r="HF432" s="61"/>
      <c r="HG432" s="61"/>
      <c r="HH432" s="61"/>
      <c r="HI432" s="61"/>
      <c r="HJ432" s="61"/>
      <c r="HK432" s="61"/>
      <c r="HL432" s="61"/>
      <c r="HM432" s="61"/>
      <c r="HN432" s="61"/>
      <c r="HO432" s="61"/>
      <c r="HP432" s="61"/>
      <c r="HQ432" s="61"/>
      <c r="HR432" s="61"/>
      <c r="HS432" s="61"/>
      <c r="HT432" s="61"/>
      <c r="HU432" s="61"/>
      <c r="HV432" s="61"/>
      <c r="HW432" s="61"/>
      <c r="HX432" s="61"/>
      <c r="HY432" s="61"/>
      <c r="HZ432" s="61"/>
      <c r="IA432" s="61"/>
      <c r="IB432" s="61"/>
      <c r="IC432" s="61"/>
      <c r="ID432" s="61"/>
      <c r="IE432" s="61"/>
      <c r="IF432" s="61"/>
      <c r="IG432" s="61"/>
      <c r="IH432" s="61"/>
      <c r="II432" s="61"/>
      <c r="IJ432" s="61"/>
      <c r="IK432" s="61"/>
      <c r="IL432" s="61"/>
      <c r="IM432" s="61"/>
      <c r="IN432" s="61"/>
      <c r="IO432" s="61"/>
      <c r="IP432" s="61"/>
      <c r="IQ432" s="61"/>
      <c r="IR432" s="61"/>
      <c r="IS432" s="77"/>
      <c r="IT432" s="77"/>
      <c r="IU432" s="77"/>
      <c r="IV432" s="77"/>
      <c r="IW432" s="61"/>
      <c r="IX432" s="61"/>
      <c r="IY432" s="61"/>
      <c r="IZ432" s="61"/>
      <c r="JA432" s="61"/>
      <c r="JB432" s="61"/>
      <c r="JC432" s="61"/>
      <c r="JD432" s="61"/>
      <c r="JE432" s="61"/>
      <c r="JF432" s="61"/>
      <c r="JG432" s="61"/>
      <c r="JH432" s="61"/>
      <c r="JI432" s="61"/>
      <c r="JJ432" s="61"/>
      <c r="JK432" s="61"/>
      <c r="JL432" s="61"/>
      <c r="JM432" s="61"/>
      <c r="JN432" s="61"/>
      <c r="JO432" s="61"/>
      <c r="JP432" s="61"/>
      <c r="JQ432" s="61"/>
      <c r="JR432" s="61"/>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61"/>
      <c r="LG432" s="61"/>
      <c r="LH432" s="61"/>
      <c r="LI432" s="61"/>
      <c r="LJ432" s="61"/>
      <c r="LK432" s="61"/>
      <c r="LL432" s="61"/>
      <c r="LM432" s="61"/>
      <c r="LN432" s="61"/>
      <c r="LO432" s="61"/>
      <c r="LP432" s="61"/>
      <c r="LQ432" s="61"/>
      <c r="LR432" s="61"/>
      <c r="LS432" s="61"/>
      <c r="LT432" s="61"/>
      <c r="LU432" s="61"/>
      <c r="LV432" s="61"/>
      <c r="LW432" s="61"/>
      <c r="LX432" s="61"/>
      <c r="LY432" s="61"/>
      <c r="LZ432" s="61"/>
      <c r="MA432" s="61"/>
      <c r="MB432" s="78"/>
      <c r="MC432" s="78"/>
      <c r="MD432" s="61"/>
      <c r="ME432" s="61"/>
      <c r="MF432" s="61"/>
      <c r="MG432" s="61"/>
      <c r="MH432" s="61"/>
      <c r="MI432" s="61"/>
      <c r="MJ432" s="61"/>
      <c r="MK432" s="61"/>
      <c r="ML432" s="61"/>
      <c r="MM432" s="61"/>
      <c r="MN432" s="61"/>
      <c r="MO432" s="61"/>
      <c r="MP432" s="61"/>
      <c r="MQ432" s="61"/>
      <c r="MR432" s="61"/>
      <c r="MS432" s="61"/>
      <c r="MT432" s="61"/>
      <c r="MU432" s="61"/>
      <c r="MV432" s="61"/>
      <c r="MW432" s="61"/>
      <c r="MX432" s="61"/>
      <c r="MY432" s="61"/>
      <c r="MZ432" s="61"/>
      <c r="NA432" s="61"/>
      <c r="NB432" s="61"/>
      <c r="NC432" s="61"/>
      <c r="ND432" s="202"/>
      <c r="NE432" s="203"/>
      <c r="NF432" s="202"/>
      <c r="NG432" s="203"/>
      <c r="NH432" s="202"/>
      <c r="NI432" s="203"/>
      <c r="NJ432" s="202"/>
      <c r="NK432" s="203"/>
      <c r="NL432" s="204"/>
      <c r="NM432" s="207"/>
      <c r="NN432" s="61"/>
      <c r="NO432" s="61"/>
      <c r="NP432" s="61"/>
      <c r="NQ432" s="61"/>
      <c r="NR432" s="61"/>
      <c r="NS432" s="61"/>
      <c r="NT432" s="61"/>
      <c r="NU432" s="61"/>
      <c r="NV432" s="61"/>
      <c r="NW432" s="61"/>
      <c r="NX432" s="61"/>
      <c r="NY432" s="61"/>
      <c r="NZ432" s="61"/>
      <c r="OA432" s="61"/>
      <c r="OB432" s="61"/>
      <c r="OC432" s="61"/>
      <c r="OD432" s="61"/>
      <c r="OE432" s="61"/>
      <c r="OF432" s="61"/>
      <c r="OG432" s="61"/>
      <c r="OH432" s="61"/>
      <c r="OI432" s="61"/>
      <c r="OJ432" s="61"/>
      <c r="OK432" s="61"/>
      <c r="OL432" s="61"/>
      <c r="OM432" s="61"/>
      <c r="ON432" s="61"/>
      <c r="OO432" s="61"/>
      <c r="OP432" s="61"/>
      <c r="OQ432" s="61"/>
      <c r="OR432" s="61"/>
      <c r="OS432" s="61"/>
      <c r="OT432" s="61"/>
      <c r="OU432" s="61"/>
      <c r="OV432" s="61"/>
      <c r="OW432" s="61"/>
      <c r="OX432" s="61"/>
      <c r="OY432" s="61"/>
      <c r="OZ432" s="61"/>
    </row>
    <row r="433" spans="1:417" ht="36" hidden="1" customHeight="1">
      <c r="A433" s="61"/>
      <c r="B433" s="273"/>
      <c r="C433" s="276"/>
      <c r="D433" s="309"/>
      <c r="E433" s="276"/>
      <c r="F433" s="295"/>
      <c r="G433" s="309"/>
      <c r="H433" s="276"/>
      <c r="I433" s="137" t="s">
        <v>1558</v>
      </c>
      <c r="J433" s="134"/>
      <c r="K433" s="206" t="s">
        <v>662</v>
      </c>
      <c r="L433" s="134" t="s">
        <v>500</v>
      </c>
      <c r="M433" s="55" t="s">
        <v>378</v>
      </c>
      <c r="N433" s="61" t="s">
        <v>349</v>
      </c>
      <c r="O433" s="273"/>
      <c r="P433" s="61"/>
      <c r="Q433" s="131"/>
      <c r="R433" s="131"/>
      <c r="S433" s="131"/>
      <c r="T433" s="131"/>
      <c r="U433" s="131"/>
      <c r="V433" s="131"/>
      <c r="W433" s="131"/>
      <c r="X433" s="131"/>
      <c r="Y433" s="131"/>
      <c r="Z433" s="131"/>
      <c r="AA433" s="131" t="s">
        <v>205</v>
      </c>
      <c r="AB433" s="130">
        <f t="shared" si="610"/>
        <v>1</v>
      </c>
      <c r="AC433" s="77"/>
      <c r="AD433" s="77"/>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251"/>
      <c r="BT433" s="251"/>
      <c r="BU433" s="77"/>
      <c r="BV433" s="77"/>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77"/>
      <c r="DM433" s="77"/>
      <c r="DN433" s="77"/>
      <c r="DO433" s="77"/>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77"/>
      <c r="FF433" s="77"/>
      <c r="FG433" s="77"/>
      <c r="FH433" s="77"/>
      <c r="FI433" s="77"/>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c r="GU433" s="61"/>
      <c r="GV433" s="61"/>
      <c r="GW433" s="61"/>
      <c r="GX433" s="61"/>
      <c r="GY433" s="77"/>
      <c r="GZ433" s="79" t="s">
        <v>552</v>
      </c>
      <c r="HA433" s="77"/>
      <c r="HB433" s="77"/>
      <c r="HC433" s="77"/>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77"/>
      <c r="IT433" s="77"/>
      <c r="IU433" s="77"/>
      <c r="IV433" s="77"/>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61"/>
      <c r="LG433" s="61"/>
      <c r="LH433" s="61"/>
      <c r="LI433" s="61"/>
      <c r="LJ433" s="61"/>
      <c r="LK433" s="61"/>
      <c r="LL433" s="61"/>
      <c r="LM433" s="61"/>
      <c r="LN433" s="61"/>
      <c r="LO433" s="61"/>
      <c r="LP433" s="61"/>
      <c r="LQ433" s="61"/>
      <c r="LR433" s="61"/>
      <c r="LS433" s="61"/>
      <c r="LT433" s="61"/>
      <c r="LU433" s="61"/>
      <c r="LV433" s="61"/>
      <c r="LW433" s="61"/>
      <c r="LX433" s="61"/>
      <c r="LY433" s="61"/>
      <c r="LZ433" s="61"/>
      <c r="MA433" s="61"/>
      <c r="MB433" s="78"/>
      <c r="MC433" s="78"/>
      <c r="MD433" s="61"/>
      <c r="ME433" s="61"/>
      <c r="MF433" s="61"/>
      <c r="MG433" s="61"/>
      <c r="MH433" s="61"/>
      <c r="MI433" s="61"/>
      <c r="MJ433" s="61"/>
      <c r="MK433" s="61"/>
      <c r="ML433" s="61"/>
      <c r="MM433" s="61"/>
      <c r="MN433" s="61"/>
      <c r="MO433" s="61"/>
      <c r="MP433" s="61"/>
      <c r="MQ433" s="61"/>
      <c r="MR433" s="61"/>
      <c r="MS433" s="61"/>
      <c r="MT433" s="61"/>
      <c r="MU433" s="61"/>
      <c r="MV433" s="61"/>
      <c r="MW433" s="61"/>
      <c r="MX433" s="61"/>
      <c r="MY433" s="61"/>
      <c r="MZ433" s="61"/>
      <c r="NA433" s="61"/>
      <c r="NB433" s="61"/>
      <c r="NC433" s="61"/>
      <c r="ND433" s="202"/>
      <c r="NE433" s="203"/>
      <c r="NF433" s="202"/>
      <c r="NG433" s="203"/>
      <c r="NH433" s="202"/>
      <c r="NI433" s="203"/>
      <c r="NJ433" s="202"/>
      <c r="NK433" s="203"/>
      <c r="NL433" s="204"/>
      <c r="NM433" s="207"/>
      <c r="NN433" s="61"/>
      <c r="NO433" s="61"/>
      <c r="NP433" s="61"/>
      <c r="NQ433" s="61"/>
      <c r="NR433" s="61"/>
      <c r="NS433" s="61"/>
      <c r="NT433" s="61"/>
      <c r="NU433" s="61"/>
      <c r="NV433" s="61"/>
      <c r="NW433" s="61"/>
      <c r="NX433" s="61"/>
      <c r="NY433" s="61"/>
      <c r="NZ433" s="61"/>
      <c r="OA433" s="61"/>
      <c r="OB433" s="61"/>
      <c r="OC433" s="61"/>
      <c r="OD433" s="61"/>
      <c r="OE433" s="61"/>
      <c r="OF433" s="61"/>
      <c r="OG433" s="61"/>
      <c r="OH433" s="61"/>
      <c r="OI433" s="61"/>
      <c r="OJ433" s="61"/>
      <c r="OK433" s="61"/>
      <c r="OL433" s="61"/>
      <c r="OM433" s="61"/>
      <c r="ON433" s="61"/>
      <c r="OO433" s="61"/>
      <c r="OP433" s="61"/>
      <c r="OQ433" s="61"/>
      <c r="OR433" s="61"/>
      <c r="OS433" s="61"/>
      <c r="OT433" s="61"/>
      <c r="OU433" s="61"/>
      <c r="OV433" s="61"/>
      <c r="OW433" s="61"/>
      <c r="OX433" s="61"/>
      <c r="OY433" s="61"/>
      <c r="OZ433" s="61"/>
    </row>
    <row r="434" spans="1:417" ht="78" hidden="1" customHeight="1">
      <c r="A434" s="61"/>
      <c r="B434" s="61">
        <v>158</v>
      </c>
      <c r="C434" s="137" t="s">
        <v>248</v>
      </c>
      <c r="D434" s="133" t="s">
        <v>6</v>
      </c>
      <c r="E434" s="137" t="s">
        <v>427</v>
      </c>
      <c r="F434" s="134" t="s">
        <v>6</v>
      </c>
      <c r="G434" s="133"/>
      <c r="H434" s="137" t="s">
        <v>427</v>
      </c>
      <c r="I434" s="137" t="s">
        <v>1559</v>
      </c>
      <c r="J434" s="134"/>
      <c r="K434" s="206" t="s">
        <v>662</v>
      </c>
      <c r="L434" s="134" t="s">
        <v>500</v>
      </c>
      <c r="M434" s="55" t="s">
        <v>378</v>
      </c>
      <c r="N434" s="61" t="s">
        <v>349</v>
      </c>
      <c r="O434" s="61" t="s">
        <v>205</v>
      </c>
      <c r="P434" s="61"/>
      <c r="Q434" s="131"/>
      <c r="R434" s="131"/>
      <c r="S434" s="131"/>
      <c r="T434" s="131"/>
      <c r="U434" s="131"/>
      <c r="V434" s="131"/>
      <c r="W434" s="131"/>
      <c r="X434" s="131"/>
      <c r="Y434" s="131"/>
      <c r="Z434" s="131"/>
      <c r="AA434" s="131" t="s">
        <v>205</v>
      </c>
      <c r="AB434" s="130">
        <f t="shared" si="610"/>
        <v>1</v>
      </c>
      <c r="AC434" s="77"/>
      <c r="AD434" s="77"/>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251"/>
      <c r="BT434" s="251"/>
      <c r="BU434" s="77"/>
      <c r="BV434" s="77"/>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77"/>
      <c r="DM434" s="77"/>
      <c r="DN434" s="77"/>
      <c r="DO434" s="77"/>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77"/>
      <c r="FF434" s="77"/>
      <c r="FG434" s="77"/>
      <c r="FH434" s="77"/>
      <c r="FI434" s="77"/>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c r="GU434" s="61"/>
      <c r="GV434" s="61"/>
      <c r="GW434" s="61"/>
      <c r="GX434" s="61"/>
      <c r="GY434" s="77"/>
      <c r="GZ434" s="77"/>
      <c r="HA434" s="77"/>
      <c r="HB434" s="77"/>
      <c r="HC434" s="77"/>
      <c r="HD434" s="61"/>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61"/>
      <c r="IH434" s="61"/>
      <c r="II434" s="61"/>
      <c r="IJ434" s="61"/>
      <c r="IK434" s="61"/>
      <c r="IL434" s="61"/>
      <c r="IM434" s="61"/>
      <c r="IN434" s="61"/>
      <c r="IO434" s="61"/>
      <c r="IP434" s="61"/>
      <c r="IQ434" s="61"/>
      <c r="IR434" s="61"/>
      <c r="IS434" s="77"/>
      <c r="IT434" s="77"/>
      <c r="IU434" s="77"/>
      <c r="IV434" s="77"/>
      <c r="IW434" s="61"/>
      <c r="IX434" s="61"/>
      <c r="IY434" s="61"/>
      <c r="IZ434" s="61"/>
      <c r="JA434" s="61"/>
      <c r="JB434" s="61"/>
      <c r="JC434" s="61"/>
      <c r="JD434" s="61"/>
      <c r="JE434" s="61"/>
      <c r="JF434" s="61"/>
      <c r="JG434" s="61"/>
      <c r="JH434" s="61"/>
      <c r="JI434" s="61"/>
      <c r="JJ434" s="61"/>
      <c r="JK434" s="61"/>
      <c r="JL434" s="61"/>
      <c r="JM434" s="61"/>
      <c r="JN434" s="61"/>
      <c r="JO434" s="61"/>
      <c r="JP434" s="61"/>
      <c r="JQ434" s="61"/>
      <c r="JR434" s="61"/>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61"/>
      <c r="LG434" s="61"/>
      <c r="LH434" s="61"/>
      <c r="LI434" s="61"/>
      <c r="LJ434" s="61"/>
      <c r="LK434" s="61"/>
      <c r="LL434" s="61"/>
      <c r="LM434" s="61"/>
      <c r="LN434" s="61"/>
      <c r="LO434" s="61"/>
      <c r="LP434" s="61"/>
      <c r="LQ434" s="61"/>
      <c r="LR434" s="61"/>
      <c r="LS434" s="61"/>
      <c r="LT434" s="61"/>
      <c r="LU434" s="61"/>
      <c r="LV434" s="61"/>
      <c r="LW434" s="61"/>
      <c r="LX434" s="61"/>
      <c r="LY434" s="61"/>
      <c r="LZ434" s="61"/>
      <c r="MA434" s="61"/>
      <c r="MB434" s="78" t="s">
        <v>556</v>
      </c>
      <c r="MC434" s="61"/>
      <c r="MD434" s="61">
        <v>2</v>
      </c>
      <c r="ME434" s="61">
        <v>2</v>
      </c>
      <c r="MF434" s="61">
        <v>1</v>
      </c>
      <c r="MG434" s="61">
        <v>2</v>
      </c>
      <c r="MH434" s="61">
        <v>2</v>
      </c>
      <c r="MI434" s="61">
        <v>2</v>
      </c>
      <c r="MJ434" s="61">
        <v>2</v>
      </c>
      <c r="MK434" s="61">
        <v>2</v>
      </c>
      <c r="ML434" s="61">
        <v>2</v>
      </c>
      <c r="MM434" s="61">
        <v>2</v>
      </c>
      <c r="MN434" s="61">
        <v>1</v>
      </c>
      <c r="MO434" s="61">
        <v>2</v>
      </c>
      <c r="MP434" s="61">
        <v>1</v>
      </c>
      <c r="MQ434" s="61">
        <v>2</v>
      </c>
      <c r="MR434" s="61">
        <v>2</v>
      </c>
      <c r="MS434" s="61">
        <v>2</v>
      </c>
      <c r="MT434" s="61">
        <v>2</v>
      </c>
      <c r="MU434" s="61">
        <v>2</v>
      </c>
      <c r="MV434" s="61">
        <v>2</v>
      </c>
      <c r="MW434" s="61">
        <v>2</v>
      </c>
      <c r="MX434" s="61">
        <v>2</v>
      </c>
      <c r="MY434" s="61">
        <v>2</v>
      </c>
      <c r="MZ434" s="61">
        <v>2</v>
      </c>
      <c r="NA434" s="61">
        <v>2</v>
      </c>
      <c r="NB434" s="61">
        <v>2</v>
      </c>
      <c r="NC434" s="61">
        <v>2</v>
      </c>
      <c r="ND434" s="202">
        <f>COUNTIF(MD434:NC434,"2")</f>
        <v>23</v>
      </c>
      <c r="NE434" s="203">
        <f>ND434/(ND434+NF434+NH434+NJ434)</f>
        <v>0.88461538461538458</v>
      </c>
      <c r="NF434" s="202">
        <f>COUNTIF(MD434:NC434,"1")</f>
        <v>3</v>
      </c>
      <c r="NG434" s="203">
        <f>NF434/(ND434+NF434+NH434+NJ434)</f>
        <v>0.11538461538461539</v>
      </c>
      <c r="NH434" s="202">
        <f>COUNTIF(MD434:NC434,"0")</f>
        <v>0</v>
      </c>
      <c r="NI434" s="203">
        <f>NH434/(ND434+NF434+NH434+NJ434)</f>
        <v>0</v>
      </c>
      <c r="NJ434" s="202">
        <f>COUNTIF(LQ434:NC434,"KĐG")</f>
        <v>0</v>
      </c>
      <c r="NK434" s="203">
        <f>NJ434/(ND434+NF434+NH434+NJ434)</f>
        <v>0</v>
      </c>
      <c r="NL434" s="204">
        <f>(((ND434*2)+(NF434*1)+(NH434*0)))/(ND434+NF434+NH434)</f>
        <v>1.8846153846153846</v>
      </c>
      <c r="NM434" s="207" t="str">
        <f>IF(NK434&gt;=50%,"KĐG",IF(NL434&gt;=1.6,"Đạt mục tiêu",IF(NL434&gt;=1,"Cần cố gắng","Chưa đạt")))</f>
        <v>Đạt mục tiêu</v>
      </c>
      <c r="NN434" s="61"/>
      <c r="NO434" s="61"/>
      <c r="NP434" s="61"/>
      <c r="NQ434" s="61"/>
      <c r="NR434" s="61"/>
      <c r="NS434" s="61"/>
      <c r="NT434" s="61"/>
      <c r="NU434" s="61"/>
      <c r="NV434" s="61"/>
      <c r="NW434" s="61"/>
      <c r="NX434" s="61"/>
      <c r="NY434" s="61"/>
      <c r="NZ434" s="61"/>
      <c r="OA434" s="61"/>
      <c r="OB434" s="61"/>
      <c r="OC434" s="61"/>
      <c r="OD434" s="61"/>
      <c r="OE434" s="61"/>
      <c r="OF434" s="61"/>
      <c r="OG434" s="61"/>
      <c r="OH434" s="61"/>
      <c r="OI434" s="61"/>
      <c r="OJ434" s="61"/>
      <c r="OK434" s="61"/>
      <c r="OL434" s="61"/>
      <c r="OM434" s="61"/>
      <c r="ON434" s="61"/>
      <c r="OO434" s="61"/>
      <c r="OP434" s="61"/>
      <c r="OQ434" s="61"/>
      <c r="OR434" s="61"/>
      <c r="OS434" s="61"/>
      <c r="OT434" s="61"/>
      <c r="OU434" s="61"/>
      <c r="OV434" s="61"/>
      <c r="OW434" s="61"/>
      <c r="OX434" s="61"/>
      <c r="OY434" s="61"/>
      <c r="OZ434" s="61"/>
    </row>
    <row r="435" spans="1:417" ht="55.5" hidden="1">
      <c r="A435" s="61"/>
      <c r="B435" s="61">
        <v>159</v>
      </c>
      <c r="C435" s="137" t="s">
        <v>1185</v>
      </c>
      <c r="D435" s="133" t="s">
        <v>7</v>
      </c>
      <c r="E435" s="137" t="s">
        <v>1186</v>
      </c>
      <c r="F435" s="134" t="s">
        <v>7</v>
      </c>
      <c r="G435" s="133" t="s">
        <v>205</v>
      </c>
      <c r="H435" s="137" t="s">
        <v>1186</v>
      </c>
      <c r="I435" s="137" t="s">
        <v>1560</v>
      </c>
      <c r="J435" s="134"/>
      <c r="K435" s="206" t="s">
        <v>662</v>
      </c>
      <c r="L435" s="134" t="s">
        <v>499</v>
      </c>
      <c r="M435" s="55" t="s">
        <v>378</v>
      </c>
      <c r="N435" s="61" t="s">
        <v>349</v>
      </c>
      <c r="O435" s="61" t="s">
        <v>205</v>
      </c>
      <c r="P435" s="61"/>
      <c r="Q435" s="131"/>
      <c r="R435" s="131"/>
      <c r="S435" s="131"/>
      <c r="T435" s="131"/>
      <c r="U435" s="131"/>
      <c r="V435" s="131"/>
      <c r="W435" s="131"/>
      <c r="X435" s="131"/>
      <c r="Y435" s="131"/>
      <c r="Z435" s="131"/>
      <c r="AA435" s="131" t="s">
        <v>205</v>
      </c>
      <c r="AB435" s="130">
        <f t="shared" si="610"/>
        <v>1</v>
      </c>
      <c r="AC435" s="77"/>
      <c r="AD435" s="77"/>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251"/>
      <c r="BT435" s="251"/>
      <c r="BU435" s="77"/>
      <c r="BV435" s="77"/>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77"/>
      <c r="DM435" s="77"/>
      <c r="DN435" s="77"/>
      <c r="DO435" s="77"/>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77"/>
      <c r="FF435" s="77"/>
      <c r="FG435" s="77"/>
      <c r="FH435" s="77"/>
      <c r="FI435" s="77"/>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61"/>
      <c r="GQ435" s="61"/>
      <c r="GR435" s="61"/>
      <c r="GS435" s="61"/>
      <c r="GT435" s="61"/>
      <c r="GU435" s="61"/>
      <c r="GV435" s="61"/>
      <c r="GW435" s="61"/>
      <c r="GX435" s="61"/>
      <c r="GY435" s="77"/>
      <c r="GZ435" s="77"/>
      <c r="HA435" s="77"/>
      <c r="HB435" s="77"/>
      <c r="HC435" s="77"/>
      <c r="HD435" s="61"/>
      <c r="HE435" s="61"/>
      <c r="HF435" s="61"/>
      <c r="HG435" s="61"/>
      <c r="HH435" s="61"/>
      <c r="HI435" s="61"/>
      <c r="HJ435" s="61"/>
      <c r="HK435" s="61"/>
      <c r="HL435" s="61"/>
      <c r="HM435" s="61"/>
      <c r="HN435" s="61"/>
      <c r="HO435" s="61"/>
      <c r="HP435" s="61"/>
      <c r="HQ435" s="61"/>
      <c r="HR435" s="61"/>
      <c r="HS435" s="61"/>
      <c r="HT435" s="61"/>
      <c r="HU435" s="61"/>
      <c r="HV435" s="61"/>
      <c r="HW435" s="61"/>
      <c r="HX435" s="61"/>
      <c r="HY435" s="61"/>
      <c r="HZ435" s="61"/>
      <c r="IA435" s="61"/>
      <c r="IB435" s="61"/>
      <c r="IC435" s="61"/>
      <c r="ID435" s="61"/>
      <c r="IE435" s="61"/>
      <c r="IF435" s="61"/>
      <c r="IG435" s="61"/>
      <c r="IH435" s="61"/>
      <c r="II435" s="61"/>
      <c r="IJ435" s="61"/>
      <c r="IK435" s="61"/>
      <c r="IL435" s="61"/>
      <c r="IM435" s="61"/>
      <c r="IN435" s="61"/>
      <c r="IO435" s="61"/>
      <c r="IP435" s="61"/>
      <c r="IQ435" s="61"/>
      <c r="IR435" s="61"/>
      <c r="IS435" s="77"/>
      <c r="IT435" s="77"/>
      <c r="IU435" s="77"/>
      <c r="IV435" s="77"/>
      <c r="IW435" s="61"/>
      <c r="IX435" s="61"/>
      <c r="IY435" s="61"/>
      <c r="IZ435" s="61"/>
      <c r="JA435" s="61"/>
      <c r="JB435" s="61"/>
      <c r="JC435" s="61"/>
      <c r="JD435" s="61"/>
      <c r="JE435" s="61"/>
      <c r="JF435" s="61"/>
      <c r="JG435" s="61"/>
      <c r="JH435" s="61"/>
      <c r="JI435" s="61"/>
      <c r="JJ435" s="61"/>
      <c r="JK435" s="61"/>
      <c r="JL435" s="61"/>
      <c r="JM435" s="61"/>
      <c r="JN435" s="61"/>
      <c r="JO435" s="61"/>
      <c r="JP435" s="61"/>
      <c r="JQ435" s="61"/>
      <c r="JR435" s="61"/>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61"/>
      <c r="LG435" s="61"/>
      <c r="LH435" s="61"/>
      <c r="LI435" s="61"/>
      <c r="LJ435" s="61"/>
      <c r="LK435" s="61"/>
      <c r="LL435" s="61"/>
      <c r="LM435" s="61"/>
      <c r="LN435" s="61"/>
      <c r="LO435" s="61"/>
      <c r="LP435" s="61"/>
      <c r="LQ435" s="61"/>
      <c r="LR435" s="61"/>
      <c r="LS435" s="61"/>
      <c r="LT435" s="61"/>
      <c r="LU435" s="61"/>
      <c r="LV435" s="61"/>
      <c r="LW435" s="61"/>
      <c r="LX435" s="61"/>
      <c r="LY435" s="61"/>
      <c r="LZ435" s="61"/>
      <c r="MA435" s="61"/>
      <c r="MB435" s="78"/>
      <c r="MC435" s="78" t="s">
        <v>553</v>
      </c>
      <c r="MD435" s="61">
        <v>2</v>
      </c>
      <c r="ME435" s="61">
        <v>2</v>
      </c>
      <c r="MF435" s="61">
        <v>2</v>
      </c>
      <c r="MG435" s="61">
        <v>2</v>
      </c>
      <c r="MH435" s="61">
        <v>2</v>
      </c>
      <c r="MI435" s="61">
        <v>2</v>
      </c>
      <c r="MJ435" s="61">
        <v>2</v>
      </c>
      <c r="MK435" s="61">
        <v>2</v>
      </c>
      <c r="ML435" s="61">
        <v>2</v>
      </c>
      <c r="MM435" s="61">
        <v>2</v>
      </c>
      <c r="MN435" s="61">
        <v>2</v>
      </c>
      <c r="MO435" s="61">
        <v>2</v>
      </c>
      <c r="MP435" s="61">
        <v>2</v>
      </c>
      <c r="MQ435" s="61">
        <v>2</v>
      </c>
      <c r="MR435" s="61">
        <v>2</v>
      </c>
      <c r="MS435" s="61">
        <v>2</v>
      </c>
      <c r="MT435" s="61">
        <v>2</v>
      </c>
      <c r="MU435" s="61">
        <v>2</v>
      </c>
      <c r="MV435" s="61">
        <v>2</v>
      </c>
      <c r="MW435" s="61">
        <v>2</v>
      </c>
      <c r="MX435" s="61">
        <v>2</v>
      </c>
      <c r="MY435" s="61">
        <v>2</v>
      </c>
      <c r="MZ435" s="61">
        <v>2</v>
      </c>
      <c r="NA435" s="61">
        <v>2</v>
      </c>
      <c r="NB435" s="61">
        <v>2</v>
      </c>
      <c r="NC435" s="61">
        <v>2</v>
      </c>
      <c r="ND435" s="202">
        <f>COUNTIF(MD435:NC435,"2")</f>
        <v>26</v>
      </c>
      <c r="NE435" s="203">
        <f>ND435/(ND435+NF435+NH435+NJ435)</f>
        <v>1</v>
      </c>
      <c r="NF435" s="202">
        <f>COUNTIF(MD435:NC435,"1")</f>
        <v>0</v>
      </c>
      <c r="NG435" s="203">
        <f>NF435/(ND435+NF435+NH435+NJ435)</f>
        <v>0</v>
      </c>
      <c r="NH435" s="202">
        <f>COUNTIF(MD435:NC435,"0")</f>
        <v>0</v>
      </c>
      <c r="NI435" s="203">
        <f>NH435/(ND435+NF435+NH435+NJ435)</f>
        <v>0</v>
      </c>
      <c r="NJ435" s="202">
        <f>COUNTIF(LQ435:NC435,"KĐG")</f>
        <v>0</v>
      </c>
      <c r="NK435" s="203">
        <f>NJ435/(ND435+NF435+NH435+NJ435)</f>
        <v>0</v>
      </c>
      <c r="NL435" s="204">
        <f>(((ND435*2)+(NF435*1)+(NH435*0)))/(ND435+NF435+NH435)</f>
        <v>2</v>
      </c>
      <c r="NM435" s="207" t="str">
        <f>IF(NK435&gt;=50%,"KĐG",IF(NL435&gt;=1.6,"Đạt mục tiêu",IF(NL435&gt;=1,"Cần cố gắng","Chưa đạt")))</f>
        <v>Đạt mục tiêu</v>
      </c>
      <c r="NN435" s="61"/>
      <c r="NO435" s="61"/>
      <c r="NP435" s="61"/>
      <c r="NQ435" s="61"/>
      <c r="NR435" s="61"/>
      <c r="NS435" s="61"/>
      <c r="NT435" s="61"/>
      <c r="NU435" s="61"/>
      <c r="NV435" s="61"/>
      <c r="NW435" s="61"/>
      <c r="NX435" s="61"/>
      <c r="NY435" s="61"/>
      <c r="NZ435" s="61"/>
      <c r="OA435" s="61"/>
      <c r="OB435" s="61"/>
      <c r="OC435" s="61"/>
      <c r="OD435" s="61"/>
      <c r="OE435" s="61"/>
      <c r="OF435" s="61"/>
      <c r="OG435" s="61"/>
      <c r="OH435" s="61"/>
      <c r="OI435" s="61"/>
      <c r="OJ435" s="61"/>
      <c r="OK435" s="61"/>
      <c r="OL435" s="61"/>
      <c r="OM435" s="61"/>
      <c r="ON435" s="61"/>
      <c r="OO435" s="61"/>
      <c r="OP435" s="61"/>
      <c r="OQ435" s="61"/>
      <c r="OR435" s="61"/>
      <c r="OS435" s="61"/>
      <c r="OT435" s="61"/>
      <c r="OU435" s="61"/>
      <c r="OV435" s="61"/>
      <c r="OW435" s="61"/>
      <c r="OX435" s="61"/>
      <c r="OY435" s="61"/>
      <c r="OZ435" s="61"/>
    </row>
    <row r="436" spans="1:417" ht="78.75" hidden="1">
      <c r="A436" s="61"/>
      <c r="B436" s="61">
        <v>160</v>
      </c>
      <c r="C436" s="140" t="s">
        <v>442</v>
      </c>
      <c r="D436" s="161" t="s">
        <v>7</v>
      </c>
      <c r="E436" s="167" t="s">
        <v>444</v>
      </c>
      <c r="F436" s="134" t="s">
        <v>7</v>
      </c>
      <c r="G436" s="133" t="s">
        <v>205</v>
      </c>
      <c r="H436" s="176" t="s">
        <v>444</v>
      </c>
      <c r="I436" s="137" t="s">
        <v>1165</v>
      </c>
      <c r="J436" s="134"/>
      <c r="K436" s="206" t="s">
        <v>662</v>
      </c>
      <c r="L436" s="134" t="s">
        <v>500</v>
      </c>
      <c r="M436" s="55" t="s">
        <v>378</v>
      </c>
      <c r="N436" s="61" t="s">
        <v>385</v>
      </c>
      <c r="O436" s="61" t="s">
        <v>205</v>
      </c>
      <c r="P436" s="61"/>
      <c r="Q436" s="131"/>
      <c r="R436" s="131"/>
      <c r="S436" s="131"/>
      <c r="T436" s="131"/>
      <c r="U436" s="131"/>
      <c r="V436" s="131"/>
      <c r="W436" s="131"/>
      <c r="X436" s="131"/>
      <c r="Y436" s="131"/>
      <c r="Z436" s="131"/>
      <c r="AA436" s="131" t="s">
        <v>205</v>
      </c>
      <c r="AB436" s="130">
        <f t="shared" si="610"/>
        <v>1</v>
      </c>
      <c r="AC436" s="77"/>
      <c r="AD436" s="77"/>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251"/>
      <c r="BT436" s="251"/>
      <c r="BU436" s="77"/>
      <c r="BV436" s="77"/>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77"/>
      <c r="DM436" s="77"/>
      <c r="DN436" s="77"/>
      <c r="DO436" s="77"/>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77"/>
      <c r="FF436" s="77"/>
      <c r="FG436" s="77"/>
      <c r="FH436" s="77"/>
      <c r="FI436" s="77"/>
      <c r="FJ436" s="61"/>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77"/>
      <c r="GZ436" s="77"/>
      <c r="HA436" s="77"/>
      <c r="HB436" s="77"/>
      <c r="HC436" s="77"/>
      <c r="HD436" s="61"/>
      <c r="HE436" s="61"/>
      <c r="HF436" s="61"/>
      <c r="HG436" s="61"/>
      <c r="HH436" s="61"/>
      <c r="HI436" s="61"/>
      <c r="HJ436" s="61"/>
      <c r="HK436" s="61"/>
      <c r="HL436" s="61"/>
      <c r="HM436" s="61"/>
      <c r="HN436" s="61"/>
      <c r="HO436" s="61"/>
      <c r="HP436" s="61"/>
      <c r="HQ436" s="61"/>
      <c r="HR436" s="61"/>
      <c r="HS436" s="61"/>
      <c r="HT436" s="61"/>
      <c r="HU436" s="61"/>
      <c r="HV436" s="61"/>
      <c r="HW436" s="61"/>
      <c r="HX436" s="61"/>
      <c r="HY436" s="61"/>
      <c r="HZ436" s="61"/>
      <c r="IA436" s="61"/>
      <c r="IB436" s="61"/>
      <c r="IC436" s="61"/>
      <c r="ID436" s="61"/>
      <c r="IE436" s="61"/>
      <c r="IF436" s="61"/>
      <c r="IG436" s="61"/>
      <c r="IH436" s="61"/>
      <c r="II436" s="61"/>
      <c r="IJ436" s="61"/>
      <c r="IK436" s="61"/>
      <c r="IL436" s="61"/>
      <c r="IM436" s="61"/>
      <c r="IN436" s="61"/>
      <c r="IO436" s="61"/>
      <c r="IP436" s="61"/>
      <c r="IQ436" s="61"/>
      <c r="IR436" s="61"/>
      <c r="IS436" s="77"/>
      <c r="IT436" s="77"/>
      <c r="IU436" s="77"/>
      <c r="IV436" s="77"/>
      <c r="IW436" s="61"/>
      <c r="IX436" s="61"/>
      <c r="IY436" s="61"/>
      <c r="IZ436" s="61"/>
      <c r="JA436" s="61"/>
      <c r="JB436" s="61"/>
      <c r="JC436" s="61"/>
      <c r="JD436" s="61"/>
      <c r="JE436" s="61"/>
      <c r="JF436" s="61"/>
      <c r="JG436" s="61"/>
      <c r="JH436" s="61"/>
      <c r="JI436" s="61"/>
      <c r="JJ436" s="61"/>
      <c r="JK436" s="61"/>
      <c r="JL436" s="61"/>
      <c r="JM436" s="61"/>
      <c r="JN436" s="61"/>
      <c r="JO436" s="61"/>
      <c r="JP436" s="61"/>
      <c r="JQ436" s="61"/>
      <c r="JR436" s="61"/>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61"/>
      <c r="LG436" s="61"/>
      <c r="LH436" s="61"/>
      <c r="LI436" s="61"/>
      <c r="LJ436" s="61"/>
      <c r="LK436" s="61"/>
      <c r="LL436" s="61"/>
      <c r="LM436" s="61"/>
      <c r="LN436" s="61"/>
      <c r="LO436" s="61"/>
      <c r="LP436" s="61"/>
      <c r="LQ436" s="61"/>
      <c r="LR436" s="61"/>
      <c r="LS436" s="61"/>
      <c r="LT436" s="61"/>
      <c r="LU436" s="61"/>
      <c r="LV436" s="61"/>
      <c r="LW436" s="61"/>
      <c r="LX436" s="61"/>
      <c r="LY436" s="61"/>
      <c r="LZ436" s="61"/>
      <c r="MA436" s="61"/>
      <c r="MB436" s="78" t="s">
        <v>553</v>
      </c>
      <c r="MC436" s="61"/>
      <c r="MD436" s="61">
        <v>2</v>
      </c>
      <c r="ME436" s="61">
        <v>2</v>
      </c>
      <c r="MF436" s="61">
        <v>2</v>
      </c>
      <c r="MG436" s="61">
        <v>2</v>
      </c>
      <c r="MH436" s="61">
        <v>2</v>
      </c>
      <c r="MI436" s="61">
        <v>2</v>
      </c>
      <c r="MJ436" s="61">
        <v>2</v>
      </c>
      <c r="MK436" s="61">
        <v>2</v>
      </c>
      <c r="ML436" s="61">
        <v>2</v>
      </c>
      <c r="MM436" s="61">
        <v>2</v>
      </c>
      <c r="MN436" s="61">
        <v>2</v>
      </c>
      <c r="MO436" s="61">
        <v>2</v>
      </c>
      <c r="MP436" s="61">
        <v>2</v>
      </c>
      <c r="MQ436" s="61">
        <v>2</v>
      </c>
      <c r="MR436" s="61">
        <v>2</v>
      </c>
      <c r="MS436" s="61">
        <v>2</v>
      </c>
      <c r="MT436" s="61">
        <v>2</v>
      </c>
      <c r="MU436" s="61">
        <v>2</v>
      </c>
      <c r="MV436" s="61">
        <v>2</v>
      </c>
      <c r="MW436" s="61">
        <v>2</v>
      </c>
      <c r="MX436" s="61">
        <v>2</v>
      </c>
      <c r="MY436" s="61">
        <v>2</v>
      </c>
      <c r="MZ436" s="61">
        <v>2</v>
      </c>
      <c r="NA436" s="61">
        <v>2</v>
      </c>
      <c r="NB436" s="61">
        <v>2</v>
      </c>
      <c r="NC436" s="61">
        <v>2</v>
      </c>
      <c r="ND436" s="202">
        <f>COUNTIF(MD436:NC436,"2")</f>
        <v>26</v>
      </c>
      <c r="NE436" s="203">
        <f>ND436/(ND436+NF436+NH436+NJ436)</f>
        <v>1</v>
      </c>
      <c r="NF436" s="202">
        <f>COUNTIF(MD436:NC436,"1")</f>
        <v>0</v>
      </c>
      <c r="NG436" s="203">
        <f>NF436/(ND436+NF436+NH436+NJ436)</f>
        <v>0</v>
      </c>
      <c r="NH436" s="202">
        <f>COUNTIF(MD436:NC436,"0")</f>
        <v>0</v>
      </c>
      <c r="NI436" s="203">
        <f>NH436/(ND436+NF436+NH436+NJ436)</f>
        <v>0</v>
      </c>
      <c r="NJ436" s="202">
        <f>COUNTIF(LQ436:NC436,"KĐG")</f>
        <v>0</v>
      </c>
      <c r="NK436" s="203">
        <f>NJ436/(ND436+NF436+NH436+NJ436)</f>
        <v>0</v>
      </c>
      <c r="NL436" s="204">
        <f>(((ND436*2)+(NF436*1)+(NH436*0)))/(ND436+NF436+NH436)</f>
        <v>2</v>
      </c>
      <c r="NM436" s="207" t="str">
        <f>IF(NK436&gt;=50%,"KĐG",IF(NL436&gt;=1.6,"Đạt mục tiêu",IF(NL436&gt;=1,"Cần cố gắng","Chưa đạt")))</f>
        <v>Đạt mục tiêu</v>
      </c>
      <c r="NN436" s="61"/>
      <c r="NO436" s="61"/>
      <c r="NP436" s="61"/>
      <c r="NQ436" s="61"/>
      <c r="NR436" s="61"/>
      <c r="NS436" s="61"/>
      <c r="NT436" s="61"/>
      <c r="NU436" s="61"/>
      <c r="NV436" s="61"/>
      <c r="NW436" s="61"/>
      <c r="NX436" s="61"/>
      <c r="NY436" s="61"/>
      <c r="NZ436" s="61"/>
      <c r="OA436" s="61"/>
      <c r="OB436" s="61"/>
      <c r="OC436" s="61"/>
      <c r="OD436" s="61"/>
      <c r="OE436" s="61"/>
      <c r="OF436" s="61"/>
      <c r="OG436" s="61"/>
      <c r="OH436" s="61"/>
      <c r="OI436" s="61"/>
      <c r="OJ436" s="61"/>
      <c r="OK436" s="61"/>
      <c r="OL436" s="61"/>
      <c r="OM436" s="61"/>
      <c r="ON436" s="61"/>
      <c r="OO436" s="61"/>
      <c r="OP436" s="61"/>
      <c r="OQ436" s="61"/>
      <c r="OR436" s="61"/>
      <c r="OS436" s="61"/>
      <c r="OT436" s="61"/>
      <c r="OU436" s="61"/>
      <c r="OV436" s="61"/>
      <c r="OW436" s="61"/>
      <c r="OX436" s="61"/>
      <c r="OY436" s="61"/>
      <c r="OZ436" s="61"/>
    </row>
    <row r="437" spans="1:417" s="25" customFormat="1" ht="39" customHeight="1">
      <c r="A437" s="61"/>
      <c r="B437" s="61"/>
      <c r="C437" s="280" t="s">
        <v>196</v>
      </c>
      <c r="D437" s="280"/>
      <c r="E437" s="280"/>
      <c r="F437" s="198"/>
      <c r="G437" s="122">
        <f>G438+G467+G490</f>
        <v>2</v>
      </c>
      <c r="H437" s="198"/>
      <c r="I437" s="198"/>
      <c r="J437" s="148"/>
      <c r="K437" s="47"/>
      <c r="L437" s="148"/>
      <c r="M437" s="198"/>
      <c r="N437" s="198"/>
      <c r="O437" s="125">
        <f>O438+O467+O490</f>
        <v>40</v>
      </c>
      <c r="P437" s="246">
        <f t="shared" ref="P437:CA437" si="611">P438+P467+P490</f>
        <v>33</v>
      </c>
      <c r="Q437" s="246">
        <f t="shared" si="611"/>
        <v>9</v>
      </c>
      <c r="R437" s="246">
        <f t="shared" si="611"/>
        <v>7</v>
      </c>
      <c r="S437" s="246">
        <f t="shared" si="611"/>
        <v>6</v>
      </c>
      <c r="T437" s="246">
        <f t="shared" si="611"/>
        <v>9</v>
      </c>
      <c r="U437" s="246">
        <f t="shared" si="611"/>
        <v>12</v>
      </c>
      <c r="V437" s="246">
        <f t="shared" si="611"/>
        <v>9</v>
      </c>
      <c r="W437" s="246">
        <f t="shared" si="611"/>
        <v>7</v>
      </c>
      <c r="X437" s="246">
        <f t="shared" si="611"/>
        <v>7</v>
      </c>
      <c r="Y437" s="246">
        <f t="shared" si="611"/>
        <v>8</v>
      </c>
      <c r="Z437" s="246">
        <f t="shared" si="611"/>
        <v>8</v>
      </c>
      <c r="AA437" s="246">
        <f t="shared" si="611"/>
        <v>9</v>
      </c>
      <c r="AB437" s="246">
        <f t="shared" si="611"/>
        <v>63</v>
      </c>
      <c r="AC437" s="246">
        <f t="shared" si="611"/>
        <v>0</v>
      </c>
      <c r="AD437" s="246">
        <f t="shared" si="611"/>
        <v>0</v>
      </c>
      <c r="AE437" s="246">
        <f t="shared" si="611"/>
        <v>0</v>
      </c>
      <c r="AF437" s="246">
        <f t="shared" si="611"/>
        <v>0</v>
      </c>
      <c r="AG437" s="246">
        <f t="shared" si="611"/>
        <v>0</v>
      </c>
      <c r="AH437" s="246">
        <f t="shared" si="611"/>
        <v>0</v>
      </c>
      <c r="AI437" s="246">
        <f t="shared" si="611"/>
        <v>0</v>
      </c>
      <c r="AJ437" s="246">
        <f t="shared" si="611"/>
        <v>0</v>
      </c>
      <c r="AK437" s="246">
        <f t="shared" si="611"/>
        <v>0</v>
      </c>
      <c r="AL437" s="246">
        <f t="shared" si="611"/>
        <v>0</v>
      </c>
      <c r="AM437" s="246">
        <f t="shared" si="611"/>
        <v>0</v>
      </c>
      <c r="AN437" s="246">
        <f t="shared" si="611"/>
        <v>0</v>
      </c>
      <c r="AO437" s="246">
        <f t="shared" si="611"/>
        <v>0</v>
      </c>
      <c r="AP437" s="246">
        <f t="shared" si="611"/>
        <v>0</v>
      </c>
      <c r="AQ437" s="246">
        <f t="shared" si="611"/>
        <v>0</v>
      </c>
      <c r="AR437" s="246">
        <f t="shared" si="611"/>
        <v>0</v>
      </c>
      <c r="AS437" s="246">
        <f t="shared" si="611"/>
        <v>0</v>
      </c>
      <c r="AT437" s="246">
        <f t="shared" si="611"/>
        <v>0</v>
      </c>
      <c r="AU437" s="246">
        <f t="shared" si="611"/>
        <v>0</v>
      </c>
      <c r="AV437" s="246">
        <f t="shared" si="611"/>
        <v>0</v>
      </c>
      <c r="AW437" s="246">
        <f t="shared" si="611"/>
        <v>0</v>
      </c>
      <c r="AX437" s="246">
        <f t="shared" si="611"/>
        <v>0</v>
      </c>
      <c r="AY437" s="246">
        <f t="shared" si="611"/>
        <v>0</v>
      </c>
      <c r="AZ437" s="246">
        <f t="shared" si="611"/>
        <v>0</v>
      </c>
      <c r="BA437" s="246">
        <f t="shared" si="611"/>
        <v>0</v>
      </c>
      <c r="BB437" s="246">
        <f t="shared" si="611"/>
        <v>0</v>
      </c>
      <c r="BC437" s="246">
        <f t="shared" si="611"/>
        <v>0</v>
      </c>
      <c r="BD437" s="246">
        <f t="shared" si="611"/>
        <v>0</v>
      </c>
      <c r="BE437" s="246">
        <f t="shared" si="611"/>
        <v>0</v>
      </c>
      <c r="BF437" s="246">
        <f t="shared" si="611"/>
        <v>0</v>
      </c>
      <c r="BG437" s="246">
        <f t="shared" si="611"/>
        <v>0</v>
      </c>
      <c r="BH437" s="246">
        <f t="shared" si="611"/>
        <v>0</v>
      </c>
      <c r="BI437" s="246">
        <f t="shared" si="611"/>
        <v>0</v>
      </c>
      <c r="BJ437" s="246">
        <f t="shared" si="611"/>
        <v>0</v>
      </c>
      <c r="BK437" s="246">
        <f t="shared" si="611"/>
        <v>0</v>
      </c>
      <c r="BL437" s="246">
        <f t="shared" si="611"/>
        <v>0</v>
      </c>
      <c r="BM437" s="246">
        <f t="shared" si="611"/>
        <v>0</v>
      </c>
      <c r="BN437" s="246">
        <f t="shared" si="611"/>
        <v>0</v>
      </c>
      <c r="BO437" s="246">
        <f t="shared" si="611"/>
        <v>0</v>
      </c>
      <c r="BP437" s="246">
        <f t="shared" si="611"/>
        <v>0</v>
      </c>
      <c r="BQ437" s="246">
        <f t="shared" si="611"/>
        <v>0</v>
      </c>
      <c r="BR437" s="246">
        <f t="shared" si="611"/>
        <v>0</v>
      </c>
      <c r="BS437" s="246">
        <f t="shared" si="611"/>
        <v>0</v>
      </c>
      <c r="BT437" s="246">
        <f t="shared" si="611"/>
        <v>0</v>
      </c>
      <c r="BU437" s="246">
        <f t="shared" si="611"/>
        <v>0</v>
      </c>
      <c r="BV437" s="246">
        <f t="shared" si="611"/>
        <v>0</v>
      </c>
      <c r="BW437" s="246">
        <f t="shared" si="611"/>
        <v>0</v>
      </c>
      <c r="BX437" s="246">
        <f t="shared" si="611"/>
        <v>0</v>
      </c>
      <c r="BY437" s="246">
        <f t="shared" si="611"/>
        <v>0</v>
      </c>
      <c r="BZ437" s="246">
        <f t="shared" si="611"/>
        <v>0</v>
      </c>
      <c r="CA437" s="246">
        <f t="shared" si="611"/>
        <v>0</v>
      </c>
      <c r="CB437" s="246">
        <f t="shared" ref="CB437:EM437" si="612">CB438+CB467+CB490</f>
        <v>0</v>
      </c>
      <c r="CC437" s="246">
        <f t="shared" si="612"/>
        <v>0</v>
      </c>
      <c r="CD437" s="246">
        <f t="shared" si="612"/>
        <v>0</v>
      </c>
      <c r="CE437" s="246">
        <f t="shared" si="612"/>
        <v>0</v>
      </c>
      <c r="CF437" s="246">
        <f t="shared" si="612"/>
        <v>0</v>
      </c>
      <c r="CG437" s="246">
        <f t="shared" si="612"/>
        <v>0</v>
      </c>
      <c r="CH437" s="246">
        <f t="shared" si="612"/>
        <v>0</v>
      </c>
      <c r="CI437" s="246">
        <f t="shared" si="612"/>
        <v>0</v>
      </c>
      <c r="CJ437" s="246">
        <f t="shared" si="612"/>
        <v>0</v>
      </c>
      <c r="CK437" s="246">
        <f t="shared" si="612"/>
        <v>0</v>
      </c>
      <c r="CL437" s="246">
        <f t="shared" si="612"/>
        <v>0</v>
      </c>
      <c r="CM437" s="246">
        <f t="shared" si="612"/>
        <v>0</v>
      </c>
      <c r="CN437" s="246">
        <f t="shared" si="612"/>
        <v>0</v>
      </c>
      <c r="CO437" s="246">
        <f t="shared" si="612"/>
        <v>0</v>
      </c>
      <c r="CP437" s="246">
        <f t="shared" si="612"/>
        <v>0</v>
      </c>
      <c r="CQ437" s="246">
        <f t="shared" si="612"/>
        <v>0</v>
      </c>
      <c r="CR437" s="246">
        <f t="shared" si="612"/>
        <v>0</v>
      </c>
      <c r="CS437" s="246">
        <f t="shared" si="612"/>
        <v>0</v>
      </c>
      <c r="CT437" s="246">
        <f t="shared" si="612"/>
        <v>0</v>
      </c>
      <c r="CU437" s="246">
        <f t="shared" si="612"/>
        <v>0</v>
      </c>
      <c r="CV437" s="246">
        <f t="shared" si="612"/>
        <v>0</v>
      </c>
      <c r="CW437" s="246">
        <f t="shared" si="612"/>
        <v>0</v>
      </c>
      <c r="CX437" s="246">
        <f t="shared" si="612"/>
        <v>0</v>
      </c>
      <c r="CY437" s="246">
        <f t="shared" si="612"/>
        <v>0</v>
      </c>
      <c r="CZ437" s="246">
        <f t="shared" si="612"/>
        <v>0</v>
      </c>
      <c r="DA437" s="246">
        <f t="shared" si="612"/>
        <v>0</v>
      </c>
      <c r="DB437" s="246">
        <f t="shared" si="612"/>
        <v>0</v>
      </c>
      <c r="DC437" s="246">
        <f t="shared" si="612"/>
        <v>0</v>
      </c>
      <c r="DD437" s="246">
        <f t="shared" si="612"/>
        <v>0</v>
      </c>
      <c r="DE437" s="246">
        <f t="shared" si="612"/>
        <v>0</v>
      </c>
      <c r="DF437" s="246">
        <f t="shared" si="612"/>
        <v>0</v>
      </c>
      <c r="DG437" s="246">
        <f t="shared" si="612"/>
        <v>0</v>
      </c>
      <c r="DH437" s="246">
        <f t="shared" si="612"/>
        <v>0</v>
      </c>
      <c r="DI437" s="246">
        <f t="shared" si="612"/>
        <v>0</v>
      </c>
      <c r="DJ437" s="246">
        <f t="shared" si="612"/>
        <v>0</v>
      </c>
      <c r="DK437" s="246">
        <f t="shared" si="612"/>
        <v>0</v>
      </c>
      <c r="DL437" s="246">
        <f t="shared" si="612"/>
        <v>0</v>
      </c>
      <c r="DM437" s="246">
        <f t="shared" si="612"/>
        <v>0</v>
      </c>
      <c r="DN437" s="246">
        <f t="shared" si="612"/>
        <v>0</v>
      </c>
      <c r="DO437" s="246">
        <f t="shared" si="612"/>
        <v>0</v>
      </c>
      <c r="DP437" s="246">
        <f t="shared" si="612"/>
        <v>0</v>
      </c>
      <c r="DQ437" s="246">
        <f t="shared" si="612"/>
        <v>0</v>
      </c>
      <c r="DR437" s="246">
        <f t="shared" si="612"/>
        <v>0</v>
      </c>
      <c r="DS437" s="246">
        <f t="shared" si="612"/>
        <v>0</v>
      </c>
      <c r="DT437" s="246">
        <f t="shared" si="612"/>
        <v>0</v>
      </c>
      <c r="DU437" s="246">
        <f t="shared" si="612"/>
        <v>0</v>
      </c>
      <c r="DV437" s="246">
        <f t="shared" si="612"/>
        <v>0</v>
      </c>
      <c r="DW437" s="246">
        <f t="shared" si="612"/>
        <v>0</v>
      </c>
      <c r="DX437" s="246">
        <f t="shared" si="612"/>
        <v>0</v>
      </c>
      <c r="DY437" s="246">
        <f t="shared" si="612"/>
        <v>0</v>
      </c>
      <c r="DZ437" s="246">
        <f t="shared" si="612"/>
        <v>0</v>
      </c>
      <c r="EA437" s="246">
        <f t="shared" si="612"/>
        <v>0</v>
      </c>
      <c r="EB437" s="246">
        <f t="shared" si="612"/>
        <v>0</v>
      </c>
      <c r="EC437" s="246">
        <f t="shared" si="612"/>
        <v>0</v>
      </c>
      <c r="ED437" s="246">
        <f t="shared" si="612"/>
        <v>0</v>
      </c>
      <c r="EE437" s="246">
        <f t="shared" si="612"/>
        <v>0</v>
      </c>
      <c r="EF437" s="246">
        <f t="shared" si="612"/>
        <v>0</v>
      </c>
      <c r="EG437" s="246">
        <f t="shared" si="612"/>
        <v>0</v>
      </c>
      <c r="EH437" s="246">
        <f t="shared" si="612"/>
        <v>0</v>
      </c>
      <c r="EI437" s="246">
        <f t="shared" si="612"/>
        <v>0</v>
      </c>
      <c r="EJ437" s="246">
        <f t="shared" si="612"/>
        <v>0</v>
      </c>
      <c r="EK437" s="246">
        <f t="shared" si="612"/>
        <v>0</v>
      </c>
      <c r="EL437" s="246">
        <f t="shared" si="612"/>
        <v>0</v>
      </c>
      <c r="EM437" s="246">
        <f t="shared" si="612"/>
        <v>0</v>
      </c>
      <c r="EN437" s="246">
        <f t="shared" ref="EN437:GY437" si="613">EN438+EN467+EN490</f>
        <v>0</v>
      </c>
      <c r="EO437" s="246">
        <f t="shared" si="613"/>
        <v>0</v>
      </c>
      <c r="EP437" s="246">
        <f t="shared" si="613"/>
        <v>0</v>
      </c>
      <c r="EQ437" s="246">
        <f t="shared" si="613"/>
        <v>0</v>
      </c>
      <c r="ER437" s="246">
        <f t="shared" si="613"/>
        <v>0</v>
      </c>
      <c r="ES437" s="246">
        <f t="shared" si="613"/>
        <v>0</v>
      </c>
      <c r="ET437" s="246">
        <f t="shared" si="613"/>
        <v>0</v>
      </c>
      <c r="EU437" s="246">
        <f t="shared" si="613"/>
        <v>0</v>
      </c>
      <c r="EV437" s="246">
        <f t="shared" si="613"/>
        <v>0</v>
      </c>
      <c r="EW437" s="246">
        <f t="shared" si="613"/>
        <v>0</v>
      </c>
      <c r="EX437" s="246">
        <f t="shared" si="613"/>
        <v>0</v>
      </c>
      <c r="EY437" s="246">
        <f t="shared" si="613"/>
        <v>0</v>
      </c>
      <c r="EZ437" s="246">
        <f t="shared" si="613"/>
        <v>0</v>
      </c>
      <c r="FA437" s="246">
        <f t="shared" si="613"/>
        <v>0</v>
      </c>
      <c r="FB437" s="246">
        <f t="shared" si="613"/>
        <v>0</v>
      </c>
      <c r="FC437" s="246">
        <f t="shared" si="613"/>
        <v>0</v>
      </c>
      <c r="FD437" s="246">
        <f t="shared" si="613"/>
        <v>0</v>
      </c>
      <c r="FE437" s="246">
        <f t="shared" si="613"/>
        <v>0</v>
      </c>
      <c r="FF437" s="246">
        <f t="shared" si="613"/>
        <v>0</v>
      </c>
      <c r="FG437" s="246">
        <f t="shared" si="613"/>
        <v>0</v>
      </c>
      <c r="FH437" s="246">
        <f t="shared" si="613"/>
        <v>0</v>
      </c>
      <c r="FI437" s="246">
        <f t="shared" si="613"/>
        <v>0</v>
      </c>
      <c r="FJ437" s="246">
        <f t="shared" si="613"/>
        <v>0</v>
      </c>
      <c r="FK437" s="246">
        <f t="shared" si="613"/>
        <v>0</v>
      </c>
      <c r="FL437" s="246">
        <f t="shared" si="613"/>
        <v>0</v>
      </c>
      <c r="FM437" s="246">
        <f t="shared" si="613"/>
        <v>0</v>
      </c>
      <c r="FN437" s="246">
        <f t="shared" si="613"/>
        <v>0</v>
      </c>
      <c r="FO437" s="246">
        <f t="shared" si="613"/>
        <v>0</v>
      </c>
      <c r="FP437" s="246">
        <f t="shared" si="613"/>
        <v>0</v>
      </c>
      <c r="FQ437" s="246">
        <f t="shared" si="613"/>
        <v>0</v>
      </c>
      <c r="FR437" s="246">
        <f t="shared" si="613"/>
        <v>0</v>
      </c>
      <c r="FS437" s="246">
        <f t="shared" si="613"/>
        <v>0</v>
      </c>
      <c r="FT437" s="246">
        <f t="shared" si="613"/>
        <v>0</v>
      </c>
      <c r="FU437" s="246">
        <f t="shared" si="613"/>
        <v>0</v>
      </c>
      <c r="FV437" s="246">
        <f t="shared" si="613"/>
        <v>0</v>
      </c>
      <c r="FW437" s="246">
        <f t="shared" si="613"/>
        <v>0</v>
      </c>
      <c r="FX437" s="246">
        <f t="shared" si="613"/>
        <v>0</v>
      </c>
      <c r="FY437" s="246">
        <f t="shared" si="613"/>
        <v>0</v>
      </c>
      <c r="FZ437" s="246">
        <f t="shared" si="613"/>
        <v>0</v>
      </c>
      <c r="GA437" s="246">
        <f t="shared" si="613"/>
        <v>0</v>
      </c>
      <c r="GB437" s="246">
        <f t="shared" si="613"/>
        <v>0</v>
      </c>
      <c r="GC437" s="246">
        <f t="shared" si="613"/>
        <v>0</v>
      </c>
      <c r="GD437" s="246">
        <f t="shared" si="613"/>
        <v>0</v>
      </c>
      <c r="GE437" s="246">
        <f t="shared" si="613"/>
        <v>0</v>
      </c>
      <c r="GF437" s="246">
        <f t="shared" si="613"/>
        <v>0</v>
      </c>
      <c r="GG437" s="246">
        <f t="shared" si="613"/>
        <v>0</v>
      </c>
      <c r="GH437" s="246">
        <f t="shared" si="613"/>
        <v>0</v>
      </c>
      <c r="GI437" s="246">
        <f t="shared" si="613"/>
        <v>0</v>
      </c>
      <c r="GJ437" s="246">
        <f t="shared" si="613"/>
        <v>0</v>
      </c>
      <c r="GK437" s="246">
        <f t="shared" si="613"/>
        <v>0</v>
      </c>
      <c r="GL437" s="246">
        <f t="shared" si="613"/>
        <v>0</v>
      </c>
      <c r="GM437" s="246">
        <f t="shared" si="613"/>
        <v>0</v>
      </c>
      <c r="GN437" s="246">
        <f t="shared" si="613"/>
        <v>0</v>
      </c>
      <c r="GO437" s="246">
        <f t="shared" si="613"/>
        <v>0</v>
      </c>
      <c r="GP437" s="246">
        <f t="shared" si="613"/>
        <v>0</v>
      </c>
      <c r="GQ437" s="246">
        <f t="shared" si="613"/>
        <v>0</v>
      </c>
      <c r="GR437" s="246">
        <f t="shared" si="613"/>
        <v>0</v>
      </c>
      <c r="GS437" s="246">
        <f t="shared" si="613"/>
        <v>0</v>
      </c>
      <c r="GT437" s="246">
        <f t="shared" si="613"/>
        <v>0</v>
      </c>
      <c r="GU437" s="246">
        <f t="shared" si="613"/>
        <v>0</v>
      </c>
      <c r="GV437" s="246">
        <f t="shared" si="613"/>
        <v>0</v>
      </c>
      <c r="GW437" s="246">
        <f t="shared" si="613"/>
        <v>0</v>
      </c>
      <c r="GX437" s="246">
        <f t="shared" si="613"/>
        <v>0</v>
      </c>
      <c r="GY437" s="246">
        <f t="shared" si="613"/>
        <v>0</v>
      </c>
      <c r="GZ437" s="246">
        <f t="shared" ref="GZ437:JK437" si="614">GZ438+GZ467+GZ490</f>
        <v>0</v>
      </c>
      <c r="HA437" s="246">
        <f t="shared" si="614"/>
        <v>0</v>
      </c>
      <c r="HB437" s="246">
        <f t="shared" si="614"/>
        <v>0</v>
      </c>
      <c r="HC437" s="246">
        <f t="shared" si="614"/>
        <v>0</v>
      </c>
      <c r="HD437" s="246">
        <f t="shared" si="614"/>
        <v>0</v>
      </c>
      <c r="HE437" s="246">
        <f t="shared" si="614"/>
        <v>0</v>
      </c>
      <c r="HF437" s="246">
        <f t="shared" si="614"/>
        <v>0</v>
      </c>
      <c r="HG437" s="246">
        <f t="shared" si="614"/>
        <v>0</v>
      </c>
      <c r="HH437" s="246">
        <f t="shared" si="614"/>
        <v>0</v>
      </c>
      <c r="HI437" s="246">
        <f t="shared" si="614"/>
        <v>0</v>
      </c>
      <c r="HJ437" s="246">
        <f t="shared" si="614"/>
        <v>0</v>
      </c>
      <c r="HK437" s="246">
        <f t="shared" si="614"/>
        <v>0</v>
      </c>
      <c r="HL437" s="246">
        <f t="shared" si="614"/>
        <v>0</v>
      </c>
      <c r="HM437" s="246">
        <f t="shared" si="614"/>
        <v>0</v>
      </c>
      <c r="HN437" s="246">
        <f t="shared" si="614"/>
        <v>0</v>
      </c>
      <c r="HO437" s="246">
        <f t="shared" si="614"/>
        <v>0</v>
      </c>
      <c r="HP437" s="246">
        <f t="shared" si="614"/>
        <v>0</v>
      </c>
      <c r="HQ437" s="246">
        <f t="shared" si="614"/>
        <v>0</v>
      </c>
      <c r="HR437" s="246">
        <f t="shared" si="614"/>
        <v>0</v>
      </c>
      <c r="HS437" s="246">
        <f t="shared" si="614"/>
        <v>0</v>
      </c>
      <c r="HT437" s="246">
        <f t="shared" si="614"/>
        <v>0</v>
      </c>
      <c r="HU437" s="246">
        <f t="shared" si="614"/>
        <v>0</v>
      </c>
      <c r="HV437" s="246">
        <f t="shared" si="614"/>
        <v>0</v>
      </c>
      <c r="HW437" s="246">
        <f t="shared" si="614"/>
        <v>0</v>
      </c>
      <c r="HX437" s="246">
        <f t="shared" si="614"/>
        <v>0</v>
      </c>
      <c r="HY437" s="246">
        <f t="shared" si="614"/>
        <v>0</v>
      </c>
      <c r="HZ437" s="246">
        <f t="shared" si="614"/>
        <v>0</v>
      </c>
      <c r="IA437" s="246">
        <f t="shared" si="614"/>
        <v>0</v>
      </c>
      <c r="IB437" s="246">
        <f t="shared" si="614"/>
        <v>0</v>
      </c>
      <c r="IC437" s="246">
        <f t="shared" si="614"/>
        <v>0</v>
      </c>
      <c r="ID437" s="246">
        <f t="shared" si="614"/>
        <v>0</v>
      </c>
      <c r="IE437" s="246">
        <f t="shared" si="614"/>
        <v>0</v>
      </c>
      <c r="IF437" s="246">
        <f t="shared" si="614"/>
        <v>0</v>
      </c>
      <c r="IG437" s="246">
        <f t="shared" si="614"/>
        <v>0</v>
      </c>
      <c r="IH437" s="246">
        <f t="shared" si="614"/>
        <v>0</v>
      </c>
      <c r="II437" s="246">
        <f t="shared" si="614"/>
        <v>0</v>
      </c>
      <c r="IJ437" s="246">
        <f t="shared" si="614"/>
        <v>0</v>
      </c>
      <c r="IK437" s="246">
        <f t="shared" si="614"/>
        <v>0</v>
      </c>
      <c r="IL437" s="246">
        <f t="shared" si="614"/>
        <v>0</v>
      </c>
      <c r="IM437" s="246">
        <f t="shared" si="614"/>
        <v>0</v>
      </c>
      <c r="IN437" s="246">
        <f t="shared" si="614"/>
        <v>0</v>
      </c>
      <c r="IO437" s="246">
        <f t="shared" si="614"/>
        <v>0</v>
      </c>
      <c r="IP437" s="246">
        <f t="shared" si="614"/>
        <v>0</v>
      </c>
      <c r="IQ437" s="246">
        <f t="shared" si="614"/>
        <v>0</v>
      </c>
      <c r="IR437" s="246">
        <f t="shared" si="614"/>
        <v>0</v>
      </c>
      <c r="IS437" s="246">
        <f t="shared" si="614"/>
        <v>0</v>
      </c>
      <c r="IT437" s="246">
        <f t="shared" si="614"/>
        <v>0</v>
      </c>
      <c r="IU437" s="246">
        <f t="shared" si="614"/>
        <v>0</v>
      </c>
      <c r="IV437" s="246">
        <f t="shared" si="614"/>
        <v>0</v>
      </c>
      <c r="IW437" s="246">
        <f t="shared" si="614"/>
        <v>0</v>
      </c>
      <c r="IX437" s="246">
        <f t="shared" si="614"/>
        <v>0</v>
      </c>
      <c r="IY437" s="246">
        <f t="shared" si="614"/>
        <v>0</v>
      </c>
      <c r="IZ437" s="246">
        <f t="shared" si="614"/>
        <v>0</v>
      </c>
      <c r="JA437" s="246">
        <f t="shared" si="614"/>
        <v>0</v>
      </c>
      <c r="JB437" s="246">
        <f t="shared" si="614"/>
        <v>0</v>
      </c>
      <c r="JC437" s="246">
        <f t="shared" si="614"/>
        <v>0</v>
      </c>
      <c r="JD437" s="246">
        <f t="shared" si="614"/>
        <v>0</v>
      </c>
      <c r="JE437" s="246">
        <f t="shared" si="614"/>
        <v>0</v>
      </c>
      <c r="JF437" s="246">
        <f t="shared" si="614"/>
        <v>0</v>
      </c>
      <c r="JG437" s="246">
        <f t="shared" si="614"/>
        <v>0</v>
      </c>
      <c r="JH437" s="246">
        <f t="shared" si="614"/>
        <v>0</v>
      </c>
      <c r="JI437" s="246">
        <f t="shared" si="614"/>
        <v>0</v>
      </c>
      <c r="JJ437" s="246">
        <f t="shared" si="614"/>
        <v>0</v>
      </c>
      <c r="JK437" s="246">
        <f t="shared" si="614"/>
        <v>0</v>
      </c>
      <c r="JL437" s="246">
        <f t="shared" ref="JL437:LW437" si="615">JL438+JL467+JL490</f>
        <v>0</v>
      </c>
      <c r="JM437" s="246">
        <f t="shared" si="615"/>
        <v>0</v>
      </c>
      <c r="JN437" s="246">
        <f t="shared" si="615"/>
        <v>0</v>
      </c>
      <c r="JO437" s="246">
        <f t="shared" si="615"/>
        <v>0</v>
      </c>
      <c r="JP437" s="246">
        <f t="shared" si="615"/>
        <v>0</v>
      </c>
      <c r="JQ437" s="246">
        <f t="shared" si="615"/>
        <v>0</v>
      </c>
      <c r="JR437" s="246">
        <f t="shared" si="615"/>
        <v>0</v>
      </c>
      <c r="JS437" s="246">
        <f t="shared" si="615"/>
        <v>0</v>
      </c>
      <c r="JT437" s="246">
        <f t="shared" si="615"/>
        <v>0</v>
      </c>
      <c r="JU437" s="246">
        <f t="shared" si="615"/>
        <v>0</v>
      </c>
      <c r="JV437" s="246">
        <f t="shared" si="615"/>
        <v>0</v>
      </c>
      <c r="JW437" s="246">
        <f t="shared" si="615"/>
        <v>0</v>
      </c>
      <c r="JX437" s="246">
        <f t="shared" si="615"/>
        <v>0</v>
      </c>
      <c r="JY437" s="246">
        <f t="shared" si="615"/>
        <v>0</v>
      </c>
      <c r="JZ437" s="246">
        <f t="shared" si="615"/>
        <v>0</v>
      </c>
      <c r="KA437" s="246">
        <f t="shared" si="615"/>
        <v>0</v>
      </c>
      <c r="KB437" s="246">
        <f t="shared" si="615"/>
        <v>0</v>
      </c>
      <c r="KC437" s="246">
        <f t="shared" si="615"/>
        <v>0</v>
      </c>
      <c r="KD437" s="246">
        <f t="shared" si="615"/>
        <v>0</v>
      </c>
      <c r="KE437" s="246">
        <f t="shared" si="615"/>
        <v>0</v>
      </c>
      <c r="KF437" s="246">
        <f t="shared" si="615"/>
        <v>0</v>
      </c>
      <c r="KG437" s="246">
        <f t="shared" si="615"/>
        <v>0</v>
      </c>
      <c r="KH437" s="246">
        <f t="shared" si="615"/>
        <v>0</v>
      </c>
      <c r="KI437" s="246">
        <f t="shared" si="615"/>
        <v>0</v>
      </c>
      <c r="KJ437" s="246">
        <f t="shared" si="615"/>
        <v>0</v>
      </c>
      <c r="KK437" s="246">
        <f t="shared" si="615"/>
        <v>0</v>
      </c>
      <c r="KL437" s="246">
        <f t="shared" si="615"/>
        <v>0</v>
      </c>
      <c r="KM437" s="246">
        <f t="shared" si="615"/>
        <v>0</v>
      </c>
      <c r="KN437" s="246">
        <f t="shared" si="615"/>
        <v>0</v>
      </c>
      <c r="KO437" s="246">
        <f t="shared" si="615"/>
        <v>0</v>
      </c>
      <c r="KP437" s="246">
        <f t="shared" si="615"/>
        <v>0</v>
      </c>
      <c r="KQ437" s="246">
        <f t="shared" si="615"/>
        <v>0</v>
      </c>
      <c r="KR437" s="246">
        <f t="shared" si="615"/>
        <v>0</v>
      </c>
      <c r="KS437" s="246">
        <f t="shared" si="615"/>
        <v>0</v>
      </c>
      <c r="KT437" s="246">
        <f t="shared" si="615"/>
        <v>0</v>
      </c>
      <c r="KU437" s="246">
        <f t="shared" si="615"/>
        <v>0</v>
      </c>
      <c r="KV437" s="246">
        <f t="shared" si="615"/>
        <v>0</v>
      </c>
      <c r="KW437" s="246">
        <f t="shared" si="615"/>
        <v>0</v>
      </c>
      <c r="KX437" s="246">
        <f t="shared" si="615"/>
        <v>0</v>
      </c>
      <c r="KY437" s="246">
        <f t="shared" si="615"/>
        <v>0</v>
      </c>
      <c r="KZ437" s="246">
        <f t="shared" si="615"/>
        <v>0</v>
      </c>
      <c r="LA437" s="246">
        <f t="shared" si="615"/>
        <v>0</v>
      </c>
      <c r="LB437" s="246">
        <f t="shared" si="615"/>
        <v>0</v>
      </c>
      <c r="LC437" s="246">
        <f t="shared" si="615"/>
        <v>0</v>
      </c>
      <c r="LD437" s="246">
        <f t="shared" si="615"/>
        <v>0</v>
      </c>
      <c r="LE437" s="246">
        <f t="shared" si="615"/>
        <v>0</v>
      </c>
      <c r="LF437" s="246">
        <f t="shared" si="615"/>
        <v>0</v>
      </c>
      <c r="LG437" s="246">
        <f t="shared" si="615"/>
        <v>0</v>
      </c>
      <c r="LH437" s="246">
        <f t="shared" si="615"/>
        <v>0</v>
      </c>
      <c r="LI437" s="246">
        <f t="shared" si="615"/>
        <v>0</v>
      </c>
      <c r="LJ437" s="246">
        <f t="shared" si="615"/>
        <v>0</v>
      </c>
      <c r="LK437" s="246">
        <f t="shared" si="615"/>
        <v>0</v>
      </c>
      <c r="LL437" s="246">
        <f t="shared" si="615"/>
        <v>0</v>
      </c>
      <c r="LM437" s="246">
        <f t="shared" si="615"/>
        <v>0</v>
      </c>
      <c r="LN437" s="246">
        <f t="shared" si="615"/>
        <v>0</v>
      </c>
      <c r="LO437" s="246">
        <f t="shared" si="615"/>
        <v>0</v>
      </c>
      <c r="LP437" s="246">
        <f t="shared" si="615"/>
        <v>0</v>
      </c>
      <c r="LQ437" s="246">
        <f t="shared" si="615"/>
        <v>0</v>
      </c>
      <c r="LR437" s="246">
        <f t="shared" si="615"/>
        <v>0</v>
      </c>
      <c r="LS437" s="246">
        <f t="shared" si="615"/>
        <v>0</v>
      </c>
      <c r="LT437" s="246">
        <f t="shared" si="615"/>
        <v>0</v>
      </c>
      <c r="LU437" s="246">
        <f t="shared" si="615"/>
        <v>0</v>
      </c>
      <c r="LV437" s="246">
        <f t="shared" si="615"/>
        <v>0</v>
      </c>
      <c r="LW437" s="246">
        <f t="shared" si="615"/>
        <v>0</v>
      </c>
      <c r="LX437" s="246">
        <f t="shared" ref="LX437:OI437" si="616">LX438+LX467+LX490</f>
        <v>0</v>
      </c>
      <c r="LY437" s="246">
        <f t="shared" si="616"/>
        <v>0</v>
      </c>
      <c r="LZ437" s="246">
        <f t="shared" si="616"/>
        <v>0</v>
      </c>
      <c r="MA437" s="246">
        <f t="shared" si="616"/>
        <v>0</v>
      </c>
      <c r="MB437" s="246">
        <f t="shared" si="616"/>
        <v>0</v>
      </c>
      <c r="MC437" s="246">
        <f t="shared" si="616"/>
        <v>0</v>
      </c>
      <c r="MD437" s="246">
        <f t="shared" si="616"/>
        <v>0</v>
      </c>
      <c r="ME437" s="246">
        <f t="shared" si="616"/>
        <v>0</v>
      </c>
      <c r="MF437" s="246">
        <f t="shared" si="616"/>
        <v>0</v>
      </c>
      <c r="MG437" s="246">
        <f t="shared" si="616"/>
        <v>0</v>
      </c>
      <c r="MH437" s="246">
        <f t="shared" si="616"/>
        <v>0</v>
      </c>
      <c r="MI437" s="246">
        <f t="shared" si="616"/>
        <v>0</v>
      </c>
      <c r="MJ437" s="246">
        <f t="shared" si="616"/>
        <v>0</v>
      </c>
      <c r="MK437" s="246">
        <f t="shared" si="616"/>
        <v>0</v>
      </c>
      <c r="ML437" s="246">
        <f t="shared" si="616"/>
        <v>0</v>
      </c>
      <c r="MM437" s="246">
        <f t="shared" si="616"/>
        <v>0</v>
      </c>
      <c r="MN437" s="246">
        <f t="shared" si="616"/>
        <v>0</v>
      </c>
      <c r="MO437" s="246">
        <f t="shared" si="616"/>
        <v>0</v>
      </c>
      <c r="MP437" s="246">
        <f t="shared" si="616"/>
        <v>0</v>
      </c>
      <c r="MQ437" s="246">
        <f t="shared" si="616"/>
        <v>0</v>
      </c>
      <c r="MR437" s="246">
        <f t="shared" si="616"/>
        <v>0</v>
      </c>
      <c r="MS437" s="246">
        <f t="shared" si="616"/>
        <v>0</v>
      </c>
      <c r="MT437" s="246">
        <f t="shared" si="616"/>
        <v>0</v>
      </c>
      <c r="MU437" s="246">
        <f t="shared" si="616"/>
        <v>0</v>
      </c>
      <c r="MV437" s="246">
        <f t="shared" si="616"/>
        <v>0</v>
      </c>
      <c r="MW437" s="246">
        <f t="shared" si="616"/>
        <v>0</v>
      </c>
      <c r="MX437" s="246">
        <f t="shared" si="616"/>
        <v>0</v>
      </c>
      <c r="MY437" s="246">
        <f t="shared" si="616"/>
        <v>0</v>
      </c>
      <c r="MZ437" s="246">
        <f t="shared" si="616"/>
        <v>0</v>
      </c>
      <c r="NA437" s="246">
        <f t="shared" si="616"/>
        <v>0</v>
      </c>
      <c r="NB437" s="246">
        <f t="shared" si="616"/>
        <v>0</v>
      </c>
      <c r="NC437" s="246">
        <f t="shared" si="616"/>
        <v>0</v>
      </c>
      <c r="ND437" s="246">
        <f t="shared" si="616"/>
        <v>0</v>
      </c>
      <c r="NE437" s="246">
        <f t="shared" si="616"/>
        <v>0</v>
      </c>
      <c r="NF437" s="246">
        <f t="shared" si="616"/>
        <v>0</v>
      </c>
      <c r="NG437" s="246">
        <f t="shared" si="616"/>
        <v>0</v>
      </c>
      <c r="NH437" s="246">
        <f t="shared" si="616"/>
        <v>0</v>
      </c>
      <c r="NI437" s="246">
        <f t="shared" si="616"/>
        <v>0</v>
      </c>
      <c r="NJ437" s="246">
        <f t="shared" si="616"/>
        <v>0</v>
      </c>
      <c r="NK437" s="246">
        <f t="shared" si="616"/>
        <v>0</v>
      </c>
      <c r="NL437" s="246">
        <f t="shared" si="616"/>
        <v>0</v>
      </c>
      <c r="NM437" s="246">
        <f t="shared" si="616"/>
        <v>0</v>
      </c>
      <c r="NN437" s="246">
        <f t="shared" si="616"/>
        <v>0</v>
      </c>
      <c r="NO437" s="246">
        <f t="shared" si="616"/>
        <v>0</v>
      </c>
      <c r="NP437" s="246">
        <f t="shared" si="616"/>
        <v>0</v>
      </c>
      <c r="NQ437" s="246">
        <f t="shared" si="616"/>
        <v>0</v>
      </c>
      <c r="NR437" s="246">
        <f t="shared" si="616"/>
        <v>0</v>
      </c>
      <c r="NS437" s="246">
        <f t="shared" si="616"/>
        <v>0</v>
      </c>
      <c r="NT437" s="246">
        <f t="shared" si="616"/>
        <v>0</v>
      </c>
      <c r="NU437" s="246">
        <f t="shared" si="616"/>
        <v>0</v>
      </c>
      <c r="NV437" s="246">
        <f t="shared" si="616"/>
        <v>0</v>
      </c>
      <c r="NW437" s="246">
        <f t="shared" si="616"/>
        <v>0</v>
      </c>
      <c r="NX437" s="246">
        <f t="shared" si="616"/>
        <v>0</v>
      </c>
      <c r="NY437" s="246">
        <f t="shared" si="616"/>
        <v>0</v>
      </c>
      <c r="NZ437" s="246">
        <f t="shared" si="616"/>
        <v>0</v>
      </c>
      <c r="OA437" s="246">
        <f t="shared" si="616"/>
        <v>0</v>
      </c>
      <c r="OB437" s="246">
        <f t="shared" si="616"/>
        <v>0</v>
      </c>
      <c r="OC437" s="246">
        <f t="shared" si="616"/>
        <v>0</v>
      </c>
      <c r="OD437" s="246">
        <f t="shared" si="616"/>
        <v>0</v>
      </c>
      <c r="OE437" s="246">
        <f t="shared" si="616"/>
        <v>0</v>
      </c>
      <c r="OF437" s="246">
        <f t="shared" si="616"/>
        <v>0</v>
      </c>
      <c r="OG437" s="246">
        <f t="shared" si="616"/>
        <v>0</v>
      </c>
      <c r="OH437" s="246">
        <f t="shared" si="616"/>
        <v>0</v>
      </c>
      <c r="OI437" s="246">
        <f t="shared" si="616"/>
        <v>0</v>
      </c>
      <c r="OJ437" s="246">
        <f t="shared" ref="OJ437:OY437" si="617">OJ438+OJ467+OJ490</f>
        <v>0</v>
      </c>
      <c r="OK437" s="246">
        <f t="shared" si="617"/>
        <v>0</v>
      </c>
      <c r="OL437" s="246">
        <f t="shared" si="617"/>
        <v>0</v>
      </c>
      <c r="OM437" s="246">
        <f t="shared" si="617"/>
        <v>0</v>
      </c>
      <c r="ON437" s="246">
        <f t="shared" si="617"/>
        <v>0</v>
      </c>
      <c r="OO437" s="246">
        <f t="shared" si="617"/>
        <v>0</v>
      </c>
      <c r="OP437" s="246">
        <f t="shared" si="617"/>
        <v>0</v>
      </c>
      <c r="OQ437" s="246">
        <f t="shared" si="617"/>
        <v>0</v>
      </c>
      <c r="OR437" s="246">
        <f t="shared" si="617"/>
        <v>0</v>
      </c>
      <c r="OS437" s="246">
        <f t="shared" si="617"/>
        <v>0</v>
      </c>
      <c r="OT437" s="246">
        <f t="shared" si="617"/>
        <v>0</v>
      </c>
      <c r="OU437" s="246">
        <f t="shared" si="617"/>
        <v>0</v>
      </c>
      <c r="OV437" s="246">
        <f t="shared" si="617"/>
        <v>0</v>
      </c>
      <c r="OW437" s="246">
        <f t="shared" si="617"/>
        <v>0</v>
      </c>
      <c r="OX437" s="246">
        <f t="shared" si="617"/>
        <v>0</v>
      </c>
      <c r="OY437" s="246">
        <f t="shared" si="617"/>
        <v>0</v>
      </c>
      <c r="OZ437" s="125"/>
      <c r="PA437" s="82"/>
    </row>
    <row r="438" spans="1:417" s="25" customFormat="1" ht="21" customHeight="1">
      <c r="A438" s="61"/>
      <c r="B438" s="61"/>
      <c r="C438" s="280" t="s">
        <v>325</v>
      </c>
      <c r="D438" s="280"/>
      <c r="E438" s="280"/>
      <c r="F438" s="198"/>
      <c r="G438" s="122">
        <f>COUNTIF(G439:G466,"x")</f>
        <v>1</v>
      </c>
      <c r="H438" s="198"/>
      <c r="I438" s="198"/>
      <c r="J438" s="148"/>
      <c r="K438" s="47"/>
      <c r="L438" s="148"/>
      <c r="M438" s="198"/>
      <c r="N438" s="198"/>
      <c r="O438" s="125">
        <f>COUNTIF(O439:O466,"x")</f>
        <v>7</v>
      </c>
      <c r="P438" s="244">
        <f>SUM(P439:P466)</f>
        <v>7</v>
      </c>
      <c r="Q438" s="246">
        <f t="shared" ref="Q438:CA438" si="618">COUNTIF(Q439:Q466,"x")</f>
        <v>3</v>
      </c>
      <c r="R438" s="246">
        <f t="shared" si="618"/>
        <v>2</v>
      </c>
      <c r="S438" s="246">
        <f t="shared" si="618"/>
        <v>2</v>
      </c>
      <c r="T438" s="246">
        <f t="shared" si="618"/>
        <v>3</v>
      </c>
      <c r="U438" s="246">
        <f t="shared" si="618"/>
        <v>2</v>
      </c>
      <c r="V438" s="246">
        <f t="shared" si="618"/>
        <v>3</v>
      </c>
      <c r="W438" s="246">
        <f t="shared" si="618"/>
        <v>3</v>
      </c>
      <c r="X438" s="246">
        <f t="shared" si="618"/>
        <v>3</v>
      </c>
      <c r="Y438" s="246">
        <f t="shared" si="618"/>
        <v>3</v>
      </c>
      <c r="Z438" s="246">
        <f t="shared" si="618"/>
        <v>2</v>
      </c>
      <c r="AA438" s="246">
        <f t="shared" si="618"/>
        <v>2</v>
      </c>
      <c r="AB438" s="246">
        <f t="shared" si="618"/>
        <v>0</v>
      </c>
      <c r="AC438" s="246">
        <f t="shared" si="618"/>
        <v>0</v>
      </c>
      <c r="AD438" s="246">
        <f t="shared" si="618"/>
        <v>0</v>
      </c>
      <c r="AE438" s="246">
        <f t="shared" si="618"/>
        <v>0</v>
      </c>
      <c r="AF438" s="246">
        <f t="shared" si="618"/>
        <v>0</v>
      </c>
      <c r="AG438" s="246">
        <f t="shared" si="618"/>
        <v>0</v>
      </c>
      <c r="AH438" s="246">
        <f t="shared" si="618"/>
        <v>0</v>
      </c>
      <c r="AI438" s="246">
        <f t="shared" si="618"/>
        <v>0</v>
      </c>
      <c r="AJ438" s="246">
        <f t="shared" si="618"/>
        <v>0</v>
      </c>
      <c r="AK438" s="246">
        <f t="shared" si="618"/>
        <v>0</v>
      </c>
      <c r="AL438" s="246">
        <f t="shared" si="618"/>
        <v>0</v>
      </c>
      <c r="AM438" s="246">
        <f t="shared" si="618"/>
        <v>0</v>
      </c>
      <c r="AN438" s="246">
        <f t="shared" si="618"/>
        <v>0</v>
      </c>
      <c r="AO438" s="246">
        <f t="shared" si="618"/>
        <v>0</v>
      </c>
      <c r="AP438" s="246">
        <f t="shared" si="618"/>
        <v>0</v>
      </c>
      <c r="AQ438" s="246">
        <f t="shared" si="618"/>
        <v>0</v>
      </c>
      <c r="AR438" s="246">
        <f t="shared" si="618"/>
        <v>0</v>
      </c>
      <c r="AS438" s="246">
        <f t="shared" si="618"/>
        <v>0</v>
      </c>
      <c r="AT438" s="246">
        <f t="shared" si="618"/>
        <v>0</v>
      </c>
      <c r="AU438" s="246">
        <f t="shared" si="618"/>
        <v>0</v>
      </c>
      <c r="AV438" s="246">
        <f t="shared" si="618"/>
        <v>0</v>
      </c>
      <c r="AW438" s="246">
        <f t="shared" si="618"/>
        <v>0</v>
      </c>
      <c r="AX438" s="246">
        <f t="shared" si="618"/>
        <v>0</v>
      </c>
      <c r="AY438" s="246">
        <f t="shared" si="618"/>
        <v>0</v>
      </c>
      <c r="AZ438" s="246">
        <f t="shared" si="618"/>
        <v>0</v>
      </c>
      <c r="BA438" s="246">
        <f t="shared" si="618"/>
        <v>0</v>
      </c>
      <c r="BB438" s="246">
        <f t="shared" si="618"/>
        <v>0</v>
      </c>
      <c r="BC438" s="246">
        <f t="shared" si="618"/>
        <v>0</v>
      </c>
      <c r="BD438" s="246">
        <f t="shared" si="618"/>
        <v>0</v>
      </c>
      <c r="BE438" s="246">
        <f t="shared" si="618"/>
        <v>0</v>
      </c>
      <c r="BF438" s="246">
        <f t="shared" si="618"/>
        <v>0</v>
      </c>
      <c r="BG438" s="246">
        <f t="shared" si="618"/>
        <v>0</v>
      </c>
      <c r="BH438" s="246">
        <f t="shared" si="618"/>
        <v>0</v>
      </c>
      <c r="BI438" s="246">
        <f t="shared" si="618"/>
        <v>0</v>
      </c>
      <c r="BJ438" s="246">
        <f t="shared" si="618"/>
        <v>0</v>
      </c>
      <c r="BK438" s="246">
        <f t="shared" si="618"/>
        <v>0</v>
      </c>
      <c r="BL438" s="246">
        <f t="shared" si="618"/>
        <v>0</v>
      </c>
      <c r="BM438" s="246">
        <f t="shared" si="618"/>
        <v>0</v>
      </c>
      <c r="BN438" s="246">
        <f t="shared" si="618"/>
        <v>0</v>
      </c>
      <c r="BO438" s="246">
        <f t="shared" si="618"/>
        <v>0</v>
      </c>
      <c r="BP438" s="246">
        <f t="shared" si="618"/>
        <v>0</v>
      </c>
      <c r="BQ438" s="246">
        <f t="shared" si="618"/>
        <v>0</v>
      </c>
      <c r="BR438" s="246">
        <f t="shared" si="618"/>
        <v>0</v>
      </c>
      <c r="BS438" s="246">
        <f t="shared" si="618"/>
        <v>0</v>
      </c>
      <c r="BT438" s="246">
        <f t="shared" si="618"/>
        <v>0</v>
      </c>
      <c r="BU438" s="246">
        <f t="shared" si="618"/>
        <v>0</v>
      </c>
      <c r="BV438" s="246">
        <f t="shared" si="618"/>
        <v>0</v>
      </c>
      <c r="BW438" s="246">
        <f t="shared" si="618"/>
        <v>0</v>
      </c>
      <c r="BX438" s="246">
        <f t="shared" si="618"/>
        <v>0</v>
      </c>
      <c r="BY438" s="246">
        <f t="shared" si="618"/>
        <v>0</v>
      </c>
      <c r="BZ438" s="246">
        <f t="shared" si="618"/>
        <v>0</v>
      </c>
      <c r="CA438" s="246">
        <f t="shared" si="618"/>
        <v>0</v>
      </c>
      <c r="CB438" s="246">
        <f t="shared" ref="CB438:EM438" si="619">COUNTIF(CB439:CB466,"x")</f>
        <v>0</v>
      </c>
      <c r="CC438" s="246">
        <f t="shared" si="619"/>
        <v>0</v>
      </c>
      <c r="CD438" s="246">
        <f t="shared" si="619"/>
        <v>0</v>
      </c>
      <c r="CE438" s="246">
        <f t="shared" si="619"/>
        <v>0</v>
      </c>
      <c r="CF438" s="246">
        <f t="shared" si="619"/>
        <v>0</v>
      </c>
      <c r="CG438" s="246">
        <f t="shared" si="619"/>
        <v>0</v>
      </c>
      <c r="CH438" s="246">
        <f t="shared" si="619"/>
        <v>0</v>
      </c>
      <c r="CI438" s="246">
        <f t="shared" si="619"/>
        <v>0</v>
      </c>
      <c r="CJ438" s="246">
        <f t="shared" si="619"/>
        <v>0</v>
      </c>
      <c r="CK438" s="246">
        <f t="shared" si="619"/>
        <v>0</v>
      </c>
      <c r="CL438" s="246">
        <f t="shared" si="619"/>
        <v>0</v>
      </c>
      <c r="CM438" s="246">
        <f t="shared" si="619"/>
        <v>0</v>
      </c>
      <c r="CN438" s="246">
        <f t="shared" si="619"/>
        <v>0</v>
      </c>
      <c r="CO438" s="246">
        <f t="shared" si="619"/>
        <v>0</v>
      </c>
      <c r="CP438" s="246">
        <f t="shared" si="619"/>
        <v>0</v>
      </c>
      <c r="CQ438" s="246">
        <f t="shared" si="619"/>
        <v>0</v>
      </c>
      <c r="CR438" s="246">
        <f t="shared" si="619"/>
        <v>0</v>
      </c>
      <c r="CS438" s="246">
        <f t="shared" si="619"/>
        <v>0</v>
      </c>
      <c r="CT438" s="246">
        <f t="shared" si="619"/>
        <v>0</v>
      </c>
      <c r="CU438" s="246">
        <f t="shared" si="619"/>
        <v>0</v>
      </c>
      <c r="CV438" s="246">
        <f t="shared" si="619"/>
        <v>0</v>
      </c>
      <c r="CW438" s="246">
        <f t="shared" si="619"/>
        <v>0</v>
      </c>
      <c r="CX438" s="246">
        <f t="shared" si="619"/>
        <v>0</v>
      </c>
      <c r="CY438" s="246">
        <f t="shared" si="619"/>
        <v>0</v>
      </c>
      <c r="CZ438" s="246">
        <f t="shared" si="619"/>
        <v>0</v>
      </c>
      <c r="DA438" s="246">
        <f t="shared" si="619"/>
        <v>0</v>
      </c>
      <c r="DB438" s="246">
        <f t="shared" si="619"/>
        <v>0</v>
      </c>
      <c r="DC438" s="246">
        <f t="shared" si="619"/>
        <v>0</v>
      </c>
      <c r="DD438" s="246">
        <f t="shared" si="619"/>
        <v>0</v>
      </c>
      <c r="DE438" s="246">
        <f t="shared" si="619"/>
        <v>0</v>
      </c>
      <c r="DF438" s="246">
        <f t="shared" si="619"/>
        <v>0</v>
      </c>
      <c r="DG438" s="246">
        <f t="shared" si="619"/>
        <v>0</v>
      </c>
      <c r="DH438" s="246">
        <f t="shared" si="619"/>
        <v>0</v>
      </c>
      <c r="DI438" s="246">
        <f t="shared" si="619"/>
        <v>0</v>
      </c>
      <c r="DJ438" s="246">
        <f t="shared" si="619"/>
        <v>0</v>
      </c>
      <c r="DK438" s="246">
        <f t="shared" si="619"/>
        <v>0</v>
      </c>
      <c r="DL438" s="246">
        <f t="shared" si="619"/>
        <v>0</v>
      </c>
      <c r="DM438" s="246">
        <f t="shared" si="619"/>
        <v>0</v>
      </c>
      <c r="DN438" s="246">
        <f t="shared" si="619"/>
        <v>0</v>
      </c>
      <c r="DO438" s="246">
        <f t="shared" si="619"/>
        <v>0</v>
      </c>
      <c r="DP438" s="246">
        <f t="shared" si="619"/>
        <v>0</v>
      </c>
      <c r="DQ438" s="246">
        <f t="shared" si="619"/>
        <v>0</v>
      </c>
      <c r="DR438" s="246">
        <f t="shared" si="619"/>
        <v>0</v>
      </c>
      <c r="DS438" s="246">
        <f t="shared" si="619"/>
        <v>0</v>
      </c>
      <c r="DT438" s="246">
        <f t="shared" si="619"/>
        <v>0</v>
      </c>
      <c r="DU438" s="246">
        <f t="shared" si="619"/>
        <v>0</v>
      </c>
      <c r="DV438" s="246">
        <f t="shared" si="619"/>
        <v>0</v>
      </c>
      <c r="DW438" s="246">
        <f t="shared" si="619"/>
        <v>0</v>
      </c>
      <c r="DX438" s="246">
        <f t="shared" si="619"/>
        <v>0</v>
      </c>
      <c r="DY438" s="246">
        <f t="shared" si="619"/>
        <v>0</v>
      </c>
      <c r="DZ438" s="246">
        <f t="shared" si="619"/>
        <v>0</v>
      </c>
      <c r="EA438" s="246">
        <f t="shared" si="619"/>
        <v>0</v>
      </c>
      <c r="EB438" s="246">
        <f t="shared" si="619"/>
        <v>0</v>
      </c>
      <c r="EC438" s="246">
        <f t="shared" si="619"/>
        <v>0</v>
      </c>
      <c r="ED438" s="246">
        <f t="shared" si="619"/>
        <v>0</v>
      </c>
      <c r="EE438" s="246">
        <f t="shared" si="619"/>
        <v>0</v>
      </c>
      <c r="EF438" s="246">
        <f t="shared" si="619"/>
        <v>0</v>
      </c>
      <c r="EG438" s="246">
        <f t="shared" si="619"/>
        <v>0</v>
      </c>
      <c r="EH438" s="246">
        <f t="shared" si="619"/>
        <v>0</v>
      </c>
      <c r="EI438" s="246">
        <f t="shared" si="619"/>
        <v>0</v>
      </c>
      <c r="EJ438" s="246">
        <f t="shared" si="619"/>
        <v>0</v>
      </c>
      <c r="EK438" s="246">
        <f t="shared" si="619"/>
        <v>0</v>
      </c>
      <c r="EL438" s="246">
        <f t="shared" si="619"/>
        <v>0</v>
      </c>
      <c r="EM438" s="246">
        <f t="shared" si="619"/>
        <v>0</v>
      </c>
      <c r="EN438" s="246">
        <f t="shared" ref="EN438:GY438" si="620">COUNTIF(EN439:EN466,"x")</f>
        <v>0</v>
      </c>
      <c r="EO438" s="246">
        <f t="shared" si="620"/>
        <v>0</v>
      </c>
      <c r="EP438" s="246">
        <f t="shared" si="620"/>
        <v>0</v>
      </c>
      <c r="EQ438" s="246">
        <f t="shared" si="620"/>
        <v>0</v>
      </c>
      <c r="ER438" s="246">
        <f t="shared" si="620"/>
        <v>0</v>
      </c>
      <c r="ES438" s="246">
        <f t="shared" si="620"/>
        <v>0</v>
      </c>
      <c r="ET438" s="246">
        <f t="shared" si="620"/>
        <v>0</v>
      </c>
      <c r="EU438" s="246">
        <f t="shared" si="620"/>
        <v>0</v>
      </c>
      <c r="EV438" s="246">
        <f t="shared" si="620"/>
        <v>0</v>
      </c>
      <c r="EW438" s="246">
        <f t="shared" si="620"/>
        <v>0</v>
      </c>
      <c r="EX438" s="246">
        <f t="shared" si="620"/>
        <v>0</v>
      </c>
      <c r="EY438" s="246">
        <f t="shared" si="620"/>
        <v>0</v>
      </c>
      <c r="EZ438" s="246">
        <f t="shared" si="620"/>
        <v>0</v>
      </c>
      <c r="FA438" s="246">
        <f t="shared" si="620"/>
        <v>0</v>
      </c>
      <c r="FB438" s="246">
        <f t="shared" si="620"/>
        <v>0</v>
      </c>
      <c r="FC438" s="246">
        <f t="shared" si="620"/>
        <v>0</v>
      </c>
      <c r="FD438" s="246">
        <f t="shared" si="620"/>
        <v>0</v>
      </c>
      <c r="FE438" s="246">
        <f t="shared" si="620"/>
        <v>0</v>
      </c>
      <c r="FF438" s="246">
        <f t="shared" si="620"/>
        <v>0</v>
      </c>
      <c r="FG438" s="246">
        <f t="shared" si="620"/>
        <v>0</v>
      </c>
      <c r="FH438" s="246">
        <f t="shared" si="620"/>
        <v>0</v>
      </c>
      <c r="FI438" s="246">
        <f t="shared" si="620"/>
        <v>0</v>
      </c>
      <c r="FJ438" s="246">
        <f t="shared" si="620"/>
        <v>0</v>
      </c>
      <c r="FK438" s="246">
        <f t="shared" si="620"/>
        <v>0</v>
      </c>
      <c r="FL438" s="246">
        <f t="shared" si="620"/>
        <v>0</v>
      </c>
      <c r="FM438" s="246">
        <f t="shared" si="620"/>
        <v>0</v>
      </c>
      <c r="FN438" s="246">
        <f t="shared" si="620"/>
        <v>0</v>
      </c>
      <c r="FO438" s="246">
        <f t="shared" si="620"/>
        <v>0</v>
      </c>
      <c r="FP438" s="246">
        <f t="shared" si="620"/>
        <v>0</v>
      </c>
      <c r="FQ438" s="246">
        <f t="shared" si="620"/>
        <v>0</v>
      </c>
      <c r="FR438" s="246">
        <f t="shared" si="620"/>
        <v>0</v>
      </c>
      <c r="FS438" s="246">
        <f t="shared" si="620"/>
        <v>0</v>
      </c>
      <c r="FT438" s="246">
        <f t="shared" si="620"/>
        <v>0</v>
      </c>
      <c r="FU438" s="246">
        <f t="shared" si="620"/>
        <v>0</v>
      </c>
      <c r="FV438" s="246">
        <f t="shared" si="620"/>
        <v>0</v>
      </c>
      <c r="FW438" s="246">
        <f t="shared" si="620"/>
        <v>0</v>
      </c>
      <c r="FX438" s="246">
        <f t="shared" si="620"/>
        <v>0</v>
      </c>
      <c r="FY438" s="246">
        <f t="shared" si="620"/>
        <v>0</v>
      </c>
      <c r="FZ438" s="246">
        <f t="shared" si="620"/>
        <v>0</v>
      </c>
      <c r="GA438" s="246">
        <f t="shared" si="620"/>
        <v>0</v>
      </c>
      <c r="GB438" s="246">
        <f t="shared" si="620"/>
        <v>0</v>
      </c>
      <c r="GC438" s="246">
        <f t="shared" si="620"/>
        <v>0</v>
      </c>
      <c r="GD438" s="246">
        <f t="shared" si="620"/>
        <v>0</v>
      </c>
      <c r="GE438" s="246">
        <f t="shared" si="620"/>
        <v>0</v>
      </c>
      <c r="GF438" s="246">
        <f t="shared" si="620"/>
        <v>0</v>
      </c>
      <c r="GG438" s="246">
        <f t="shared" si="620"/>
        <v>0</v>
      </c>
      <c r="GH438" s="246">
        <f t="shared" si="620"/>
        <v>0</v>
      </c>
      <c r="GI438" s="246">
        <f t="shared" si="620"/>
        <v>0</v>
      </c>
      <c r="GJ438" s="246">
        <f t="shared" si="620"/>
        <v>0</v>
      </c>
      <c r="GK438" s="246">
        <f t="shared" si="620"/>
        <v>0</v>
      </c>
      <c r="GL438" s="246">
        <f t="shared" si="620"/>
        <v>0</v>
      </c>
      <c r="GM438" s="246">
        <f t="shared" si="620"/>
        <v>0</v>
      </c>
      <c r="GN438" s="246">
        <f t="shared" si="620"/>
        <v>0</v>
      </c>
      <c r="GO438" s="246">
        <f t="shared" si="620"/>
        <v>0</v>
      </c>
      <c r="GP438" s="246">
        <f t="shared" si="620"/>
        <v>0</v>
      </c>
      <c r="GQ438" s="246">
        <f t="shared" si="620"/>
        <v>0</v>
      </c>
      <c r="GR438" s="246">
        <f t="shared" si="620"/>
        <v>0</v>
      </c>
      <c r="GS438" s="246">
        <f t="shared" si="620"/>
        <v>0</v>
      </c>
      <c r="GT438" s="246">
        <f t="shared" si="620"/>
        <v>0</v>
      </c>
      <c r="GU438" s="246">
        <f t="shared" si="620"/>
        <v>0</v>
      </c>
      <c r="GV438" s="246">
        <f t="shared" si="620"/>
        <v>0</v>
      </c>
      <c r="GW438" s="246">
        <f t="shared" si="620"/>
        <v>0</v>
      </c>
      <c r="GX438" s="246">
        <f t="shared" si="620"/>
        <v>0</v>
      </c>
      <c r="GY438" s="246">
        <f t="shared" si="620"/>
        <v>0</v>
      </c>
      <c r="GZ438" s="246">
        <f t="shared" ref="GZ438:JK438" si="621">COUNTIF(GZ439:GZ466,"x")</f>
        <v>0</v>
      </c>
      <c r="HA438" s="246">
        <f t="shared" si="621"/>
        <v>0</v>
      </c>
      <c r="HB438" s="246">
        <f t="shared" si="621"/>
        <v>0</v>
      </c>
      <c r="HC438" s="246">
        <f t="shared" si="621"/>
        <v>0</v>
      </c>
      <c r="HD438" s="246">
        <f t="shared" si="621"/>
        <v>0</v>
      </c>
      <c r="HE438" s="246">
        <f t="shared" si="621"/>
        <v>0</v>
      </c>
      <c r="HF438" s="246">
        <f t="shared" si="621"/>
        <v>0</v>
      </c>
      <c r="HG438" s="246">
        <f t="shared" si="621"/>
        <v>0</v>
      </c>
      <c r="HH438" s="246">
        <f t="shared" si="621"/>
        <v>0</v>
      </c>
      <c r="HI438" s="246">
        <f t="shared" si="621"/>
        <v>0</v>
      </c>
      <c r="HJ438" s="246">
        <f t="shared" si="621"/>
        <v>0</v>
      </c>
      <c r="HK438" s="246">
        <f t="shared" si="621"/>
        <v>0</v>
      </c>
      <c r="HL438" s="246">
        <f t="shared" si="621"/>
        <v>0</v>
      </c>
      <c r="HM438" s="246">
        <f t="shared" si="621"/>
        <v>0</v>
      </c>
      <c r="HN438" s="246">
        <f t="shared" si="621"/>
        <v>0</v>
      </c>
      <c r="HO438" s="246">
        <f t="shared" si="621"/>
        <v>0</v>
      </c>
      <c r="HP438" s="246">
        <f t="shared" si="621"/>
        <v>0</v>
      </c>
      <c r="HQ438" s="246">
        <f t="shared" si="621"/>
        <v>0</v>
      </c>
      <c r="HR438" s="246">
        <f t="shared" si="621"/>
        <v>0</v>
      </c>
      <c r="HS438" s="246">
        <f t="shared" si="621"/>
        <v>0</v>
      </c>
      <c r="HT438" s="246">
        <f t="shared" si="621"/>
        <v>0</v>
      </c>
      <c r="HU438" s="246">
        <f t="shared" si="621"/>
        <v>0</v>
      </c>
      <c r="HV438" s="246">
        <f t="shared" si="621"/>
        <v>0</v>
      </c>
      <c r="HW438" s="246">
        <f t="shared" si="621"/>
        <v>0</v>
      </c>
      <c r="HX438" s="246">
        <f t="shared" si="621"/>
        <v>0</v>
      </c>
      <c r="HY438" s="246">
        <f t="shared" si="621"/>
        <v>0</v>
      </c>
      <c r="HZ438" s="246">
        <f t="shared" si="621"/>
        <v>0</v>
      </c>
      <c r="IA438" s="246">
        <f t="shared" si="621"/>
        <v>0</v>
      </c>
      <c r="IB438" s="246">
        <f t="shared" si="621"/>
        <v>0</v>
      </c>
      <c r="IC438" s="246">
        <f t="shared" si="621"/>
        <v>0</v>
      </c>
      <c r="ID438" s="246">
        <f t="shared" si="621"/>
        <v>0</v>
      </c>
      <c r="IE438" s="246">
        <f t="shared" si="621"/>
        <v>0</v>
      </c>
      <c r="IF438" s="246">
        <f t="shared" si="621"/>
        <v>0</v>
      </c>
      <c r="IG438" s="246">
        <f t="shared" si="621"/>
        <v>0</v>
      </c>
      <c r="IH438" s="246">
        <f t="shared" si="621"/>
        <v>0</v>
      </c>
      <c r="II438" s="246">
        <f t="shared" si="621"/>
        <v>0</v>
      </c>
      <c r="IJ438" s="246">
        <f t="shared" si="621"/>
        <v>0</v>
      </c>
      <c r="IK438" s="246">
        <f t="shared" si="621"/>
        <v>0</v>
      </c>
      <c r="IL438" s="246">
        <f t="shared" si="621"/>
        <v>0</v>
      </c>
      <c r="IM438" s="246">
        <f t="shared" si="621"/>
        <v>0</v>
      </c>
      <c r="IN438" s="246">
        <f t="shared" si="621"/>
        <v>0</v>
      </c>
      <c r="IO438" s="246">
        <f t="shared" si="621"/>
        <v>0</v>
      </c>
      <c r="IP438" s="246">
        <f t="shared" si="621"/>
        <v>0</v>
      </c>
      <c r="IQ438" s="246">
        <f t="shared" si="621"/>
        <v>0</v>
      </c>
      <c r="IR438" s="246">
        <f t="shared" si="621"/>
        <v>0</v>
      </c>
      <c r="IS438" s="246">
        <f t="shared" si="621"/>
        <v>0</v>
      </c>
      <c r="IT438" s="246">
        <f t="shared" si="621"/>
        <v>0</v>
      </c>
      <c r="IU438" s="246">
        <f t="shared" si="621"/>
        <v>0</v>
      </c>
      <c r="IV438" s="246">
        <f t="shared" si="621"/>
        <v>0</v>
      </c>
      <c r="IW438" s="246">
        <f t="shared" si="621"/>
        <v>0</v>
      </c>
      <c r="IX438" s="246">
        <f t="shared" si="621"/>
        <v>0</v>
      </c>
      <c r="IY438" s="246">
        <f t="shared" si="621"/>
        <v>0</v>
      </c>
      <c r="IZ438" s="246">
        <f t="shared" si="621"/>
        <v>0</v>
      </c>
      <c r="JA438" s="246">
        <f t="shared" si="621"/>
        <v>0</v>
      </c>
      <c r="JB438" s="246">
        <f t="shared" si="621"/>
        <v>0</v>
      </c>
      <c r="JC438" s="246">
        <f t="shared" si="621"/>
        <v>0</v>
      </c>
      <c r="JD438" s="246">
        <f t="shared" si="621"/>
        <v>0</v>
      </c>
      <c r="JE438" s="246">
        <f t="shared" si="621"/>
        <v>0</v>
      </c>
      <c r="JF438" s="246">
        <f t="shared" si="621"/>
        <v>0</v>
      </c>
      <c r="JG438" s="246">
        <f t="shared" si="621"/>
        <v>0</v>
      </c>
      <c r="JH438" s="246">
        <f t="shared" si="621"/>
        <v>0</v>
      </c>
      <c r="JI438" s="246">
        <f t="shared" si="621"/>
        <v>0</v>
      </c>
      <c r="JJ438" s="246">
        <f t="shared" si="621"/>
        <v>0</v>
      </c>
      <c r="JK438" s="246">
        <f t="shared" si="621"/>
        <v>0</v>
      </c>
      <c r="JL438" s="246">
        <f t="shared" ref="JL438:LW438" si="622">COUNTIF(JL439:JL466,"x")</f>
        <v>0</v>
      </c>
      <c r="JM438" s="246">
        <f t="shared" si="622"/>
        <v>0</v>
      </c>
      <c r="JN438" s="246">
        <f t="shared" si="622"/>
        <v>0</v>
      </c>
      <c r="JO438" s="246">
        <f t="shared" si="622"/>
        <v>0</v>
      </c>
      <c r="JP438" s="246">
        <f t="shared" si="622"/>
        <v>0</v>
      </c>
      <c r="JQ438" s="246">
        <f t="shared" si="622"/>
        <v>0</v>
      </c>
      <c r="JR438" s="246">
        <f t="shared" si="622"/>
        <v>0</v>
      </c>
      <c r="JS438" s="246">
        <f t="shared" si="622"/>
        <v>0</v>
      </c>
      <c r="JT438" s="246">
        <f t="shared" si="622"/>
        <v>0</v>
      </c>
      <c r="JU438" s="246">
        <f t="shared" si="622"/>
        <v>0</v>
      </c>
      <c r="JV438" s="246">
        <f t="shared" si="622"/>
        <v>0</v>
      </c>
      <c r="JW438" s="246">
        <f t="shared" si="622"/>
        <v>0</v>
      </c>
      <c r="JX438" s="246">
        <f t="shared" si="622"/>
        <v>0</v>
      </c>
      <c r="JY438" s="246">
        <f t="shared" si="622"/>
        <v>0</v>
      </c>
      <c r="JZ438" s="246">
        <f t="shared" si="622"/>
        <v>0</v>
      </c>
      <c r="KA438" s="246">
        <f t="shared" si="622"/>
        <v>0</v>
      </c>
      <c r="KB438" s="246">
        <f t="shared" si="622"/>
        <v>0</v>
      </c>
      <c r="KC438" s="246">
        <f t="shared" si="622"/>
        <v>0</v>
      </c>
      <c r="KD438" s="246">
        <f t="shared" si="622"/>
        <v>0</v>
      </c>
      <c r="KE438" s="246">
        <f t="shared" si="622"/>
        <v>0</v>
      </c>
      <c r="KF438" s="246">
        <f t="shared" si="622"/>
        <v>0</v>
      </c>
      <c r="KG438" s="246">
        <f t="shared" si="622"/>
        <v>0</v>
      </c>
      <c r="KH438" s="246">
        <f t="shared" si="622"/>
        <v>0</v>
      </c>
      <c r="KI438" s="246">
        <f t="shared" si="622"/>
        <v>0</v>
      </c>
      <c r="KJ438" s="246">
        <f t="shared" si="622"/>
        <v>0</v>
      </c>
      <c r="KK438" s="246">
        <f t="shared" si="622"/>
        <v>0</v>
      </c>
      <c r="KL438" s="246">
        <f t="shared" si="622"/>
        <v>0</v>
      </c>
      <c r="KM438" s="246">
        <f t="shared" si="622"/>
        <v>0</v>
      </c>
      <c r="KN438" s="246">
        <f t="shared" si="622"/>
        <v>0</v>
      </c>
      <c r="KO438" s="246">
        <f t="shared" si="622"/>
        <v>0</v>
      </c>
      <c r="KP438" s="246">
        <f t="shared" si="622"/>
        <v>0</v>
      </c>
      <c r="KQ438" s="246">
        <f t="shared" si="622"/>
        <v>0</v>
      </c>
      <c r="KR438" s="246">
        <f t="shared" si="622"/>
        <v>0</v>
      </c>
      <c r="KS438" s="246">
        <f t="shared" si="622"/>
        <v>0</v>
      </c>
      <c r="KT438" s="246">
        <f t="shared" si="622"/>
        <v>0</v>
      </c>
      <c r="KU438" s="246">
        <f t="shared" si="622"/>
        <v>0</v>
      </c>
      <c r="KV438" s="246">
        <f t="shared" si="622"/>
        <v>0</v>
      </c>
      <c r="KW438" s="246">
        <f t="shared" si="622"/>
        <v>0</v>
      </c>
      <c r="KX438" s="246">
        <f t="shared" si="622"/>
        <v>0</v>
      </c>
      <c r="KY438" s="246">
        <f t="shared" si="622"/>
        <v>0</v>
      </c>
      <c r="KZ438" s="246">
        <f t="shared" si="622"/>
        <v>0</v>
      </c>
      <c r="LA438" s="246">
        <f t="shared" si="622"/>
        <v>0</v>
      </c>
      <c r="LB438" s="246">
        <f t="shared" si="622"/>
        <v>0</v>
      </c>
      <c r="LC438" s="246">
        <f t="shared" si="622"/>
        <v>0</v>
      </c>
      <c r="LD438" s="246">
        <f t="shared" si="622"/>
        <v>0</v>
      </c>
      <c r="LE438" s="246">
        <f t="shared" si="622"/>
        <v>0</v>
      </c>
      <c r="LF438" s="246">
        <f t="shared" si="622"/>
        <v>0</v>
      </c>
      <c r="LG438" s="246">
        <f t="shared" si="622"/>
        <v>0</v>
      </c>
      <c r="LH438" s="246">
        <f t="shared" si="622"/>
        <v>0</v>
      </c>
      <c r="LI438" s="246">
        <f t="shared" si="622"/>
        <v>0</v>
      </c>
      <c r="LJ438" s="246">
        <f t="shared" si="622"/>
        <v>0</v>
      </c>
      <c r="LK438" s="246">
        <f t="shared" si="622"/>
        <v>0</v>
      </c>
      <c r="LL438" s="246">
        <f t="shared" si="622"/>
        <v>0</v>
      </c>
      <c r="LM438" s="246">
        <f t="shared" si="622"/>
        <v>0</v>
      </c>
      <c r="LN438" s="246">
        <f t="shared" si="622"/>
        <v>0</v>
      </c>
      <c r="LO438" s="246">
        <f t="shared" si="622"/>
        <v>0</v>
      </c>
      <c r="LP438" s="246">
        <f t="shared" si="622"/>
        <v>0</v>
      </c>
      <c r="LQ438" s="246">
        <f t="shared" si="622"/>
        <v>0</v>
      </c>
      <c r="LR438" s="246">
        <f t="shared" si="622"/>
        <v>0</v>
      </c>
      <c r="LS438" s="246">
        <f t="shared" si="622"/>
        <v>0</v>
      </c>
      <c r="LT438" s="246">
        <f t="shared" si="622"/>
        <v>0</v>
      </c>
      <c r="LU438" s="246">
        <f t="shared" si="622"/>
        <v>0</v>
      </c>
      <c r="LV438" s="246">
        <f t="shared" si="622"/>
        <v>0</v>
      </c>
      <c r="LW438" s="246">
        <f t="shared" si="622"/>
        <v>0</v>
      </c>
      <c r="LX438" s="246">
        <f t="shared" ref="LX438:OI438" si="623">COUNTIF(LX439:LX466,"x")</f>
        <v>0</v>
      </c>
      <c r="LY438" s="246">
        <f t="shared" si="623"/>
        <v>0</v>
      </c>
      <c r="LZ438" s="246">
        <f t="shared" si="623"/>
        <v>0</v>
      </c>
      <c r="MA438" s="246">
        <f t="shared" si="623"/>
        <v>0</v>
      </c>
      <c r="MB438" s="246">
        <f t="shared" si="623"/>
        <v>0</v>
      </c>
      <c r="MC438" s="246">
        <f t="shared" si="623"/>
        <v>0</v>
      </c>
      <c r="MD438" s="246">
        <f t="shared" si="623"/>
        <v>0</v>
      </c>
      <c r="ME438" s="246">
        <f t="shared" si="623"/>
        <v>0</v>
      </c>
      <c r="MF438" s="246">
        <f t="shared" si="623"/>
        <v>0</v>
      </c>
      <c r="MG438" s="246">
        <f t="shared" si="623"/>
        <v>0</v>
      </c>
      <c r="MH438" s="246">
        <f t="shared" si="623"/>
        <v>0</v>
      </c>
      <c r="MI438" s="246">
        <f t="shared" si="623"/>
        <v>0</v>
      </c>
      <c r="MJ438" s="246">
        <f t="shared" si="623"/>
        <v>0</v>
      </c>
      <c r="MK438" s="246">
        <f t="shared" si="623"/>
        <v>0</v>
      </c>
      <c r="ML438" s="246">
        <f t="shared" si="623"/>
        <v>0</v>
      </c>
      <c r="MM438" s="246">
        <f t="shared" si="623"/>
        <v>0</v>
      </c>
      <c r="MN438" s="246">
        <f t="shared" si="623"/>
        <v>0</v>
      </c>
      <c r="MO438" s="246">
        <f t="shared" si="623"/>
        <v>0</v>
      </c>
      <c r="MP438" s="246">
        <f t="shared" si="623"/>
        <v>0</v>
      </c>
      <c r="MQ438" s="246">
        <f t="shared" si="623"/>
        <v>0</v>
      </c>
      <c r="MR438" s="246">
        <f t="shared" si="623"/>
        <v>0</v>
      </c>
      <c r="MS438" s="246">
        <f t="shared" si="623"/>
        <v>0</v>
      </c>
      <c r="MT438" s="246">
        <f t="shared" si="623"/>
        <v>0</v>
      </c>
      <c r="MU438" s="246">
        <f t="shared" si="623"/>
        <v>0</v>
      </c>
      <c r="MV438" s="246">
        <f t="shared" si="623"/>
        <v>0</v>
      </c>
      <c r="MW438" s="246">
        <f t="shared" si="623"/>
        <v>0</v>
      </c>
      <c r="MX438" s="246">
        <f t="shared" si="623"/>
        <v>0</v>
      </c>
      <c r="MY438" s="246">
        <f t="shared" si="623"/>
        <v>0</v>
      </c>
      <c r="MZ438" s="246">
        <f t="shared" si="623"/>
        <v>0</v>
      </c>
      <c r="NA438" s="246">
        <f t="shared" si="623"/>
        <v>0</v>
      </c>
      <c r="NB438" s="246">
        <f t="shared" si="623"/>
        <v>0</v>
      </c>
      <c r="NC438" s="246">
        <f t="shared" si="623"/>
        <v>0</v>
      </c>
      <c r="ND438" s="246">
        <f t="shared" si="623"/>
        <v>0</v>
      </c>
      <c r="NE438" s="246">
        <f t="shared" si="623"/>
        <v>0</v>
      </c>
      <c r="NF438" s="246">
        <f t="shared" si="623"/>
        <v>0</v>
      </c>
      <c r="NG438" s="246">
        <f t="shared" si="623"/>
        <v>0</v>
      </c>
      <c r="NH438" s="246">
        <f t="shared" si="623"/>
        <v>0</v>
      </c>
      <c r="NI438" s="246">
        <f t="shared" si="623"/>
        <v>0</v>
      </c>
      <c r="NJ438" s="246">
        <f t="shared" si="623"/>
        <v>0</v>
      </c>
      <c r="NK438" s="246">
        <f t="shared" si="623"/>
        <v>0</v>
      </c>
      <c r="NL438" s="246">
        <f t="shared" si="623"/>
        <v>0</v>
      </c>
      <c r="NM438" s="246">
        <f t="shared" si="623"/>
        <v>0</v>
      </c>
      <c r="NN438" s="246">
        <f t="shared" si="623"/>
        <v>0</v>
      </c>
      <c r="NO438" s="246">
        <f t="shared" si="623"/>
        <v>0</v>
      </c>
      <c r="NP438" s="246">
        <f t="shared" si="623"/>
        <v>0</v>
      </c>
      <c r="NQ438" s="246">
        <f t="shared" si="623"/>
        <v>0</v>
      </c>
      <c r="NR438" s="246">
        <f t="shared" si="623"/>
        <v>0</v>
      </c>
      <c r="NS438" s="246">
        <f t="shared" si="623"/>
        <v>0</v>
      </c>
      <c r="NT438" s="246">
        <f t="shared" si="623"/>
        <v>0</v>
      </c>
      <c r="NU438" s="246">
        <f t="shared" si="623"/>
        <v>0</v>
      </c>
      <c r="NV438" s="246">
        <f t="shared" si="623"/>
        <v>0</v>
      </c>
      <c r="NW438" s="246">
        <f t="shared" si="623"/>
        <v>0</v>
      </c>
      <c r="NX438" s="246">
        <f t="shared" si="623"/>
        <v>0</v>
      </c>
      <c r="NY438" s="246">
        <f t="shared" si="623"/>
        <v>0</v>
      </c>
      <c r="NZ438" s="246">
        <f t="shared" si="623"/>
        <v>0</v>
      </c>
      <c r="OA438" s="246">
        <f t="shared" si="623"/>
        <v>0</v>
      </c>
      <c r="OB438" s="246">
        <f t="shared" si="623"/>
        <v>0</v>
      </c>
      <c r="OC438" s="246">
        <f t="shared" si="623"/>
        <v>0</v>
      </c>
      <c r="OD438" s="246">
        <f t="shared" si="623"/>
        <v>0</v>
      </c>
      <c r="OE438" s="246">
        <f t="shared" si="623"/>
        <v>0</v>
      </c>
      <c r="OF438" s="246">
        <f t="shared" si="623"/>
        <v>0</v>
      </c>
      <c r="OG438" s="246">
        <f t="shared" si="623"/>
        <v>0</v>
      </c>
      <c r="OH438" s="246">
        <f t="shared" si="623"/>
        <v>0</v>
      </c>
      <c r="OI438" s="246">
        <f t="shared" si="623"/>
        <v>0</v>
      </c>
      <c r="OJ438" s="246">
        <f t="shared" ref="OJ438:OY438" si="624">COUNTIF(OJ439:OJ466,"x")</f>
        <v>0</v>
      </c>
      <c r="OK438" s="246">
        <f t="shared" si="624"/>
        <v>0</v>
      </c>
      <c r="OL438" s="246">
        <f t="shared" si="624"/>
        <v>0</v>
      </c>
      <c r="OM438" s="246">
        <f t="shared" si="624"/>
        <v>0</v>
      </c>
      <c r="ON438" s="246">
        <f t="shared" si="624"/>
        <v>0</v>
      </c>
      <c r="OO438" s="246">
        <f t="shared" si="624"/>
        <v>0</v>
      </c>
      <c r="OP438" s="246">
        <f t="shared" si="624"/>
        <v>0</v>
      </c>
      <c r="OQ438" s="246">
        <f t="shared" si="624"/>
        <v>0</v>
      </c>
      <c r="OR438" s="246">
        <f t="shared" si="624"/>
        <v>0</v>
      </c>
      <c r="OS438" s="246">
        <f t="shared" si="624"/>
        <v>0</v>
      </c>
      <c r="OT438" s="246">
        <f t="shared" si="624"/>
        <v>0</v>
      </c>
      <c r="OU438" s="246">
        <f t="shared" si="624"/>
        <v>0</v>
      </c>
      <c r="OV438" s="246">
        <f t="shared" si="624"/>
        <v>0</v>
      </c>
      <c r="OW438" s="246">
        <f t="shared" si="624"/>
        <v>0</v>
      </c>
      <c r="OX438" s="246">
        <f t="shared" si="624"/>
        <v>0</v>
      </c>
      <c r="OY438" s="246">
        <f t="shared" si="624"/>
        <v>0</v>
      </c>
      <c r="OZ438" s="125"/>
      <c r="PA438" s="82"/>
    </row>
    <row r="439" spans="1:417" ht="71.25" hidden="1" customHeight="1">
      <c r="A439" s="61"/>
      <c r="B439" s="61">
        <v>161</v>
      </c>
      <c r="C439" s="137" t="s">
        <v>253</v>
      </c>
      <c r="D439" s="133" t="s">
        <v>6</v>
      </c>
      <c r="E439" s="137" t="s">
        <v>258</v>
      </c>
      <c r="F439" s="134" t="s">
        <v>6</v>
      </c>
      <c r="G439" s="133"/>
      <c r="H439" s="137" t="s">
        <v>258</v>
      </c>
      <c r="I439" s="137" t="s">
        <v>1134</v>
      </c>
      <c r="J439" s="134"/>
      <c r="K439" s="206" t="s">
        <v>662</v>
      </c>
      <c r="L439" s="134" t="s">
        <v>500</v>
      </c>
      <c r="M439" s="55" t="s">
        <v>377</v>
      </c>
      <c r="N439" s="61" t="s">
        <v>349</v>
      </c>
      <c r="O439" s="61" t="s">
        <v>205</v>
      </c>
      <c r="P439" s="61"/>
      <c r="Q439" s="131"/>
      <c r="R439" s="131"/>
      <c r="S439" s="131"/>
      <c r="T439" s="131"/>
      <c r="U439" s="131"/>
      <c r="V439" s="131" t="s">
        <v>205</v>
      </c>
      <c r="W439" s="131"/>
      <c r="X439" s="131"/>
      <c r="Y439" s="131"/>
      <c r="Z439" s="131"/>
      <c r="AA439" s="131"/>
      <c r="AB439" s="130">
        <f t="shared" ref="AB439:AB466" si="625">COUNTIF($Q439:$AA439,"x")</f>
        <v>1</v>
      </c>
      <c r="AC439" s="77"/>
      <c r="AD439" s="77"/>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251"/>
      <c r="BT439" s="251"/>
      <c r="BU439" s="79"/>
      <c r="BV439" s="205"/>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202"/>
      <c r="DC439" s="203"/>
      <c r="DD439" s="202"/>
      <c r="DE439" s="203"/>
      <c r="DF439" s="202"/>
      <c r="DG439" s="203"/>
      <c r="DH439" s="202"/>
      <c r="DI439" s="203" t="e">
        <f>DH439/(DB439+DD439+DF439+DH439)</f>
        <v>#DIV/0!</v>
      </c>
      <c r="DJ439" s="204" t="e">
        <f>(((DB439*2)+(DD439*1)+(DF439*0)))/(DB439+DD439+DF439)</f>
        <v>#DIV/0!</v>
      </c>
      <c r="DK439" s="207" t="e">
        <f>IF(DI439&gt;=50%,"KĐG",IF(DJ439&gt;=1.6,"Đạt mục tiêu",IF(DJ439&gt;=1,"Cần cố gắng","Chưa đạt")))</f>
        <v>#DIV/0!</v>
      </c>
      <c r="DL439" s="77"/>
      <c r="DM439" s="77"/>
      <c r="DN439" s="77"/>
      <c r="DO439" s="77"/>
      <c r="DP439" s="201">
        <v>2</v>
      </c>
      <c r="DQ439" s="201">
        <v>2</v>
      </c>
      <c r="DR439" s="201">
        <v>2</v>
      </c>
      <c r="DS439" s="201">
        <v>2</v>
      </c>
      <c r="DT439" s="201">
        <v>2</v>
      </c>
      <c r="DU439" s="201">
        <v>2</v>
      </c>
      <c r="DV439" s="201">
        <v>2</v>
      </c>
      <c r="DW439" s="201">
        <v>2</v>
      </c>
      <c r="DX439" s="201">
        <v>2</v>
      </c>
      <c r="DY439" s="201">
        <v>2</v>
      </c>
      <c r="DZ439" s="201">
        <v>2</v>
      </c>
      <c r="EA439" s="201">
        <v>2</v>
      </c>
      <c r="EB439" s="201">
        <v>2</v>
      </c>
      <c r="EC439" s="201">
        <v>2</v>
      </c>
      <c r="ED439" s="201">
        <v>2</v>
      </c>
      <c r="EE439" s="201">
        <v>2</v>
      </c>
      <c r="EF439" s="201">
        <v>2</v>
      </c>
      <c r="EG439" s="201">
        <v>2</v>
      </c>
      <c r="EH439" s="201">
        <v>2</v>
      </c>
      <c r="EI439" s="201">
        <v>2</v>
      </c>
      <c r="EJ439" s="201">
        <v>2</v>
      </c>
      <c r="EK439" s="201">
        <v>2</v>
      </c>
      <c r="EL439" s="201">
        <v>2</v>
      </c>
      <c r="EM439" s="201">
        <v>2</v>
      </c>
      <c r="EN439" s="201">
        <v>2</v>
      </c>
      <c r="EO439" s="201">
        <v>2</v>
      </c>
      <c r="EP439" s="201">
        <v>2</v>
      </c>
      <c r="EQ439" s="201">
        <v>2</v>
      </c>
      <c r="ER439" s="201">
        <v>2</v>
      </c>
      <c r="ES439" s="201">
        <v>2</v>
      </c>
      <c r="ET439" s="201">
        <v>2</v>
      </c>
      <c r="EU439" s="202">
        <f>COUNTIF(DL439:ET439,"2")</f>
        <v>31</v>
      </c>
      <c r="EV439" s="203">
        <f>EU439/(EU439+EW439+EY439+FA439)</f>
        <v>1</v>
      </c>
      <c r="EW439" s="202">
        <f>COUNTIF(DL439:ET439,"1")</f>
        <v>0</v>
      </c>
      <c r="EX439" s="203">
        <f>EW439/(EU439+EW439+EY439+FA439)</f>
        <v>0</v>
      </c>
      <c r="EY439" s="202">
        <f>COUNTIF(DL439:ET439,"0")</f>
        <v>0</v>
      </c>
      <c r="EZ439" s="203">
        <f>EY439/(EU439+EW439+EY439+FA439)</f>
        <v>0</v>
      </c>
      <c r="FA439" s="202">
        <f>COUNTIF(DL439:ET439,"KĐG")</f>
        <v>0</v>
      </c>
      <c r="FB439" s="203">
        <f>FA439/(EU439+EW439+EY439+FA439)</f>
        <v>0</v>
      </c>
      <c r="FC439" s="204">
        <f>(((EU439*2)+(EW439*1)+(EY439*0)))/(EU439+EW439+EY439)</f>
        <v>2</v>
      </c>
      <c r="FD439" s="207" t="str">
        <f>IF(FB439&gt;=50%,"KĐG",IF(FC439&gt;=1.6,"Đạt mục tiêu",IF(FC439&gt;=1,"Cần cố gắng","Chưa đạt")))</f>
        <v>Đạt mục tiêu</v>
      </c>
      <c r="FE439" s="77"/>
      <c r="FF439" s="77"/>
      <c r="FG439" s="77"/>
      <c r="FH439" s="77"/>
      <c r="FI439" s="77"/>
      <c r="FJ439" s="61"/>
      <c r="FK439" s="61"/>
      <c r="FL439" s="61"/>
      <c r="FM439" s="61"/>
      <c r="FN439" s="61"/>
      <c r="FO439" s="61"/>
      <c r="FP439" s="61"/>
      <c r="FQ439" s="61"/>
      <c r="FR439" s="61"/>
      <c r="FS439" s="61"/>
      <c r="FT439" s="61"/>
      <c r="FU439" s="61"/>
      <c r="FV439" s="61"/>
      <c r="FW439" s="61"/>
      <c r="FX439" s="61"/>
      <c r="FY439" s="61"/>
      <c r="FZ439" s="61"/>
      <c r="GA439" s="61"/>
      <c r="GB439" s="61"/>
      <c r="GC439" s="61"/>
      <c r="GD439" s="61"/>
      <c r="GE439" s="61"/>
      <c r="GF439" s="61"/>
      <c r="GG439" s="61"/>
      <c r="GH439" s="61"/>
      <c r="GI439" s="61"/>
      <c r="GJ439" s="61"/>
      <c r="GK439" s="61"/>
      <c r="GL439" s="61"/>
      <c r="GM439" s="61"/>
      <c r="GN439" s="61"/>
      <c r="GO439" s="61"/>
      <c r="GP439" s="61"/>
      <c r="GQ439" s="61"/>
      <c r="GR439" s="61"/>
      <c r="GS439" s="61"/>
      <c r="GT439" s="61"/>
      <c r="GU439" s="61"/>
      <c r="GV439" s="61"/>
      <c r="GW439" s="61"/>
      <c r="GX439" s="61"/>
      <c r="GY439" s="77"/>
      <c r="GZ439" s="77"/>
      <c r="HA439" s="77"/>
      <c r="HB439" s="77"/>
      <c r="HC439" s="77"/>
      <c r="HD439" s="61"/>
      <c r="HE439" s="61"/>
      <c r="HF439" s="61"/>
      <c r="HG439" s="61"/>
      <c r="HH439" s="61"/>
      <c r="HI439" s="61"/>
      <c r="HJ439" s="61"/>
      <c r="HK439" s="61"/>
      <c r="HL439" s="61"/>
      <c r="HM439" s="61"/>
      <c r="HN439" s="61"/>
      <c r="HO439" s="61"/>
      <c r="HP439" s="61"/>
      <c r="HQ439" s="61"/>
      <c r="HR439" s="61"/>
      <c r="HS439" s="61"/>
      <c r="HT439" s="61"/>
      <c r="HU439" s="61"/>
      <c r="HV439" s="61"/>
      <c r="HW439" s="61"/>
      <c r="HX439" s="61"/>
      <c r="HY439" s="61"/>
      <c r="HZ439" s="61"/>
      <c r="IA439" s="61"/>
      <c r="IB439" s="61"/>
      <c r="IC439" s="61"/>
      <c r="ID439" s="61"/>
      <c r="IE439" s="61"/>
      <c r="IF439" s="61"/>
      <c r="IG439" s="61"/>
      <c r="IH439" s="61"/>
      <c r="II439" s="61"/>
      <c r="IJ439" s="61"/>
      <c r="IK439" s="61"/>
      <c r="IL439" s="61"/>
      <c r="IM439" s="61"/>
      <c r="IN439" s="61"/>
      <c r="IO439" s="61"/>
      <c r="IP439" s="61"/>
      <c r="IQ439" s="61"/>
      <c r="IR439" s="61"/>
      <c r="IS439" s="77"/>
      <c r="IT439" s="77"/>
      <c r="IU439" s="77"/>
      <c r="IV439" s="77"/>
      <c r="IW439" s="61"/>
      <c r="IX439" s="61"/>
      <c r="IY439" s="61"/>
      <c r="IZ439" s="61"/>
      <c r="JA439" s="61"/>
      <c r="JB439" s="61"/>
      <c r="JC439" s="61"/>
      <c r="JD439" s="61"/>
      <c r="JE439" s="61"/>
      <c r="JF439" s="61"/>
      <c r="JG439" s="61"/>
      <c r="JH439" s="61"/>
      <c r="JI439" s="61"/>
      <c r="JJ439" s="61"/>
      <c r="JK439" s="61"/>
      <c r="JL439" s="61"/>
      <c r="JM439" s="61"/>
      <c r="JN439" s="61"/>
      <c r="JO439" s="61"/>
      <c r="JP439" s="61"/>
      <c r="JQ439" s="61"/>
      <c r="JR439" s="61"/>
      <c r="JS439" s="61"/>
      <c r="JT439" s="61"/>
      <c r="JU439" s="61"/>
      <c r="JV439" s="61"/>
      <c r="JW439" s="61"/>
      <c r="JX439" s="61"/>
      <c r="JY439" s="61"/>
      <c r="JZ439" s="61"/>
      <c r="KA439" s="61"/>
      <c r="KB439" s="61"/>
      <c r="KC439" s="61"/>
      <c r="KD439" s="61"/>
      <c r="KE439" s="61"/>
      <c r="KF439" s="61"/>
      <c r="KG439" s="61"/>
      <c r="KH439" s="61"/>
      <c r="KI439" s="61"/>
      <c r="KJ439" s="61"/>
      <c r="KK439" s="61"/>
      <c r="KL439" s="61"/>
      <c r="KM439" s="61"/>
      <c r="KN439" s="61"/>
      <c r="KO439" s="61"/>
      <c r="KP439" s="61"/>
      <c r="KQ439" s="61"/>
      <c r="KR439" s="61"/>
      <c r="KS439" s="61"/>
      <c r="KT439" s="61"/>
      <c r="KU439" s="61"/>
      <c r="KV439" s="61"/>
      <c r="KW439" s="61"/>
      <c r="KX439" s="61"/>
      <c r="KY439" s="61"/>
      <c r="KZ439" s="61"/>
      <c r="LA439" s="61"/>
      <c r="LB439" s="61"/>
      <c r="LC439" s="61"/>
      <c r="LD439" s="61"/>
      <c r="LE439" s="61"/>
      <c r="LF439" s="61"/>
      <c r="LG439" s="61"/>
      <c r="LH439" s="61"/>
      <c r="LI439" s="61"/>
      <c r="LJ439" s="61"/>
      <c r="LK439" s="61"/>
      <c r="LL439" s="61"/>
      <c r="LM439" s="61"/>
      <c r="LN439" s="61"/>
      <c r="LO439" s="61"/>
      <c r="LP439" s="61"/>
      <c r="LQ439" s="61"/>
      <c r="LR439" s="61"/>
      <c r="LS439" s="61"/>
      <c r="LT439" s="61"/>
      <c r="LU439" s="61"/>
      <c r="LV439" s="61"/>
      <c r="LW439" s="61"/>
      <c r="LX439" s="61"/>
      <c r="LY439" s="61"/>
      <c r="LZ439" s="61"/>
      <c r="MA439" s="61"/>
      <c r="MB439" s="61"/>
      <c r="MC439" s="61"/>
      <c r="MD439" s="61"/>
      <c r="ME439" s="61"/>
      <c r="MF439" s="61"/>
      <c r="MG439" s="61"/>
      <c r="MH439" s="61"/>
      <c r="MI439" s="61"/>
      <c r="MJ439" s="61"/>
      <c r="MK439" s="61"/>
      <c r="ML439" s="61"/>
      <c r="MM439" s="61"/>
      <c r="MN439" s="61"/>
      <c r="MO439" s="61"/>
      <c r="MP439" s="61"/>
      <c r="MQ439" s="61"/>
      <c r="MR439" s="61"/>
      <c r="MS439" s="61"/>
      <c r="MT439" s="61"/>
      <c r="MU439" s="61"/>
      <c r="MV439" s="61"/>
      <c r="MW439" s="61"/>
      <c r="MX439" s="61"/>
      <c r="MY439" s="61"/>
      <c r="MZ439" s="61"/>
      <c r="NA439" s="61"/>
      <c r="NB439" s="61"/>
      <c r="NC439" s="61"/>
      <c r="ND439" s="61"/>
      <c r="NE439" s="61"/>
      <c r="NF439" s="61"/>
      <c r="NG439" s="61"/>
      <c r="NH439" s="61"/>
      <c r="NI439" s="61"/>
      <c r="NJ439" s="61"/>
      <c r="NK439" s="61"/>
      <c r="NL439" s="61"/>
      <c r="NM439" s="61"/>
      <c r="NN439" s="61"/>
      <c r="NO439" s="61"/>
      <c r="NP439" s="61"/>
      <c r="NQ439" s="61"/>
      <c r="NR439" s="61"/>
      <c r="NS439" s="61"/>
      <c r="NT439" s="61"/>
      <c r="NU439" s="61"/>
      <c r="NV439" s="61"/>
      <c r="NW439" s="61"/>
      <c r="NX439" s="61"/>
      <c r="NY439" s="61"/>
      <c r="NZ439" s="61"/>
      <c r="OA439" s="61"/>
      <c r="OB439" s="61"/>
      <c r="OC439" s="61"/>
      <c r="OD439" s="61"/>
      <c r="OE439" s="61"/>
      <c r="OF439" s="61"/>
      <c r="OG439" s="61"/>
      <c r="OH439" s="61"/>
      <c r="OI439" s="61"/>
      <c r="OJ439" s="61"/>
      <c r="OK439" s="61"/>
      <c r="OL439" s="61"/>
      <c r="OM439" s="61"/>
      <c r="ON439" s="61"/>
      <c r="OO439" s="61"/>
      <c r="OP439" s="61"/>
      <c r="OQ439" s="61"/>
      <c r="OR439" s="61"/>
      <c r="OS439" s="61"/>
      <c r="OT439" s="61"/>
      <c r="OU439" s="61"/>
      <c r="OV439" s="61"/>
      <c r="OW439" s="61"/>
      <c r="OX439" s="61"/>
      <c r="OY439" s="61"/>
      <c r="OZ439" s="61"/>
    </row>
    <row r="440" spans="1:417" ht="42.75" hidden="1" customHeight="1">
      <c r="A440" s="61"/>
      <c r="B440" s="272">
        <v>162</v>
      </c>
      <c r="C440" s="275" t="s">
        <v>254</v>
      </c>
      <c r="D440" s="288" t="s">
        <v>12</v>
      </c>
      <c r="E440" s="275" t="s">
        <v>255</v>
      </c>
      <c r="F440" s="290" t="s">
        <v>6</v>
      </c>
      <c r="G440" s="288"/>
      <c r="H440" s="137" t="s">
        <v>790</v>
      </c>
      <c r="I440" s="137" t="s">
        <v>889</v>
      </c>
      <c r="J440" s="134"/>
      <c r="K440" s="206" t="s">
        <v>662</v>
      </c>
      <c r="L440" s="200" t="s">
        <v>500</v>
      </c>
      <c r="M440" s="55" t="s">
        <v>377</v>
      </c>
      <c r="N440" s="61" t="s">
        <v>349</v>
      </c>
      <c r="O440" s="272" t="s">
        <v>205</v>
      </c>
      <c r="P440" s="272"/>
      <c r="Q440" s="131" t="s">
        <v>205</v>
      </c>
      <c r="R440" s="131"/>
      <c r="S440" s="131"/>
      <c r="T440" s="131"/>
      <c r="U440" s="131"/>
      <c r="V440" s="131"/>
      <c r="W440" s="131"/>
      <c r="X440" s="131"/>
      <c r="Y440" s="131"/>
      <c r="Z440" s="131"/>
      <c r="AA440" s="131"/>
      <c r="AB440" s="130">
        <f t="shared" si="625"/>
        <v>1</v>
      </c>
      <c r="AC440" s="75"/>
      <c r="AD440" s="75" t="s">
        <v>553</v>
      </c>
      <c r="AE440" s="201">
        <v>2</v>
      </c>
      <c r="AF440" s="201">
        <v>1</v>
      </c>
      <c r="AG440" s="201">
        <v>1</v>
      </c>
      <c r="AH440" s="201">
        <v>2</v>
      </c>
      <c r="AI440" s="201">
        <v>2</v>
      </c>
      <c r="AJ440" s="201">
        <v>2</v>
      </c>
      <c r="AK440" s="201">
        <v>2</v>
      </c>
      <c r="AL440" s="201">
        <v>2</v>
      </c>
      <c r="AM440" s="201">
        <v>2</v>
      </c>
      <c r="AN440" s="201">
        <v>2</v>
      </c>
      <c r="AO440" s="201">
        <v>2</v>
      </c>
      <c r="AP440" s="201">
        <v>2</v>
      </c>
      <c r="AQ440" s="201">
        <v>1</v>
      </c>
      <c r="AR440" s="201">
        <v>2</v>
      </c>
      <c r="AS440" s="201">
        <v>2</v>
      </c>
      <c r="AT440" s="201">
        <v>2</v>
      </c>
      <c r="AU440" s="201">
        <v>2</v>
      </c>
      <c r="AV440" s="201">
        <v>2</v>
      </c>
      <c r="AW440" s="201">
        <v>2</v>
      </c>
      <c r="AX440" s="201">
        <v>2</v>
      </c>
      <c r="AY440" s="201">
        <v>2</v>
      </c>
      <c r="AZ440" s="201">
        <v>2</v>
      </c>
      <c r="BA440" s="201">
        <v>2</v>
      </c>
      <c r="BB440" s="201">
        <v>2</v>
      </c>
      <c r="BC440" s="201">
        <v>2</v>
      </c>
      <c r="BD440" s="201">
        <v>2</v>
      </c>
      <c r="BE440" s="201">
        <v>2</v>
      </c>
      <c r="BF440" s="201">
        <v>1</v>
      </c>
      <c r="BG440" s="201">
        <v>1</v>
      </c>
      <c r="BH440" s="201">
        <v>2</v>
      </c>
      <c r="BI440" s="202">
        <f>COUNTIF(AE440:BH440,"2")</f>
        <v>25</v>
      </c>
      <c r="BJ440" s="203">
        <f>BI440/(BI440+BK440+BM440+BO440)</f>
        <v>0.83333333333333337</v>
      </c>
      <c r="BK440" s="202">
        <f>COUNTIF(AE440:BH440,"1")</f>
        <v>5</v>
      </c>
      <c r="BL440" s="203">
        <f>BK440/(BI440+BK440+BM440+BO440)</f>
        <v>0.16666666666666666</v>
      </c>
      <c r="BM440" s="202">
        <f>COUNTIF(AE440:BH440,"0")</f>
        <v>0</v>
      </c>
      <c r="BN440" s="203">
        <f>BM440/(BI440+BK440+BM440+BO440)</f>
        <v>0</v>
      </c>
      <c r="BO440" s="202">
        <f>COUNTIF(P440:BH440,"KĐG")</f>
        <v>0</v>
      </c>
      <c r="BP440" s="203">
        <f>BO440/(BI440+BK440+BM440+BO440)</f>
        <v>0</v>
      </c>
      <c r="BQ440" s="204">
        <f>(((BI440*2)+(BK440*1)+(BM440*0)))/(BI440+BK440+BM440)</f>
        <v>1.8333333333333333</v>
      </c>
      <c r="BR440" s="205" t="str">
        <f>IF(BP440&gt;=50%,"KĐG",IF(BQ440&gt;=1.6,"Đạt mục tiêu",IF(BQ440&gt;=1,"Cần cố gắng","Chưa đạt")))</f>
        <v>Đạt mục tiêu</v>
      </c>
      <c r="BS440" s="251"/>
      <c r="BT440" s="251"/>
      <c r="BU440" s="77">
        <v>2</v>
      </c>
      <c r="BV440" s="77">
        <v>1</v>
      </c>
      <c r="BW440" s="201">
        <v>1</v>
      </c>
      <c r="BX440" s="201">
        <v>2</v>
      </c>
      <c r="BY440" s="201">
        <v>2</v>
      </c>
      <c r="BZ440" s="201">
        <v>2</v>
      </c>
      <c r="CA440" s="201">
        <v>2</v>
      </c>
      <c r="CB440" s="201">
        <v>2</v>
      </c>
      <c r="CC440" s="201">
        <v>2</v>
      </c>
      <c r="CD440" s="201">
        <v>2</v>
      </c>
      <c r="CE440" s="201">
        <v>2</v>
      </c>
      <c r="CF440" s="201">
        <v>2</v>
      </c>
      <c r="CG440" s="201">
        <v>1</v>
      </c>
      <c r="CH440" s="201">
        <v>2</v>
      </c>
      <c r="CI440" s="201">
        <v>2</v>
      </c>
      <c r="CJ440" s="201">
        <v>2</v>
      </c>
      <c r="CK440" s="201">
        <v>2</v>
      </c>
      <c r="CL440" s="201">
        <v>2</v>
      </c>
      <c r="CM440" s="201">
        <v>2</v>
      </c>
      <c r="CN440" s="201">
        <v>2</v>
      </c>
      <c r="CO440" s="201">
        <v>2</v>
      </c>
      <c r="CP440" s="201">
        <v>2</v>
      </c>
      <c r="CQ440" s="201">
        <v>2</v>
      </c>
      <c r="CR440" s="201">
        <v>2</v>
      </c>
      <c r="CS440" s="201">
        <v>2</v>
      </c>
      <c r="CT440" s="201">
        <v>2</v>
      </c>
      <c r="CU440" s="201">
        <v>2</v>
      </c>
      <c r="CV440" s="201">
        <v>1</v>
      </c>
      <c r="CW440" s="201">
        <v>1</v>
      </c>
      <c r="CX440" s="201">
        <v>2</v>
      </c>
      <c r="CY440" s="201">
        <f>COUNTIF(BU440:CX440,"2")</f>
        <v>25</v>
      </c>
      <c r="CZ440" s="201">
        <f>CY440/(CY440+DA440+DC440+DE440)</f>
        <v>0.83333333333333337</v>
      </c>
      <c r="DA440" s="201">
        <f>COUNTIF(BU440:CX440,"1")</f>
        <v>5</v>
      </c>
      <c r="DB440" s="202">
        <f>DA440/(CY440+DA440+DC440+DE440)</f>
        <v>0.16666666666666666</v>
      </c>
      <c r="DC440" s="203">
        <f>COUNTIF(BU440:CX440,"0")</f>
        <v>0</v>
      </c>
      <c r="DD440" s="202">
        <f>DC440/(CY440+DA440+DC440+DE440)</f>
        <v>0</v>
      </c>
      <c r="DE440" s="203">
        <f>COUNTIF(BG440:CX440,"KĐG")</f>
        <v>0</v>
      </c>
      <c r="DF440" s="202">
        <f>DE440/(CY440+DA440+DC440+DE440)</f>
        <v>0</v>
      </c>
      <c r="DG440" s="203">
        <f>(((CY440*2)+(DA440*1)+(DC440*0)))/(CY440+DA440+DC440)</f>
        <v>1.8333333333333333</v>
      </c>
      <c r="DH440" s="202" t="str">
        <f>IF(DF440&gt;=50%,"KĐG",IF(DG440&gt;=1.6,"Đạt mục tiêu",IF(DG440&gt;=1,"Cần cố gắng","Chưa đạt")))</f>
        <v>Đạt mục tiêu</v>
      </c>
      <c r="DI440" s="203" t="e">
        <f>DH440/(DB440+DD440+DF440+DH440)</f>
        <v>#VALUE!</v>
      </c>
      <c r="DJ440" s="204">
        <f>(((DB440*2)+(DD440*1)+(DF440*0)))/(DB440+DD440+DF440)</f>
        <v>2</v>
      </c>
      <c r="DK440" s="207" t="e">
        <f>IF(DI440&gt;=50%,"KĐG",IF(DJ440&gt;=1.6,"Đạt mục tiêu",IF(DJ440&gt;=1,"Cần cố gắng","Chưa đạt")))</f>
        <v>#VALUE!</v>
      </c>
      <c r="DL440" s="77"/>
      <c r="DM440" s="77"/>
      <c r="DN440" s="77"/>
      <c r="DO440" s="77"/>
      <c r="DP440" s="201">
        <v>2</v>
      </c>
      <c r="DQ440" s="201">
        <v>2</v>
      </c>
      <c r="DR440" s="201">
        <v>2</v>
      </c>
      <c r="DS440" s="201">
        <v>2</v>
      </c>
      <c r="DT440" s="201">
        <v>2</v>
      </c>
      <c r="DU440" s="201">
        <v>2</v>
      </c>
      <c r="DV440" s="201">
        <v>2</v>
      </c>
      <c r="DW440" s="201">
        <v>1</v>
      </c>
      <c r="DX440" s="201">
        <v>2</v>
      </c>
      <c r="DY440" s="201">
        <v>2</v>
      </c>
      <c r="DZ440" s="201">
        <v>2</v>
      </c>
      <c r="EA440" s="201">
        <v>2</v>
      </c>
      <c r="EB440" s="201">
        <v>2</v>
      </c>
      <c r="EC440" s="201">
        <v>2</v>
      </c>
      <c r="ED440" s="201">
        <v>2</v>
      </c>
      <c r="EE440" s="201">
        <v>2</v>
      </c>
      <c r="EF440" s="201">
        <v>2</v>
      </c>
      <c r="EG440" s="201">
        <v>1</v>
      </c>
      <c r="EH440" s="201">
        <v>2</v>
      </c>
      <c r="EI440" s="201">
        <v>2</v>
      </c>
      <c r="EJ440" s="201">
        <v>2</v>
      </c>
      <c r="EK440" s="201"/>
      <c r="EL440" s="201"/>
      <c r="EM440" s="201"/>
      <c r="EN440" s="201"/>
      <c r="EO440" s="201"/>
      <c r="EP440" s="201">
        <v>2</v>
      </c>
      <c r="EQ440" s="201">
        <v>2</v>
      </c>
      <c r="ER440" s="201">
        <v>2</v>
      </c>
      <c r="ES440" s="201"/>
      <c r="ET440" s="201">
        <v>2</v>
      </c>
      <c r="EU440" s="202">
        <v>23</v>
      </c>
      <c r="EV440" s="203">
        <v>0.85185185185185186</v>
      </c>
      <c r="EW440" s="202">
        <v>2</v>
      </c>
      <c r="EX440" s="203">
        <v>7.407407407407407E-2</v>
      </c>
      <c r="EY440" s="202">
        <v>2</v>
      </c>
      <c r="EZ440" s="203">
        <v>7.407407407407407E-2</v>
      </c>
      <c r="FA440" s="202">
        <v>0</v>
      </c>
      <c r="FB440" s="203">
        <v>0</v>
      </c>
      <c r="FC440" s="204">
        <v>1.7777777777777777</v>
      </c>
      <c r="FD440" s="207" t="s">
        <v>671</v>
      </c>
      <c r="FE440" s="77"/>
      <c r="FF440" s="77"/>
      <c r="FG440" s="77"/>
      <c r="FH440" s="77"/>
      <c r="FI440" s="77"/>
      <c r="FJ440" s="61"/>
      <c r="FK440" s="61"/>
      <c r="FL440" s="61"/>
      <c r="FM440" s="61"/>
      <c r="FN440" s="61"/>
      <c r="FO440" s="61"/>
      <c r="FP440" s="61"/>
      <c r="FQ440" s="61"/>
      <c r="FR440" s="61"/>
      <c r="FS440" s="61"/>
      <c r="FT440" s="61"/>
      <c r="FU440" s="61"/>
      <c r="FV440" s="61"/>
      <c r="FW440" s="61"/>
      <c r="FX440" s="61"/>
      <c r="FY440" s="61"/>
      <c r="FZ440" s="61"/>
      <c r="GA440" s="61"/>
      <c r="GB440" s="61"/>
      <c r="GC440" s="61"/>
      <c r="GD440" s="61"/>
      <c r="GE440" s="61"/>
      <c r="GF440" s="61"/>
      <c r="GG440" s="61"/>
      <c r="GH440" s="61"/>
      <c r="GI440" s="61"/>
      <c r="GJ440" s="61"/>
      <c r="GK440" s="61"/>
      <c r="GL440" s="61"/>
      <c r="GM440" s="61"/>
      <c r="GN440" s="61"/>
      <c r="GO440" s="61"/>
      <c r="GP440" s="61"/>
      <c r="GQ440" s="61"/>
      <c r="GR440" s="61"/>
      <c r="GS440" s="61"/>
      <c r="GT440" s="61"/>
      <c r="GU440" s="61"/>
      <c r="GV440" s="61"/>
      <c r="GW440" s="61"/>
      <c r="GX440" s="61"/>
      <c r="GY440" s="77"/>
      <c r="GZ440" s="77"/>
      <c r="HA440" s="77"/>
      <c r="HB440" s="77"/>
      <c r="HC440" s="77"/>
      <c r="HD440" s="61"/>
      <c r="HE440" s="61"/>
      <c r="HF440" s="61"/>
      <c r="HG440" s="61"/>
      <c r="HH440" s="61"/>
      <c r="HI440" s="61"/>
      <c r="HJ440" s="61"/>
      <c r="HK440" s="61"/>
      <c r="HL440" s="61"/>
      <c r="HM440" s="61"/>
      <c r="HN440" s="61"/>
      <c r="HO440" s="61"/>
      <c r="HP440" s="61"/>
      <c r="HQ440" s="61"/>
      <c r="HR440" s="61"/>
      <c r="HS440" s="61"/>
      <c r="HT440" s="61"/>
      <c r="HU440" s="61"/>
      <c r="HV440" s="61"/>
      <c r="HW440" s="61"/>
      <c r="HX440" s="61"/>
      <c r="HY440" s="61"/>
      <c r="HZ440" s="61"/>
      <c r="IA440" s="61"/>
      <c r="IB440" s="61"/>
      <c r="IC440" s="61"/>
      <c r="ID440" s="61"/>
      <c r="IE440" s="61"/>
      <c r="IF440" s="61"/>
      <c r="IG440" s="61"/>
      <c r="IH440" s="61"/>
      <c r="II440" s="61"/>
      <c r="IJ440" s="61"/>
      <c r="IK440" s="61"/>
      <c r="IL440" s="61"/>
      <c r="IM440" s="61"/>
      <c r="IN440" s="61"/>
      <c r="IO440" s="61"/>
      <c r="IP440" s="61"/>
      <c r="IQ440" s="61"/>
      <c r="IR440" s="61"/>
      <c r="IS440" s="77"/>
      <c r="IT440" s="77"/>
      <c r="IU440" s="77"/>
      <c r="IV440" s="77"/>
      <c r="IW440" s="61"/>
      <c r="IX440" s="61"/>
      <c r="IY440" s="61"/>
      <c r="IZ440" s="61"/>
      <c r="JA440" s="61"/>
      <c r="JB440" s="61"/>
      <c r="JC440" s="61"/>
      <c r="JD440" s="61"/>
      <c r="JE440" s="61"/>
      <c r="JF440" s="61"/>
      <c r="JG440" s="61"/>
      <c r="JH440" s="61"/>
      <c r="JI440" s="61"/>
      <c r="JJ440" s="61"/>
      <c r="JK440" s="61"/>
      <c r="JL440" s="61"/>
      <c r="JM440" s="61"/>
      <c r="JN440" s="61"/>
      <c r="JO440" s="61"/>
      <c r="JP440" s="61"/>
      <c r="JQ440" s="61"/>
      <c r="JR440" s="61"/>
      <c r="JS440" s="61"/>
      <c r="JT440" s="61"/>
      <c r="JU440" s="61"/>
      <c r="JV440" s="61"/>
      <c r="JW440" s="61"/>
      <c r="JX440" s="61"/>
      <c r="JY440" s="61"/>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61"/>
      <c r="LG440" s="61"/>
      <c r="LH440" s="61"/>
      <c r="LI440" s="61"/>
      <c r="LJ440" s="61"/>
      <c r="LK440" s="61"/>
      <c r="LL440" s="61"/>
      <c r="LM440" s="61"/>
      <c r="LN440" s="61"/>
      <c r="LO440" s="61"/>
      <c r="LP440" s="61"/>
      <c r="LQ440" s="61"/>
      <c r="LR440" s="61"/>
      <c r="LS440" s="61"/>
      <c r="LT440" s="61"/>
      <c r="LU440" s="61"/>
      <c r="LV440" s="61"/>
      <c r="LW440" s="61"/>
      <c r="LX440" s="61"/>
      <c r="LY440" s="61"/>
      <c r="LZ440" s="61"/>
      <c r="MA440" s="61"/>
      <c r="MB440" s="61"/>
      <c r="MC440" s="61"/>
      <c r="MD440" s="61"/>
      <c r="ME440" s="61"/>
      <c r="MF440" s="61"/>
      <c r="MG440" s="61"/>
      <c r="MH440" s="61"/>
      <c r="MI440" s="61"/>
      <c r="MJ440" s="61"/>
      <c r="MK440" s="61"/>
      <c r="ML440" s="61"/>
      <c r="MM440" s="61"/>
      <c r="MN440" s="61"/>
      <c r="MO440" s="61"/>
      <c r="MP440" s="61"/>
      <c r="MQ440" s="61"/>
      <c r="MR440" s="61"/>
      <c r="MS440" s="61"/>
      <c r="MT440" s="61"/>
      <c r="MU440" s="61"/>
      <c r="MV440" s="61"/>
      <c r="MW440" s="61"/>
      <c r="MX440" s="61"/>
      <c r="MY440" s="61"/>
      <c r="MZ440" s="61"/>
      <c r="NA440" s="61"/>
      <c r="NB440" s="61"/>
      <c r="NC440" s="61"/>
      <c r="ND440" s="61"/>
      <c r="NE440" s="61"/>
      <c r="NF440" s="61"/>
      <c r="NG440" s="61"/>
      <c r="NH440" s="61"/>
      <c r="NI440" s="61"/>
      <c r="NJ440" s="61"/>
      <c r="NK440" s="61"/>
      <c r="NL440" s="61"/>
      <c r="NM440" s="61"/>
      <c r="NN440" s="61"/>
      <c r="NO440" s="61"/>
      <c r="NP440" s="61"/>
      <c r="NQ440" s="61"/>
      <c r="NR440" s="61"/>
      <c r="NS440" s="61"/>
      <c r="NT440" s="61"/>
      <c r="NU440" s="61"/>
      <c r="NV440" s="61"/>
      <c r="NW440" s="61"/>
      <c r="NX440" s="61"/>
      <c r="NY440" s="61"/>
      <c r="NZ440" s="61"/>
      <c r="OA440" s="61"/>
      <c r="OB440" s="61"/>
      <c r="OC440" s="61"/>
      <c r="OD440" s="61"/>
      <c r="OE440" s="61"/>
      <c r="OF440" s="61"/>
      <c r="OG440" s="61"/>
      <c r="OH440" s="61"/>
      <c r="OI440" s="61"/>
      <c r="OJ440" s="61"/>
      <c r="OK440" s="61"/>
      <c r="OL440" s="61"/>
      <c r="OM440" s="61"/>
      <c r="ON440" s="61"/>
      <c r="OO440" s="61"/>
      <c r="OP440" s="61"/>
      <c r="OQ440" s="61"/>
      <c r="OR440" s="61"/>
      <c r="OS440" s="61"/>
      <c r="OT440" s="61"/>
      <c r="OU440" s="61"/>
      <c r="OV440" s="61"/>
      <c r="OW440" s="61"/>
      <c r="OX440" s="61"/>
      <c r="OY440" s="61"/>
      <c r="OZ440" s="61"/>
    </row>
    <row r="441" spans="1:417" ht="42.75" hidden="1" customHeight="1">
      <c r="A441" s="61"/>
      <c r="B441" s="282"/>
      <c r="C441" s="278"/>
      <c r="D441" s="281"/>
      <c r="E441" s="279"/>
      <c r="F441" s="292"/>
      <c r="G441" s="281"/>
      <c r="H441" s="137" t="s">
        <v>1319</v>
      </c>
      <c r="I441" s="137" t="s">
        <v>1318</v>
      </c>
      <c r="J441" s="134"/>
      <c r="K441" s="206" t="s">
        <v>662</v>
      </c>
      <c r="L441" s="134" t="s">
        <v>499</v>
      </c>
      <c r="M441" s="55" t="s">
        <v>377</v>
      </c>
      <c r="N441" s="61" t="s">
        <v>349</v>
      </c>
      <c r="O441" s="282"/>
      <c r="P441" s="282"/>
      <c r="Q441" s="131"/>
      <c r="R441" s="131"/>
      <c r="S441" s="131"/>
      <c r="T441" s="131" t="s">
        <v>205</v>
      </c>
      <c r="U441" s="131"/>
      <c r="V441" s="131"/>
      <c r="W441" s="131"/>
      <c r="X441" s="131"/>
      <c r="Y441" s="131"/>
      <c r="Z441" s="131"/>
      <c r="AA441" s="131"/>
      <c r="AB441" s="130">
        <f t="shared" si="625"/>
        <v>1</v>
      </c>
      <c r="AC441" s="77"/>
      <c r="AD441" s="77"/>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251"/>
      <c r="BT441" s="251"/>
      <c r="BU441" s="77"/>
      <c r="BV441" s="77"/>
      <c r="BW441" s="201"/>
      <c r="BX441" s="201"/>
      <c r="BY441" s="201"/>
      <c r="BZ441" s="201"/>
      <c r="CA441" s="201"/>
      <c r="CB441" s="201"/>
      <c r="CC441" s="201"/>
      <c r="CD441" s="201"/>
      <c r="CE441" s="201"/>
      <c r="CF441" s="201"/>
      <c r="CG441" s="201"/>
      <c r="CH441" s="201"/>
      <c r="CI441" s="201"/>
      <c r="CJ441" s="201"/>
      <c r="CK441" s="201"/>
      <c r="CL441" s="201"/>
      <c r="CM441" s="201"/>
      <c r="CN441" s="201"/>
      <c r="CO441" s="201"/>
      <c r="CP441" s="201"/>
      <c r="CQ441" s="201"/>
      <c r="CR441" s="201"/>
      <c r="CS441" s="201"/>
      <c r="CT441" s="201"/>
      <c r="CU441" s="201"/>
      <c r="CV441" s="201"/>
      <c r="CW441" s="201"/>
      <c r="CX441" s="201"/>
      <c r="CY441" s="201"/>
      <c r="CZ441" s="201"/>
      <c r="DA441" s="201"/>
      <c r="DB441" s="202"/>
      <c r="DC441" s="203"/>
      <c r="DD441" s="202"/>
      <c r="DE441" s="203"/>
      <c r="DF441" s="202"/>
      <c r="DG441" s="203"/>
      <c r="DH441" s="202"/>
      <c r="DI441" s="203"/>
      <c r="DJ441" s="204"/>
      <c r="DK441" s="207"/>
      <c r="DL441" s="77"/>
      <c r="DM441" s="77"/>
      <c r="DN441" s="77"/>
      <c r="DO441" s="77"/>
      <c r="DP441" s="201"/>
      <c r="DQ441" s="201"/>
      <c r="DR441" s="201"/>
      <c r="DS441" s="201"/>
      <c r="DT441" s="201"/>
      <c r="DU441" s="201"/>
      <c r="DV441" s="201"/>
      <c r="DW441" s="201"/>
      <c r="DX441" s="201"/>
      <c r="DY441" s="201"/>
      <c r="DZ441" s="201"/>
      <c r="EA441" s="201"/>
      <c r="EB441" s="201"/>
      <c r="EC441" s="201"/>
      <c r="ED441" s="201"/>
      <c r="EE441" s="201"/>
      <c r="EF441" s="201"/>
      <c r="EG441" s="201"/>
      <c r="EH441" s="201"/>
      <c r="EI441" s="201"/>
      <c r="EJ441" s="201"/>
      <c r="EK441" s="201"/>
      <c r="EL441" s="201"/>
      <c r="EM441" s="201"/>
      <c r="EN441" s="201"/>
      <c r="EO441" s="201"/>
      <c r="EP441" s="201"/>
      <c r="EQ441" s="201"/>
      <c r="ER441" s="201"/>
      <c r="ES441" s="201"/>
      <c r="ET441" s="201"/>
      <c r="EU441" s="202"/>
      <c r="EV441" s="203"/>
      <c r="EW441" s="202"/>
      <c r="EX441" s="203"/>
      <c r="EY441" s="202"/>
      <c r="EZ441" s="203"/>
      <c r="FA441" s="202"/>
      <c r="FB441" s="203"/>
      <c r="FC441" s="204"/>
      <c r="FD441" s="207"/>
      <c r="FE441" s="77"/>
      <c r="FF441" s="77"/>
      <c r="FG441" s="77"/>
      <c r="FH441" s="77"/>
      <c r="FI441" s="77"/>
      <c r="FJ441" s="61"/>
      <c r="FK441" s="61"/>
      <c r="FL441" s="61"/>
      <c r="FM441" s="61"/>
      <c r="FN441" s="61"/>
      <c r="FO441" s="61"/>
      <c r="FP441" s="61"/>
      <c r="FQ441" s="61"/>
      <c r="FR441" s="61"/>
      <c r="FS441" s="61"/>
      <c r="FT441" s="61"/>
      <c r="FU441" s="61"/>
      <c r="FV441" s="61"/>
      <c r="FW441" s="61"/>
      <c r="FX441" s="61"/>
      <c r="FY441" s="61"/>
      <c r="FZ441" s="61"/>
      <c r="GA441" s="61"/>
      <c r="GB441" s="61"/>
      <c r="GC441" s="61"/>
      <c r="GD441" s="61"/>
      <c r="GE441" s="61"/>
      <c r="GF441" s="61"/>
      <c r="GG441" s="61"/>
      <c r="GH441" s="61"/>
      <c r="GI441" s="61"/>
      <c r="GJ441" s="61"/>
      <c r="GK441" s="61"/>
      <c r="GL441" s="61"/>
      <c r="GM441" s="61"/>
      <c r="GN441" s="61"/>
      <c r="GO441" s="61"/>
      <c r="GP441" s="61"/>
      <c r="GQ441" s="61"/>
      <c r="GR441" s="61"/>
      <c r="GS441" s="61"/>
      <c r="GT441" s="61"/>
      <c r="GU441" s="61"/>
      <c r="GV441" s="61"/>
      <c r="GW441" s="61"/>
      <c r="GX441" s="61"/>
      <c r="GY441" s="77"/>
      <c r="GZ441" s="77"/>
      <c r="HA441" s="77"/>
      <c r="HB441" s="77"/>
      <c r="HC441" s="77"/>
      <c r="HD441" s="61"/>
      <c r="HE441" s="61"/>
      <c r="HF441" s="61"/>
      <c r="HG441" s="61"/>
      <c r="HH441" s="61"/>
      <c r="HI441" s="61"/>
      <c r="HJ441" s="61"/>
      <c r="HK441" s="61"/>
      <c r="HL441" s="61"/>
      <c r="HM441" s="61"/>
      <c r="HN441" s="61"/>
      <c r="HO441" s="61"/>
      <c r="HP441" s="61"/>
      <c r="HQ441" s="61"/>
      <c r="HR441" s="61"/>
      <c r="HS441" s="61"/>
      <c r="HT441" s="61"/>
      <c r="HU441" s="61"/>
      <c r="HV441" s="61"/>
      <c r="HW441" s="61"/>
      <c r="HX441" s="61"/>
      <c r="HY441" s="61"/>
      <c r="HZ441" s="61"/>
      <c r="IA441" s="61"/>
      <c r="IB441" s="61"/>
      <c r="IC441" s="61"/>
      <c r="ID441" s="61"/>
      <c r="IE441" s="61"/>
      <c r="IF441" s="61"/>
      <c r="IG441" s="61"/>
      <c r="IH441" s="61"/>
      <c r="II441" s="61"/>
      <c r="IJ441" s="61"/>
      <c r="IK441" s="61"/>
      <c r="IL441" s="61"/>
      <c r="IM441" s="61"/>
      <c r="IN441" s="61"/>
      <c r="IO441" s="61"/>
      <c r="IP441" s="61"/>
      <c r="IQ441" s="61"/>
      <c r="IR441" s="61"/>
      <c r="IS441" s="77"/>
      <c r="IT441" s="77"/>
      <c r="IU441" s="77"/>
      <c r="IV441" s="77"/>
      <c r="IW441" s="61"/>
      <c r="IX441" s="61"/>
      <c r="IY441" s="61"/>
      <c r="IZ441" s="61"/>
      <c r="JA441" s="61"/>
      <c r="JB441" s="61"/>
      <c r="JC441" s="61"/>
      <c r="JD441" s="61"/>
      <c r="JE441" s="61"/>
      <c r="JF441" s="61"/>
      <c r="JG441" s="61"/>
      <c r="JH441" s="61"/>
      <c r="JI441" s="61"/>
      <c r="JJ441" s="61"/>
      <c r="JK441" s="61"/>
      <c r="JL441" s="61"/>
      <c r="JM441" s="61"/>
      <c r="JN441" s="61"/>
      <c r="JO441" s="61"/>
      <c r="JP441" s="61"/>
      <c r="JQ441" s="61"/>
      <c r="JR441" s="61"/>
      <c r="JS441" s="61"/>
      <c r="JT441" s="61"/>
      <c r="JU441" s="61"/>
      <c r="JV441" s="61"/>
      <c r="JW441" s="61"/>
      <c r="JX441" s="61"/>
      <c r="JY441" s="61"/>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61"/>
      <c r="LG441" s="61"/>
      <c r="LH441" s="61"/>
      <c r="LI441" s="61"/>
      <c r="LJ441" s="61"/>
      <c r="LK441" s="61"/>
      <c r="LL441" s="61"/>
      <c r="LM441" s="61"/>
      <c r="LN441" s="61"/>
      <c r="LO441" s="61"/>
      <c r="LP441" s="61"/>
      <c r="LQ441" s="61"/>
      <c r="LR441" s="61"/>
      <c r="LS441" s="61"/>
      <c r="LT441" s="61"/>
      <c r="LU441" s="61"/>
      <c r="LV441" s="61"/>
      <c r="LW441" s="61"/>
      <c r="LX441" s="61"/>
      <c r="LY441" s="61"/>
      <c r="LZ441" s="61"/>
      <c r="MA441" s="61"/>
      <c r="MB441" s="61"/>
      <c r="MC441" s="61"/>
      <c r="MD441" s="61"/>
      <c r="ME441" s="61"/>
      <c r="MF441" s="61"/>
      <c r="MG441" s="61"/>
      <c r="MH441" s="61"/>
      <c r="MI441" s="61"/>
      <c r="MJ441" s="61"/>
      <c r="MK441" s="61"/>
      <c r="ML441" s="61"/>
      <c r="MM441" s="61"/>
      <c r="MN441" s="61"/>
      <c r="MO441" s="61"/>
      <c r="MP441" s="61"/>
      <c r="MQ441" s="61"/>
      <c r="MR441" s="61"/>
      <c r="MS441" s="61"/>
      <c r="MT441" s="61"/>
      <c r="MU441" s="61"/>
      <c r="MV441" s="61"/>
      <c r="MW441" s="61"/>
      <c r="MX441" s="61"/>
      <c r="MY441" s="61"/>
      <c r="MZ441" s="61"/>
      <c r="NA441" s="61"/>
      <c r="NB441" s="61"/>
      <c r="NC441" s="61"/>
      <c r="ND441" s="61"/>
      <c r="NE441" s="61"/>
      <c r="NF441" s="61"/>
      <c r="NG441" s="61"/>
      <c r="NH441" s="61"/>
      <c r="NI441" s="61"/>
      <c r="NJ441" s="61"/>
      <c r="NK441" s="61"/>
      <c r="NL441" s="61"/>
      <c r="NM441" s="61"/>
      <c r="NN441" s="61"/>
      <c r="NO441" s="61"/>
      <c r="NP441" s="61"/>
      <c r="NQ441" s="61"/>
      <c r="NR441" s="61"/>
      <c r="NS441" s="61"/>
      <c r="NT441" s="61"/>
      <c r="NU441" s="61"/>
      <c r="NV441" s="61"/>
      <c r="NW441" s="61"/>
      <c r="NX441" s="61"/>
      <c r="NY441" s="61"/>
      <c r="NZ441" s="61"/>
      <c r="OA441" s="61"/>
      <c r="OB441" s="61"/>
      <c r="OC441" s="61"/>
      <c r="OD441" s="61"/>
      <c r="OE441" s="61"/>
      <c r="OF441" s="61"/>
      <c r="OG441" s="61"/>
      <c r="OH441" s="61"/>
      <c r="OI441" s="61"/>
      <c r="OJ441" s="61"/>
      <c r="OK441" s="61"/>
      <c r="OL441" s="61"/>
      <c r="OM441" s="61"/>
      <c r="ON441" s="61"/>
      <c r="OO441" s="61"/>
      <c r="OP441" s="61"/>
      <c r="OQ441" s="61"/>
      <c r="OR441" s="61"/>
      <c r="OS441" s="61"/>
      <c r="OT441" s="61"/>
      <c r="OU441" s="61"/>
      <c r="OV441" s="61"/>
      <c r="OW441" s="61"/>
      <c r="OX441" s="61"/>
      <c r="OY441" s="61"/>
      <c r="OZ441" s="61"/>
    </row>
    <row r="442" spans="1:417" ht="60" hidden="1" customHeight="1">
      <c r="A442" s="61"/>
      <c r="B442" s="61">
        <v>163</v>
      </c>
      <c r="C442" s="137" t="s">
        <v>256</v>
      </c>
      <c r="D442" s="133" t="s">
        <v>6</v>
      </c>
      <c r="E442" s="137" t="s">
        <v>257</v>
      </c>
      <c r="F442" s="134"/>
      <c r="G442" s="133"/>
      <c r="H442" s="137" t="s">
        <v>257</v>
      </c>
      <c r="I442" s="137" t="s">
        <v>891</v>
      </c>
      <c r="J442" s="134"/>
      <c r="K442" s="206" t="s">
        <v>662</v>
      </c>
      <c r="L442" s="134" t="s">
        <v>500</v>
      </c>
      <c r="M442" s="55" t="s">
        <v>377</v>
      </c>
      <c r="N442" s="61" t="s">
        <v>349</v>
      </c>
      <c r="O442" s="125" t="s">
        <v>205</v>
      </c>
      <c r="P442" s="61"/>
      <c r="Q442" s="131"/>
      <c r="R442" s="131"/>
      <c r="S442" s="131"/>
      <c r="T442" s="131"/>
      <c r="U442" s="131"/>
      <c r="V442" s="131"/>
      <c r="W442" s="131" t="s">
        <v>205</v>
      </c>
      <c r="X442" s="131"/>
      <c r="Y442" s="131"/>
      <c r="Z442" s="131"/>
      <c r="AA442" s="131"/>
      <c r="AB442" s="130">
        <f t="shared" si="625"/>
        <v>1</v>
      </c>
      <c r="AC442" s="77"/>
      <c r="AD442" s="77"/>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251"/>
      <c r="BT442" s="251"/>
      <c r="BU442" s="77"/>
      <c r="BV442" s="77"/>
      <c r="BW442" s="201"/>
      <c r="BX442" s="201"/>
      <c r="BY442" s="201"/>
      <c r="BZ442" s="201"/>
      <c r="CA442" s="201"/>
      <c r="CB442" s="201"/>
      <c r="CC442" s="201"/>
      <c r="CD442" s="201"/>
      <c r="CE442" s="201"/>
      <c r="CF442" s="201"/>
      <c r="CG442" s="201"/>
      <c r="CH442" s="201"/>
      <c r="CI442" s="201"/>
      <c r="CJ442" s="201"/>
      <c r="CK442" s="201"/>
      <c r="CL442" s="201"/>
      <c r="CM442" s="201"/>
      <c r="CN442" s="201"/>
      <c r="CO442" s="201"/>
      <c r="CP442" s="201"/>
      <c r="CQ442" s="201"/>
      <c r="CR442" s="201"/>
      <c r="CS442" s="201"/>
      <c r="CT442" s="201"/>
      <c r="CU442" s="201"/>
      <c r="CV442" s="201"/>
      <c r="CW442" s="201"/>
      <c r="CX442" s="201"/>
      <c r="CY442" s="201"/>
      <c r="CZ442" s="201"/>
      <c r="DA442" s="201"/>
      <c r="DB442" s="202"/>
      <c r="DC442" s="203"/>
      <c r="DD442" s="202"/>
      <c r="DE442" s="203"/>
      <c r="DF442" s="202"/>
      <c r="DG442" s="203"/>
      <c r="DH442" s="202"/>
      <c r="DI442" s="203"/>
      <c r="DJ442" s="204"/>
      <c r="DK442" s="207"/>
      <c r="DL442" s="77"/>
      <c r="DM442" s="77"/>
      <c r="DN442" s="77"/>
      <c r="DO442" s="77"/>
      <c r="DP442" s="201"/>
      <c r="DQ442" s="201"/>
      <c r="DR442" s="201"/>
      <c r="DS442" s="201"/>
      <c r="DT442" s="201"/>
      <c r="DU442" s="201"/>
      <c r="DV442" s="201"/>
      <c r="DW442" s="201"/>
      <c r="DX442" s="201"/>
      <c r="DY442" s="201"/>
      <c r="DZ442" s="201"/>
      <c r="EA442" s="201"/>
      <c r="EB442" s="201"/>
      <c r="EC442" s="201"/>
      <c r="ED442" s="201"/>
      <c r="EE442" s="201"/>
      <c r="EF442" s="201"/>
      <c r="EG442" s="201"/>
      <c r="EH442" s="201"/>
      <c r="EI442" s="201"/>
      <c r="EJ442" s="201"/>
      <c r="EK442" s="201"/>
      <c r="EL442" s="201"/>
      <c r="EM442" s="201"/>
      <c r="EN442" s="201"/>
      <c r="EO442" s="201"/>
      <c r="EP442" s="201"/>
      <c r="EQ442" s="201"/>
      <c r="ER442" s="201"/>
      <c r="ES442" s="201"/>
      <c r="ET442" s="201"/>
      <c r="EU442" s="202"/>
      <c r="EV442" s="203"/>
      <c r="EW442" s="202"/>
      <c r="EX442" s="203"/>
      <c r="EY442" s="202"/>
      <c r="EZ442" s="203"/>
      <c r="FA442" s="202"/>
      <c r="FB442" s="203"/>
      <c r="FC442" s="204"/>
      <c r="FD442" s="207"/>
      <c r="FE442" s="79" t="s">
        <v>663</v>
      </c>
      <c r="FF442" s="79" t="s">
        <v>663</v>
      </c>
      <c r="FG442" s="79" t="s">
        <v>663</v>
      </c>
      <c r="FH442" s="79" t="s">
        <v>663</v>
      </c>
      <c r="FI442" s="79" t="s">
        <v>663</v>
      </c>
      <c r="FJ442" s="77" t="s">
        <v>463</v>
      </c>
      <c r="FK442" s="77" t="s">
        <v>463</v>
      </c>
      <c r="FL442" s="77" t="s">
        <v>463</v>
      </c>
      <c r="FM442" s="77" t="s">
        <v>1022</v>
      </c>
      <c r="FN442" s="77" t="s">
        <v>1022</v>
      </c>
      <c r="FO442" s="77" t="s">
        <v>463</v>
      </c>
      <c r="FP442" s="77" t="s">
        <v>463</v>
      </c>
      <c r="FQ442" s="77" t="s">
        <v>463</v>
      </c>
      <c r="FR442" s="77" t="s">
        <v>463</v>
      </c>
      <c r="FS442" s="77" t="s">
        <v>463</v>
      </c>
      <c r="FT442" s="77" t="s">
        <v>463</v>
      </c>
      <c r="FU442" s="77" t="s">
        <v>463</v>
      </c>
      <c r="FV442" s="77" t="s">
        <v>463</v>
      </c>
      <c r="FW442" s="77" t="s">
        <v>463</v>
      </c>
      <c r="FX442" s="77" t="s">
        <v>463</v>
      </c>
      <c r="FY442" s="77" t="s">
        <v>463</v>
      </c>
      <c r="FZ442" s="77" t="s">
        <v>463</v>
      </c>
      <c r="GA442" s="77" t="s">
        <v>463</v>
      </c>
      <c r="GB442" s="77" t="s">
        <v>463</v>
      </c>
      <c r="GC442" s="77" t="s">
        <v>463</v>
      </c>
      <c r="GD442" s="77" t="s">
        <v>463</v>
      </c>
      <c r="GE442" s="77" t="s">
        <v>463</v>
      </c>
      <c r="GF442" s="77" t="s">
        <v>463</v>
      </c>
      <c r="GG442" s="77" t="s">
        <v>1022</v>
      </c>
      <c r="GH442" s="77" t="s">
        <v>463</v>
      </c>
      <c r="GI442" s="77" t="s">
        <v>463</v>
      </c>
      <c r="GJ442" s="77" t="s">
        <v>463</v>
      </c>
      <c r="GK442" s="77" t="s">
        <v>463</v>
      </c>
      <c r="GL442" s="77" t="s">
        <v>463</v>
      </c>
      <c r="GM442" s="77" t="s">
        <v>463</v>
      </c>
      <c r="GN442" s="77" t="s">
        <v>463</v>
      </c>
      <c r="GO442" s="202">
        <f>COUNTIF(EZ442:GN442,"2")</f>
        <v>28</v>
      </c>
      <c r="GP442" s="203">
        <f t="shared" ref="GP442" si="626">GO442/(GO442+GQ442+GS442+GU442)</f>
        <v>0.90322580645161288</v>
      </c>
      <c r="GQ442" s="202">
        <f>COUNTIF(EZ442:GN442,"1")</f>
        <v>3</v>
      </c>
      <c r="GR442" s="203">
        <f t="shared" ref="GR442" si="627">GQ442/(GO442+GQ442+GS442+GU442)</f>
        <v>9.6774193548387094E-2</v>
      </c>
      <c r="GS442" s="202">
        <f>COUNTIF(EZ442:GN442,"0")</f>
        <v>0</v>
      </c>
      <c r="GT442" s="203">
        <f t="shared" ref="GT442" si="628">GS442/(GO442+GQ442+GS442+GU442)</f>
        <v>0</v>
      </c>
      <c r="GU442" s="202">
        <f>COUNTIF(EZ442:GN442,"KĐG")</f>
        <v>0</v>
      </c>
      <c r="GV442" s="203">
        <f t="shared" ref="GV442" si="629">GU442/(GO442+GQ442+GS442+GU442)</f>
        <v>0</v>
      </c>
      <c r="GW442" s="204">
        <f t="shared" ref="GW442" si="630">(((GO442*2)+(GQ442*1)+(GS442*0)))/(GO442+GQ442+GS442)</f>
        <v>1.903225806451613</v>
      </c>
      <c r="GX442" s="205" t="str">
        <f t="shared" ref="GX442" si="631">IF(GV442&gt;=50%,"KĐG",IF(GW442&gt;=1.6,"Đạt mục tiêu",IF(GW442&gt;=1,"Cần cố gắng","Chưa đạt")))</f>
        <v>Đạt mục tiêu</v>
      </c>
      <c r="GY442" s="77"/>
      <c r="GZ442" s="77"/>
      <c r="HA442" s="77"/>
      <c r="HB442" s="77"/>
      <c r="HC442" s="77"/>
      <c r="HD442" s="61"/>
      <c r="HE442" s="61"/>
      <c r="HF442" s="61"/>
      <c r="HG442" s="61"/>
      <c r="HH442" s="61"/>
      <c r="HI442" s="61"/>
      <c r="HJ442" s="61"/>
      <c r="HK442" s="61"/>
      <c r="HL442" s="61"/>
      <c r="HM442" s="61"/>
      <c r="HN442" s="61"/>
      <c r="HO442" s="61"/>
      <c r="HP442" s="61"/>
      <c r="HQ442" s="61"/>
      <c r="HR442" s="61"/>
      <c r="HS442" s="61"/>
      <c r="HT442" s="61"/>
      <c r="HU442" s="61"/>
      <c r="HV442" s="61"/>
      <c r="HW442" s="61"/>
      <c r="HX442" s="61"/>
      <c r="HY442" s="61"/>
      <c r="HZ442" s="61"/>
      <c r="IA442" s="61"/>
      <c r="IB442" s="61"/>
      <c r="IC442" s="61"/>
      <c r="ID442" s="61"/>
      <c r="IE442" s="61"/>
      <c r="IF442" s="61"/>
      <c r="IG442" s="61"/>
      <c r="IH442" s="61"/>
      <c r="II442" s="61"/>
      <c r="IJ442" s="61"/>
      <c r="IK442" s="61"/>
      <c r="IL442" s="61"/>
      <c r="IM442" s="61"/>
      <c r="IN442" s="61"/>
      <c r="IO442" s="61"/>
      <c r="IP442" s="61"/>
      <c r="IQ442" s="61"/>
      <c r="IR442" s="61"/>
      <c r="IS442" s="77"/>
      <c r="IT442" s="77"/>
      <c r="IU442" s="77"/>
      <c r="IV442" s="77"/>
      <c r="IW442" s="61"/>
      <c r="IX442" s="61"/>
      <c r="IY442" s="61"/>
      <c r="IZ442" s="61"/>
      <c r="JA442" s="61"/>
      <c r="JB442" s="61"/>
      <c r="JC442" s="61"/>
      <c r="JD442" s="61"/>
      <c r="JE442" s="61"/>
      <c r="JF442" s="61"/>
      <c r="JG442" s="61"/>
      <c r="JH442" s="61"/>
      <c r="JI442" s="61"/>
      <c r="JJ442" s="61"/>
      <c r="JK442" s="61"/>
      <c r="JL442" s="61"/>
      <c r="JM442" s="61"/>
      <c r="JN442" s="61"/>
      <c r="JO442" s="61"/>
      <c r="JP442" s="61"/>
      <c r="JQ442" s="61"/>
      <c r="JR442" s="61"/>
      <c r="JS442" s="61"/>
      <c r="JT442" s="61"/>
      <c r="JU442" s="61"/>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61"/>
      <c r="LG442" s="61"/>
      <c r="LH442" s="61"/>
      <c r="LI442" s="61"/>
      <c r="LJ442" s="61"/>
      <c r="LK442" s="61"/>
      <c r="LL442" s="61"/>
      <c r="LM442" s="61"/>
      <c r="LN442" s="61"/>
      <c r="LO442" s="61"/>
      <c r="LP442" s="61"/>
      <c r="LQ442" s="61"/>
      <c r="LR442" s="61"/>
      <c r="LS442" s="61"/>
      <c r="LT442" s="61"/>
      <c r="LU442" s="61"/>
      <c r="LV442" s="61"/>
      <c r="LW442" s="61"/>
      <c r="LX442" s="61"/>
      <c r="LY442" s="61"/>
      <c r="LZ442" s="61"/>
      <c r="MA442" s="61"/>
      <c r="MB442" s="61"/>
      <c r="MC442" s="61"/>
      <c r="MD442" s="61"/>
      <c r="ME442" s="61"/>
      <c r="MF442" s="61"/>
      <c r="MG442" s="61"/>
      <c r="MH442" s="61"/>
      <c r="MI442" s="61"/>
      <c r="MJ442" s="61"/>
      <c r="MK442" s="61"/>
      <c r="ML442" s="61"/>
      <c r="MM442" s="61"/>
      <c r="MN442" s="61"/>
      <c r="MO442" s="61"/>
      <c r="MP442" s="61"/>
      <c r="MQ442" s="61"/>
      <c r="MR442" s="61"/>
      <c r="MS442" s="61"/>
      <c r="MT442" s="61"/>
      <c r="MU442" s="61"/>
      <c r="MV442" s="61"/>
      <c r="MW442" s="61"/>
      <c r="MX442" s="61"/>
      <c r="MY442" s="61"/>
      <c r="MZ442" s="61"/>
      <c r="NA442" s="61"/>
      <c r="NB442" s="61"/>
      <c r="NC442" s="61"/>
      <c r="ND442" s="61"/>
      <c r="NE442" s="61"/>
      <c r="NF442" s="61"/>
      <c r="NG442" s="61"/>
      <c r="NH442" s="61"/>
      <c r="NI442" s="61"/>
      <c r="NJ442" s="61"/>
      <c r="NK442" s="61"/>
      <c r="NL442" s="61"/>
      <c r="NM442" s="61"/>
      <c r="NN442" s="61"/>
      <c r="NO442" s="61"/>
      <c r="NP442" s="61"/>
      <c r="NQ442" s="61"/>
      <c r="NR442" s="61"/>
      <c r="NS442" s="61"/>
      <c r="NT442" s="61"/>
      <c r="NU442" s="61"/>
      <c r="NV442" s="61"/>
      <c r="NW442" s="61"/>
      <c r="NX442" s="61"/>
      <c r="NY442" s="61"/>
      <c r="NZ442" s="61"/>
      <c r="OA442" s="61"/>
      <c r="OB442" s="61"/>
      <c r="OC442" s="61"/>
      <c r="OD442" s="61"/>
      <c r="OE442" s="61"/>
      <c r="OF442" s="61"/>
      <c r="OG442" s="61"/>
      <c r="OH442" s="61"/>
      <c r="OI442" s="61"/>
      <c r="OJ442" s="61"/>
      <c r="OK442" s="61"/>
      <c r="OL442" s="61"/>
      <c r="OM442" s="61"/>
      <c r="ON442" s="61"/>
      <c r="OO442" s="61"/>
      <c r="OP442" s="61"/>
      <c r="OQ442" s="61"/>
      <c r="OR442" s="61"/>
      <c r="OS442" s="61"/>
      <c r="OT442" s="61"/>
      <c r="OU442" s="61"/>
      <c r="OV442" s="61"/>
      <c r="OW442" s="61"/>
      <c r="OX442" s="61"/>
      <c r="OY442" s="61"/>
      <c r="OZ442" s="61"/>
    </row>
    <row r="443" spans="1:417" s="32" customFormat="1" ht="21.75" hidden="1" customHeight="1">
      <c r="A443" s="282"/>
      <c r="B443" s="272">
        <v>164</v>
      </c>
      <c r="C443" s="275" t="s">
        <v>357</v>
      </c>
      <c r="D443" s="288" t="s">
        <v>6</v>
      </c>
      <c r="E443" s="275" t="s">
        <v>578</v>
      </c>
      <c r="F443" s="290" t="s">
        <v>6</v>
      </c>
      <c r="G443" s="281"/>
      <c r="H443" s="231" t="s">
        <v>512</v>
      </c>
      <c r="I443" s="232" t="s">
        <v>1324</v>
      </c>
      <c r="J443" s="235"/>
      <c r="K443" s="236" t="s">
        <v>662</v>
      </c>
      <c r="L443" s="237" t="s">
        <v>500</v>
      </c>
      <c r="M443" s="42" t="s">
        <v>377</v>
      </c>
      <c r="N443" s="31" t="s">
        <v>385</v>
      </c>
      <c r="O443" s="282" t="s">
        <v>205</v>
      </c>
      <c r="P443" s="31">
        <v>1</v>
      </c>
      <c r="Q443" s="230" t="s">
        <v>205</v>
      </c>
      <c r="R443" s="230"/>
      <c r="S443" s="230"/>
      <c r="T443" s="230"/>
      <c r="U443" s="230"/>
      <c r="V443" s="230"/>
      <c r="W443" s="230"/>
      <c r="X443" s="230"/>
      <c r="Y443" s="230"/>
      <c r="Z443" s="230"/>
      <c r="AA443" s="230"/>
      <c r="AB443" s="130">
        <f t="shared" si="625"/>
        <v>1</v>
      </c>
      <c r="AC443" s="24" t="s">
        <v>556</v>
      </c>
      <c r="AD443" s="24" t="s">
        <v>803</v>
      </c>
      <c r="AE443" s="238">
        <v>2</v>
      </c>
      <c r="AF443" s="238">
        <v>1</v>
      </c>
      <c r="AG443" s="238">
        <v>1</v>
      </c>
      <c r="AH443" s="238">
        <v>2</v>
      </c>
      <c r="AI443" s="238">
        <v>2</v>
      </c>
      <c r="AJ443" s="238">
        <v>2</v>
      </c>
      <c r="AK443" s="238">
        <v>2</v>
      </c>
      <c r="AL443" s="238">
        <v>2</v>
      </c>
      <c r="AM443" s="238">
        <v>2</v>
      </c>
      <c r="AN443" s="238">
        <v>2</v>
      </c>
      <c r="AO443" s="238">
        <v>2</v>
      </c>
      <c r="AP443" s="238">
        <v>2</v>
      </c>
      <c r="AQ443" s="238">
        <v>1</v>
      </c>
      <c r="AR443" s="238">
        <v>2</v>
      </c>
      <c r="AS443" s="238">
        <v>2</v>
      </c>
      <c r="AT443" s="238">
        <v>2</v>
      </c>
      <c r="AU443" s="238">
        <v>2</v>
      </c>
      <c r="AV443" s="238">
        <v>2</v>
      </c>
      <c r="AW443" s="238">
        <v>2</v>
      </c>
      <c r="AX443" s="238">
        <v>2</v>
      </c>
      <c r="AY443" s="238">
        <v>2</v>
      </c>
      <c r="AZ443" s="238">
        <v>2</v>
      </c>
      <c r="BA443" s="238">
        <v>2</v>
      </c>
      <c r="BB443" s="238">
        <v>2</v>
      </c>
      <c r="BC443" s="238">
        <v>2</v>
      </c>
      <c r="BD443" s="238">
        <v>2</v>
      </c>
      <c r="BE443" s="238">
        <v>2</v>
      </c>
      <c r="BF443" s="238">
        <v>1</v>
      </c>
      <c r="BG443" s="238">
        <v>1</v>
      </c>
      <c r="BH443" s="238">
        <v>2</v>
      </c>
      <c r="BI443" s="239">
        <f>COUNTIF(AE443:BH443,"2")</f>
        <v>25</v>
      </c>
      <c r="BJ443" s="240">
        <f>BI443/(BI443+BK443+BM443+BO443)</f>
        <v>0.83333333333333337</v>
      </c>
      <c r="BK443" s="239">
        <f>COUNTIF(AE443:BH443,"1")</f>
        <v>5</v>
      </c>
      <c r="BL443" s="240">
        <f>BK443/(BI443+BK443+BM443+BO443)</f>
        <v>0.16666666666666666</v>
      </c>
      <c r="BM443" s="239">
        <f>COUNTIF(AE443:BH443,"0")</f>
        <v>0</v>
      </c>
      <c r="BN443" s="240">
        <f>BM443/(BI443+BK443+BM443+BO443)</f>
        <v>0</v>
      </c>
      <c r="BO443" s="239">
        <f>COUNTIF(P443:BH443,"KĐG")</f>
        <v>0</v>
      </c>
      <c r="BP443" s="240">
        <f>BO443/(BI443+BK443+BM443+BO443)</f>
        <v>0</v>
      </c>
      <c r="BQ443" s="241">
        <f>(((BI443*2)+(BK443*1)+(BM443*0)))/(BI443+BK443+BM443)</f>
        <v>1.8333333333333333</v>
      </c>
      <c r="BR443" s="234" t="str">
        <f>IF(BP443&gt;=50%,"KĐG",IF(BQ443&gt;=1.6,"Đạt mục tiêu",IF(BQ443&gt;=1,"Cần cố gắng","Chưa đạt")))</f>
        <v>Đạt mục tiêu</v>
      </c>
      <c r="BS443" s="251"/>
      <c r="BT443" s="251"/>
      <c r="BU443" s="242">
        <v>2</v>
      </c>
      <c r="BV443" s="242">
        <v>1</v>
      </c>
      <c r="BW443" s="31">
        <v>1</v>
      </c>
      <c r="BX443" s="31">
        <v>2</v>
      </c>
      <c r="BY443" s="31">
        <v>2</v>
      </c>
      <c r="BZ443" s="31">
        <v>2</v>
      </c>
      <c r="CA443" s="31">
        <v>2</v>
      </c>
      <c r="CB443" s="31">
        <v>2</v>
      </c>
      <c r="CC443" s="31">
        <v>2</v>
      </c>
      <c r="CD443" s="31">
        <v>2</v>
      </c>
      <c r="CE443" s="31">
        <v>2</v>
      </c>
      <c r="CF443" s="31">
        <v>2</v>
      </c>
      <c r="CG443" s="31">
        <v>1</v>
      </c>
      <c r="CH443" s="31">
        <v>2</v>
      </c>
      <c r="CI443" s="31">
        <v>2</v>
      </c>
      <c r="CJ443" s="31">
        <v>2</v>
      </c>
      <c r="CK443" s="31">
        <v>2</v>
      </c>
      <c r="CL443" s="31">
        <v>2</v>
      </c>
      <c r="CM443" s="31">
        <v>2</v>
      </c>
      <c r="CN443" s="31">
        <v>2</v>
      </c>
      <c r="CO443" s="31">
        <v>2</v>
      </c>
      <c r="CP443" s="31">
        <v>2</v>
      </c>
      <c r="CQ443" s="31">
        <v>2</v>
      </c>
      <c r="CR443" s="31">
        <v>2</v>
      </c>
      <c r="CS443" s="31">
        <v>2</v>
      </c>
      <c r="CT443" s="31">
        <v>2</v>
      </c>
      <c r="CU443" s="31">
        <v>2</v>
      </c>
      <c r="CV443" s="31">
        <v>1</v>
      </c>
      <c r="CW443" s="31">
        <v>1</v>
      </c>
      <c r="CX443" s="31">
        <v>2</v>
      </c>
      <c r="CY443" s="31">
        <f>COUNTIF(BU443:CX443,"2")</f>
        <v>25</v>
      </c>
      <c r="CZ443" s="31">
        <f>CY443/(CY443+DA443+DC443+DE443)</f>
        <v>0.83333333333333337</v>
      </c>
      <c r="DA443" s="31">
        <f>COUNTIF(BU443:CX443,"1")</f>
        <v>5</v>
      </c>
      <c r="DB443" s="31">
        <f>DA443/(CY443+DA443+DC443+DE443)</f>
        <v>0.16666666666666666</v>
      </c>
      <c r="DC443" s="31">
        <f>COUNTIF(BU443:CX443,"0")</f>
        <v>0</v>
      </c>
      <c r="DD443" s="31">
        <f>DC443/(CY443+DA443+DC443+DE443)</f>
        <v>0</v>
      </c>
      <c r="DE443" s="31">
        <f>COUNTIF(BG443:CX443,"KĐG")</f>
        <v>0</v>
      </c>
      <c r="DF443" s="31">
        <f>DE443/(CY443+DA443+DC443+DE443)</f>
        <v>0</v>
      </c>
      <c r="DG443" s="31">
        <f>(((CY443*2)+(DA443*1)+(DC443*0)))/(CY443+DA443+DC443)</f>
        <v>1.8333333333333333</v>
      </c>
      <c r="DH443" s="31" t="str">
        <f>IF(DF443&gt;=50%,"KĐG",IF(DG443&gt;=1.6,"Đạt mục tiêu",IF(DG443&gt;=1,"Cần cố gắng","Chưa đạt")))</f>
        <v>Đạt mục tiêu</v>
      </c>
      <c r="DI443" s="31"/>
      <c r="DJ443" s="31"/>
      <c r="DK443" s="31"/>
      <c r="DL443" s="242"/>
      <c r="DM443" s="242"/>
      <c r="DN443" s="242"/>
      <c r="DO443" s="242"/>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242"/>
      <c r="FF443" s="242"/>
      <c r="FG443" s="242"/>
      <c r="FH443" s="242"/>
      <c r="FI443" s="242"/>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242"/>
      <c r="GZ443" s="242"/>
      <c r="HA443" s="242"/>
      <c r="HB443" s="242"/>
      <c r="HC443" s="242"/>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242"/>
      <c r="IT443" s="242"/>
      <c r="IU443" s="242"/>
      <c r="IV443" s="242"/>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31"/>
      <c r="LX443" s="31"/>
      <c r="LY443" s="31"/>
      <c r="LZ443" s="31"/>
      <c r="MA443" s="31"/>
      <c r="MB443" s="31"/>
      <c r="MC443" s="31"/>
      <c r="MD443" s="31"/>
      <c r="ME443" s="31"/>
      <c r="MF443" s="31"/>
      <c r="MG443" s="31"/>
      <c r="MH443" s="31"/>
      <c r="MI443" s="31"/>
      <c r="MJ443" s="31"/>
      <c r="MK443" s="31"/>
      <c r="ML443" s="31"/>
      <c r="MM443" s="31"/>
      <c r="MN443" s="31"/>
      <c r="MO443" s="31"/>
      <c r="MP443" s="31"/>
      <c r="MQ443" s="31"/>
      <c r="MR443" s="31"/>
      <c r="MS443" s="31"/>
      <c r="MT443" s="31"/>
      <c r="MU443" s="31"/>
      <c r="MV443" s="31"/>
      <c r="MW443" s="31"/>
      <c r="MX443" s="31"/>
      <c r="MY443" s="31"/>
      <c r="MZ443" s="31"/>
      <c r="NA443" s="31"/>
      <c r="NB443" s="31"/>
      <c r="NC443" s="31"/>
      <c r="ND443" s="31"/>
      <c r="NE443" s="31"/>
      <c r="NF443" s="31"/>
      <c r="NG443" s="31"/>
      <c r="NH443" s="31"/>
      <c r="NI443" s="31"/>
      <c r="NJ443" s="31"/>
      <c r="NK443" s="31"/>
      <c r="NL443" s="31"/>
      <c r="NM443" s="31"/>
      <c r="NN443" s="31"/>
      <c r="NO443" s="31"/>
      <c r="NP443" s="31"/>
      <c r="NQ443" s="31"/>
      <c r="NR443" s="31"/>
      <c r="NS443" s="31"/>
      <c r="NT443" s="31"/>
      <c r="NU443" s="31"/>
      <c r="NV443" s="31"/>
      <c r="NW443" s="31"/>
      <c r="NX443" s="31"/>
      <c r="NY443" s="31"/>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row>
    <row r="444" spans="1:417" ht="77.25" customHeight="1">
      <c r="A444" s="282"/>
      <c r="B444" s="274"/>
      <c r="C444" s="279"/>
      <c r="D444" s="289"/>
      <c r="E444" s="279"/>
      <c r="F444" s="291"/>
      <c r="G444" s="281"/>
      <c r="H444" s="137" t="s">
        <v>1320</v>
      </c>
      <c r="I444" s="176" t="s">
        <v>1610</v>
      </c>
      <c r="J444" s="134"/>
      <c r="K444" s="206" t="s">
        <v>662</v>
      </c>
      <c r="L444" s="200" t="s">
        <v>500</v>
      </c>
      <c r="M444" s="55" t="s">
        <v>377</v>
      </c>
      <c r="N444" s="61" t="s">
        <v>385</v>
      </c>
      <c r="O444" s="282"/>
      <c r="P444" s="61"/>
      <c r="Q444" s="131"/>
      <c r="R444" s="131" t="s">
        <v>205</v>
      </c>
      <c r="S444" s="131"/>
      <c r="T444" s="131"/>
      <c r="U444" s="131"/>
      <c r="V444" s="131"/>
      <c r="W444" s="131"/>
      <c r="X444" s="131"/>
      <c r="Y444" s="131"/>
      <c r="Z444" s="131"/>
      <c r="AA444" s="131"/>
      <c r="AB444" s="130">
        <f t="shared" si="625"/>
        <v>1</v>
      </c>
      <c r="AC444" s="77"/>
      <c r="AD444" s="77"/>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79" t="s">
        <v>804</v>
      </c>
      <c r="BT444" s="77"/>
      <c r="BU444" s="77"/>
      <c r="BV444" s="77"/>
      <c r="BW444" s="201"/>
      <c r="BX444" s="201"/>
      <c r="BY444" s="201"/>
      <c r="BZ444" s="201"/>
      <c r="CA444" s="201"/>
      <c r="CB444" s="201"/>
      <c r="CC444" s="201"/>
      <c r="CD444" s="201"/>
      <c r="CE444" s="201"/>
      <c r="CF444" s="201"/>
      <c r="CG444" s="201"/>
      <c r="CH444" s="201"/>
      <c r="CI444" s="201"/>
      <c r="CJ444" s="201"/>
      <c r="CK444" s="201"/>
      <c r="CL444" s="201"/>
      <c r="CM444" s="201"/>
      <c r="CN444" s="201"/>
      <c r="CO444" s="201"/>
      <c r="CP444" s="201"/>
      <c r="CQ444" s="201"/>
      <c r="CR444" s="201"/>
      <c r="CS444" s="201"/>
      <c r="CT444" s="201"/>
      <c r="CU444" s="201"/>
      <c r="CV444" s="201"/>
      <c r="CW444" s="201"/>
      <c r="CX444" s="201"/>
      <c r="CY444" s="201"/>
      <c r="CZ444" s="201"/>
      <c r="DA444" s="201"/>
      <c r="DB444" s="202"/>
      <c r="DC444" s="203"/>
      <c r="DD444" s="202"/>
      <c r="DE444" s="203"/>
      <c r="DF444" s="202"/>
      <c r="DG444" s="203"/>
      <c r="DH444" s="202"/>
      <c r="DI444" s="203"/>
      <c r="DJ444" s="204"/>
      <c r="DK444" s="207"/>
      <c r="DL444" s="77"/>
      <c r="DM444" s="77"/>
      <c r="DN444" s="77"/>
      <c r="DO444" s="77"/>
      <c r="DP444" s="201"/>
      <c r="DQ444" s="201"/>
      <c r="DR444" s="201"/>
      <c r="DS444" s="201"/>
      <c r="DT444" s="201"/>
      <c r="DU444" s="201"/>
      <c r="DV444" s="201"/>
      <c r="DW444" s="201"/>
      <c r="DX444" s="201"/>
      <c r="DY444" s="201"/>
      <c r="DZ444" s="201"/>
      <c r="EA444" s="201"/>
      <c r="EB444" s="201"/>
      <c r="EC444" s="201"/>
      <c r="ED444" s="201"/>
      <c r="EE444" s="201"/>
      <c r="EF444" s="201"/>
      <c r="EG444" s="201"/>
      <c r="EH444" s="201"/>
      <c r="EI444" s="201"/>
      <c r="EJ444" s="201"/>
      <c r="EK444" s="201"/>
      <c r="EL444" s="201"/>
      <c r="EM444" s="201"/>
      <c r="EN444" s="201"/>
      <c r="EO444" s="201"/>
      <c r="EP444" s="201"/>
      <c r="EQ444" s="201"/>
      <c r="ER444" s="201"/>
      <c r="ES444" s="201"/>
      <c r="ET444" s="201"/>
      <c r="EU444" s="202"/>
      <c r="EV444" s="203"/>
      <c r="EW444" s="202"/>
      <c r="EX444" s="203"/>
      <c r="EY444" s="202"/>
      <c r="EZ444" s="203"/>
      <c r="FA444" s="202"/>
      <c r="FB444" s="203"/>
      <c r="FC444" s="204"/>
      <c r="FD444" s="207"/>
      <c r="FE444" s="77"/>
      <c r="FF444" s="77"/>
      <c r="FG444" s="77"/>
      <c r="FH444" s="77"/>
      <c r="FI444" s="77"/>
      <c r="FJ444" s="61"/>
      <c r="FK444" s="61"/>
      <c r="FL444" s="61"/>
      <c r="FM444" s="61"/>
      <c r="FN444" s="61"/>
      <c r="FO444" s="61"/>
      <c r="FP444" s="61"/>
      <c r="FQ444" s="61"/>
      <c r="FR444" s="61"/>
      <c r="FS444" s="61"/>
      <c r="FT444" s="61"/>
      <c r="FU444" s="61"/>
      <c r="FV444" s="61"/>
      <c r="FW444" s="61"/>
      <c r="FX444" s="61"/>
      <c r="FY444" s="61"/>
      <c r="FZ444" s="61"/>
      <c r="GA444" s="61"/>
      <c r="GB444" s="61"/>
      <c r="GC444" s="61"/>
      <c r="GD444" s="61"/>
      <c r="GE444" s="61"/>
      <c r="GF444" s="61"/>
      <c r="GG444" s="61"/>
      <c r="GH444" s="61"/>
      <c r="GI444" s="61"/>
      <c r="GJ444" s="61"/>
      <c r="GK444" s="61"/>
      <c r="GL444" s="61"/>
      <c r="GM444" s="61"/>
      <c r="GN444" s="61"/>
      <c r="GO444" s="61"/>
      <c r="GP444" s="61"/>
      <c r="GQ444" s="61"/>
      <c r="GR444" s="61"/>
      <c r="GS444" s="61"/>
      <c r="GT444" s="61"/>
      <c r="GU444" s="61"/>
      <c r="GV444" s="61"/>
      <c r="GW444" s="61"/>
      <c r="GX444" s="61"/>
      <c r="GY444" s="77"/>
      <c r="GZ444" s="77"/>
      <c r="HA444" s="77"/>
      <c r="HB444" s="77"/>
      <c r="HC444" s="79" t="s">
        <v>552</v>
      </c>
      <c r="HD444" s="61"/>
      <c r="HE444" s="61"/>
      <c r="HF444" s="61"/>
      <c r="HG444" s="61"/>
      <c r="HH444" s="61"/>
      <c r="HI444" s="61"/>
      <c r="HJ444" s="61"/>
      <c r="HK444" s="61"/>
      <c r="HL444" s="61"/>
      <c r="HM444" s="61"/>
      <c r="HN444" s="61"/>
      <c r="HO444" s="61"/>
      <c r="HP444" s="61"/>
      <c r="HQ444" s="61"/>
      <c r="HR444" s="61"/>
      <c r="HS444" s="61"/>
      <c r="HT444" s="61"/>
      <c r="HU444" s="61"/>
      <c r="HV444" s="61"/>
      <c r="HW444" s="61"/>
      <c r="HX444" s="61"/>
      <c r="HY444" s="61"/>
      <c r="HZ444" s="61"/>
      <c r="IA444" s="61"/>
      <c r="IB444" s="61"/>
      <c r="IC444" s="61"/>
      <c r="ID444" s="61"/>
      <c r="IE444" s="61"/>
      <c r="IF444" s="61"/>
      <c r="IG444" s="61"/>
      <c r="IH444" s="61"/>
      <c r="II444" s="61"/>
      <c r="IJ444" s="61"/>
      <c r="IK444" s="61"/>
      <c r="IL444" s="61"/>
      <c r="IM444" s="61"/>
      <c r="IN444" s="61"/>
      <c r="IO444" s="61"/>
      <c r="IP444" s="61"/>
      <c r="IQ444" s="61"/>
      <c r="IR444" s="61"/>
      <c r="IS444" s="77"/>
      <c r="IT444" s="77"/>
      <c r="IU444" s="77"/>
      <c r="IV444" s="77"/>
      <c r="IW444" s="61"/>
      <c r="IX444" s="61"/>
      <c r="IY444" s="61"/>
      <c r="IZ444" s="61"/>
      <c r="JA444" s="61"/>
      <c r="JB444" s="61"/>
      <c r="JC444" s="61"/>
      <c r="JD444" s="61"/>
      <c r="JE444" s="61"/>
      <c r="JF444" s="61"/>
      <c r="JG444" s="61"/>
      <c r="JH444" s="61"/>
      <c r="JI444" s="61"/>
      <c r="JJ444" s="61"/>
      <c r="JK444" s="61"/>
      <c r="JL444" s="61"/>
      <c r="JM444" s="61"/>
      <c r="JN444" s="61"/>
      <c r="JO444" s="61"/>
      <c r="JP444" s="61"/>
      <c r="JQ444" s="61"/>
      <c r="JR444" s="61"/>
      <c r="JS444" s="61"/>
      <c r="JT444" s="61"/>
      <c r="JU444" s="61"/>
      <c r="JV444" s="61"/>
      <c r="JW444" s="61"/>
      <c r="JX444" s="61"/>
      <c r="JY444" s="61"/>
      <c r="JZ444" s="61"/>
      <c r="KA444" s="61"/>
      <c r="KB444" s="61"/>
      <c r="KC444" s="61"/>
      <c r="KD444" s="61"/>
      <c r="KE444" s="61"/>
      <c r="KF444" s="61"/>
      <c r="KG444" s="61"/>
      <c r="KH444" s="61"/>
      <c r="KI444" s="61"/>
      <c r="KJ444" s="61"/>
      <c r="KK444" s="61"/>
      <c r="KL444" s="61"/>
      <c r="KM444" s="61"/>
      <c r="KN444" s="61"/>
      <c r="KO444" s="61"/>
      <c r="KP444" s="61"/>
      <c r="KQ444" s="61"/>
      <c r="KR444" s="61"/>
      <c r="KS444" s="61"/>
      <c r="KT444" s="61"/>
      <c r="KU444" s="61"/>
      <c r="KV444" s="61"/>
      <c r="KW444" s="61"/>
      <c r="KX444" s="61"/>
      <c r="KY444" s="61"/>
      <c r="KZ444" s="61"/>
      <c r="LA444" s="61"/>
      <c r="LB444" s="61"/>
      <c r="LC444" s="61"/>
      <c r="LD444" s="61"/>
      <c r="LE444" s="61"/>
      <c r="LF444" s="61"/>
      <c r="LG444" s="61"/>
      <c r="LH444" s="61"/>
      <c r="LI444" s="61"/>
      <c r="LJ444" s="61"/>
      <c r="LK444" s="61"/>
      <c r="LL444" s="61"/>
      <c r="LM444" s="61"/>
      <c r="LN444" s="61"/>
      <c r="LO444" s="61"/>
      <c r="LP444" s="61"/>
      <c r="LQ444" s="61"/>
      <c r="LR444" s="61"/>
      <c r="LS444" s="61"/>
      <c r="LT444" s="61"/>
      <c r="LU444" s="61"/>
      <c r="LV444" s="61"/>
      <c r="LW444" s="61"/>
      <c r="LX444" s="61"/>
      <c r="LY444" s="61"/>
      <c r="LZ444" s="61"/>
      <c r="MA444" s="61"/>
      <c r="MB444" s="61"/>
      <c r="MC444" s="61"/>
      <c r="MD444" s="61"/>
      <c r="ME444" s="61"/>
      <c r="MF444" s="61"/>
      <c r="MG444" s="61"/>
      <c r="MH444" s="61"/>
      <c r="MI444" s="61"/>
      <c r="MJ444" s="61"/>
      <c r="MK444" s="61"/>
      <c r="ML444" s="61"/>
      <c r="MM444" s="61"/>
      <c r="MN444" s="61"/>
      <c r="MO444" s="61"/>
      <c r="MP444" s="61"/>
      <c r="MQ444" s="61"/>
      <c r="MR444" s="61"/>
      <c r="MS444" s="61"/>
      <c r="MT444" s="61"/>
      <c r="MU444" s="61"/>
      <c r="MV444" s="61"/>
      <c r="MW444" s="61"/>
      <c r="MX444" s="61"/>
      <c r="MY444" s="61"/>
      <c r="MZ444" s="61"/>
      <c r="NA444" s="61"/>
      <c r="NB444" s="61"/>
      <c r="NC444" s="61"/>
      <c r="ND444" s="61"/>
      <c r="NE444" s="61"/>
      <c r="NF444" s="61"/>
      <c r="NG444" s="61"/>
      <c r="NH444" s="61"/>
      <c r="NI444" s="61"/>
      <c r="NJ444" s="61"/>
      <c r="NK444" s="61"/>
      <c r="NL444" s="61"/>
      <c r="NM444" s="61"/>
      <c r="NN444" s="61"/>
      <c r="NO444" s="61"/>
      <c r="NP444" s="61"/>
      <c r="NQ444" s="61"/>
      <c r="NR444" s="61"/>
      <c r="NS444" s="61"/>
      <c r="NT444" s="61"/>
      <c r="NU444" s="61"/>
      <c r="NV444" s="61"/>
      <c r="NW444" s="61"/>
      <c r="NX444" s="61"/>
      <c r="NY444" s="61"/>
      <c r="NZ444" s="61"/>
      <c r="OA444" s="61"/>
      <c r="OB444" s="61"/>
      <c r="OC444" s="61"/>
      <c r="OD444" s="61"/>
      <c r="OE444" s="61"/>
      <c r="OF444" s="61"/>
      <c r="OG444" s="61"/>
      <c r="OH444" s="61"/>
      <c r="OI444" s="61"/>
      <c r="OJ444" s="61"/>
      <c r="OK444" s="61"/>
      <c r="OL444" s="61"/>
      <c r="OM444" s="61"/>
      <c r="ON444" s="61"/>
      <c r="OO444" s="61"/>
      <c r="OP444" s="61"/>
      <c r="OQ444" s="61"/>
      <c r="OR444" s="61"/>
      <c r="OS444" s="61"/>
      <c r="OT444" s="61"/>
      <c r="OU444" s="61"/>
      <c r="OV444" s="61"/>
      <c r="OW444" s="61"/>
      <c r="OX444" s="61"/>
      <c r="OY444" s="61"/>
      <c r="OZ444" s="61"/>
    </row>
    <row r="445" spans="1:417" ht="21.75" hidden="1" customHeight="1">
      <c r="A445" s="282"/>
      <c r="B445" s="274"/>
      <c r="C445" s="279"/>
      <c r="D445" s="289"/>
      <c r="E445" s="279"/>
      <c r="F445" s="291"/>
      <c r="G445" s="281"/>
      <c r="H445" s="142" t="s">
        <v>511</v>
      </c>
      <c r="I445" s="129" t="s">
        <v>1323</v>
      </c>
      <c r="J445" s="168" t="s">
        <v>611</v>
      </c>
      <c r="K445" s="206" t="s">
        <v>662</v>
      </c>
      <c r="L445" s="134" t="s">
        <v>500</v>
      </c>
      <c r="M445" s="55" t="s">
        <v>377</v>
      </c>
      <c r="N445" s="61" t="s">
        <v>385</v>
      </c>
      <c r="O445" s="282"/>
      <c r="P445" s="61">
        <v>1</v>
      </c>
      <c r="Q445" s="131"/>
      <c r="R445" s="131"/>
      <c r="S445" s="131"/>
      <c r="T445" s="131"/>
      <c r="U445" s="131"/>
      <c r="V445" s="131" t="s">
        <v>205</v>
      </c>
      <c r="W445" s="131"/>
      <c r="X445" s="131"/>
      <c r="Y445" s="131"/>
      <c r="Z445" s="131"/>
      <c r="AA445" s="131"/>
      <c r="AB445" s="130">
        <f t="shared" si="625"/>
        <v>1</v>
      </c>
      <c r="AC445" s="77"/>
      <c r="AD445" s="77"/>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251"/>
      <c r="BT445" s="251"/>
      <c r="BU445" s="76"/>
      <c r="BV445" s="205"/>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77"/>
      <c r="DM445" s="77"/>
      <c r="DN445" s="77"/>
      <c r="DO445" s="77"/>
      <c r="DP445" s="201">
        <v>2</v>
      </c>
      <c r="DQ445" s="201">
        <v>2</v>
      </c>
      <c r="DR445" s="201">
        <v>2</v>
      </c>
      <c r="DS445" s="201">
        <v>2</v>
      </c>
      <c r="DT445" s="201">
        <v>2</v>
      </c>
      <c r="DU445" s="201">
        <v>2</v>
      </c>
      <c r="DV445" s="201">
        <v>2</v>
      </c>
      <c r="DW445" s="201">
        <v>2</v>
      </c>
      <c r="DX445" s="201">
        <v>2</v>
      </c>
      <c r="DY445" s="201">
        <v>2</v>
      </c>
      <c r="DZ445" s="201">
        <v>2</v>
      </c>
      <c r="EA445" s="201">
        <v>2</v>
      </c>
      <c r="EB445" s="201">
        <v>2</v>
      </c>
      <c r="EC445" s="201">
        <v>2</v>
      </c>
      <c r="ED445" s="201">
        <v>2</v>
      </c>
      <c r="EE445" s="201">
        <v>2</v>
      </c>
      <c r="EF445" s="201">
        <v>2</v>
      </c>
      <c r="EG445" s="201">
        <v>2</v>
      </c>
      <c r="EH445" s="201">
        <v>2</v>
      </c>
      <c r="EI445" s="201">
        <v>2</v>
      </c>
      <c r="EJ445" s="201">
        <v>2</v>
      </c>
      <c r="EK445" s="201">
        <v>2</v>
      </c>
      <c r="EL445" s="201">
        <v>2</v>
      </c>
      <c r="EM445" s="201">
        <v>2</v>
      </c>
      <c r="EN445" s="201">
        <v>2</v>
      </c>
      <c r="EO445" s="201">
        <v>2</v>
      </c>
      <c r="EP445" s="201">
        <v>2</v>
      </c>
      <c r="EQ445" s="201">
        <v>2</v>
      </c>
      <c r="ER445" s="201">
        <v>2</v>
      </c>
      <c r="ES445" s="201">
        <v>2</v>
      </c>
      <c r="ET445" s="201">
        <v>2</v>
      </c>
      <c r="EU445" s="202">
        <f>COUNTIF(DL445:ET445,"2")</f>
        <v>31</v>
      </c>
      <c r="EV445" s="203">
        <f>EU445/(EU445+EW445+EY445+FA445)</f>
        <v>1</v>
      </c>
      <c r="EW445" s="202">
        <f>COUNTIF(DL445:ET445,"1")</f>
        <v>0</v>
      </c>
      <c r="EX445" s="203">
        <f>EW445/(EU445+EW445+EY445+FA445)</f>
        <v>0</v>
      </c>
      <c r="EY445" s="202">
        <f>COUNTIF(DL445:ET445,"0")</f>
        <v>0</v>
      </c>
      <c r="EZ445" s="203">
        <f>EY445/(EU445+EW445+EY445+FA445)</f>
        <v>0</v>
      </c>
      <c r="FA445" s="202">
        <f>COUNTIF(DL445:ET445,"KĐG")</f>
        <v>0</v>
      </c>
      <c r="FB445" s="203">
        <f>FA445/(EU445+EW445+EY445+FA445)</f>
        <v>0</v>
      </c>
      <c r="FC445" s="204">
        <f>(((EU445*2)+(EW445*1)+(EY445*0)))/(EU445+EW445+EY445)</f>
        <v>2</v>
      </c>
      <c r="FD445" s="207" t="str">
        <f>IF(FB445&gt;=50%,"KĐG",IF(FC445&gt;=1.6,"Đạt mục tiêu",IF(FC445&gt;=1,"Cần cố gắng","Chưa đạt")))</f>
        <v>Đạt mục tiêu</v>
      </c>
      <c r="FE445" s="77"/>
      <c r="FF445" s="77"/>
      <c r="FG445" s="77"/>
      <c r="FH445" s="77"/>
      <c r="FI445" s="77"/>
      <c r="FJ445" s="61"/>
      <c r="FK445" s="61"/>
      <c r="FL445" s="61"/>
      <c r="FM445" s="61"/>
      <c r="FN445" s="61"/>
      <c r="FO445" s="61"/>
      <c r="FP445" s="61"/>
      <c r="FQ445" s="61"/>
      <c r="FR445" s="61"/>
      <c r="FS445" s="61"/>
      <c r="FT445" s="61"/>
      <c r="FU445" s="61"/>
      <c r="FV445" s="61"/>
      <c r="FW445" s="61"/>
      <c r="FX445" s="61"/>
      <c r="FY445" s="61"/>
      <c r="FZ445" s="61"/>
      <c r="GA445" s="61"/>
      <c r="GB445" s="61"/>
      <c r="GC445" s="61"/>
      <c r="GD445" s="61"/>
      <c r="GE445" s="61"/>
      <c r="GF445" s="61"/>
      <c r="GG445" s="61"/>
      <c r="GH445" s="61"/>
      <c r="GI445" s="61"/>
      <c r="GJ445" s="61"/>
      <c r="GK445" s="61"/>
      <c r="GL445" s="61"/>
      <c r="GM445" s="61"/>
      <c r="GN445" s="61"/>
      <c r="GO445" s="61"/>
      <c r="GP445" s="61"/>
      <c r="GQ445" s="61"/>
      <c r="GR445" s="61"/>
      <c r="GS445" s="61"/>
      <c r="GT445" s="61"/>
      <c r="GU445" s="61"/>
      <c r="GV445" s="61"/>
      <c r="GW445" s="61"/>
      <c r="GX445" s="61"/>
      <c r="GY445" s="77"/>
      <c r="GZ445" s="77"/>
      <c r="HA445" s="77"/>
      <c r="HB445" s="77"/>
      <c r="HC445" s="77"/>
      <c r="HD445" s="61"/>
      <c r="HE445" s="61"/>
      <c r="HF445" s="61"/>
      <c r="HG445" s="61"/>
      <c r="HH445" s="61"/>
      <c r="HI445" s="61"/>
      <c r="HJ445" s="61"/>
      <c r="HK445" s="61"/>
      <c r="HL445" s="61"/>
      <c r="HM445" s="61"/>
      <c r="HN445" s="61"/>
      <c r="HO445" s="61"/>
      <c r="HP445" s="61"/>
      <c r="HQ445" s="61"/>
      <c r="HR445" s="61"/>
      <c r="HS445" s="61"/>
      <c r="HT445" s="61"/>
      <c r="HU445" s="61"/>
      <c r="HV445" s="61"/>
      <c r="HW445" s="61"/>
      <c r="HX445" s="61"/>
      <c r="HY445" s="61"/>
      <c r="HZ445" s="61"/>
      <c r="IA445" s="61"/>
      <c r="IB445" s="61"/>
      <c r="IC445" s="61"/>
      <c r="ID445" s="61"/>
      <c r="IE445" s="61"/>
      <c r="IF445" s="61"/>
      <c r="IG445" s="61"/>
      <c r="IH445" s="61"/>
      <c r="II445" s="61"/>
      <c r="IJ445" s="61"/>
      <c r="IK445" s="61"/>
      <c r="IL445" s="61"/>
      <c r="IM445" s="61"/>
      <c r="IN445" s="61"/>
      <c r="IO445" s="61"/>
      <c r="IP445" s="61"/>
      <c r="IQ445" s="61"/>
      <c r="IR445" s="61"/>
      <c r="IS445" s="77"/>
      <c r="IT445" s="77"/>
      <c r="IU445" s="77"/>
      <c r="IV445" s="77"/>
      <c r="IW445" s="61"/>
      <c r="IX445" s="61"/>
      <c r="IY445" s="61"/>
      <c r="IZ445" s="61"/>
      <c r="JA445" s="61"/>
      <c r="JB445" s="61"/>
      <c r="JC445" s="61"/>
      <c r="JD445" s="61"/>
      <c r="JE445" s="61"/>
      <c r="JF445" s="61"/>
      <c r="JG445" s="61"/>
      <c r="JH445" s="61"/>
      <c r="JI445" s="61"/>
      <c r="JJ445" s="61"/>
      <c r="JK445" s="61"/>
      <c r="JL445" s="61"/>
      <c r="JM445" s="61"/>
      <c r="JN445" s="61"/>
      <c r="JO445" s="61"/>
      <c r="JP445" s="61"/>
      <c r="JQ445" s="61"/>
      <c r="JR445" s="61"/>
      <c r="JS445" s="61"/>
      <c r="JT445" s="61"/>
      <c r="JU445" s="61"/>
      <c r="JV445" s="61"/>
      <c r="JW445" s="61"/>
      <c r="JX445" s="61"/>
      <c r="JY445" s="61"/>
      <c r="JZ445" s="61"/>
      <c r="KA445" s="61"/>
      <c r="KB445" s="61"/>
      <c r="KC445" s="61"/>
      <c r="KD445" s="61"/>
      <c r="KE445" s="61"/>
      <c r="KF445" s="61"/>
      <c r="KG445" s="61"/>
      <c r="KH445" s="61"/>
      <c r="KI445" s="61"/>
      <c r="KJ445" s="61"/>
      <c r="KK445" s="61"/>
      <c r="KL445" s="61"/>
      <c r="KM445" s="61"/>
      <c r="KN445" s="61"/>
      <c r="KO445" s="61"/>
      <c r="KP445" s="61"/>
      <c r="KQ445" s="61"/>
      <c r="KR445" s="61"/>
      <c r="KS445" s="61"/>
      <c r="KT445" s="61"/>
      <c r="KU445" s="61"/>
      <c r="KV445" s="61"/>
      <c r="KW445" s="61"/>
      <c r="KX445" s="61"/>
      <c r="KY445" s="61"/>
      <c r="KZ445" s="61"/>
      <c r="LA445" s="61"/>
      <c r="LB445" s="61"/>
      <c r="LC445" s="61"/>
      <c r="LD445" s="61"/>
      <c r="LE445" s="61"/>
      <c r="LF445" s="61"/>
      <c r="LG445" s="61"/>
      <c r="LH445" s="61"/>
      <c r="LI445" s="61"/>
      <c r="LJ445" s="61"/>
      <c r="LK445" s="61"/>
      <c r="LL445" s="61"/>
      <c r="LM445" s="61"/>
      <c r="LN445" s="61"/>
      <c r="LO445" s="61"/>
      <c r="LP445" s="61"/>
      <c r="LQ445" s="61"/>
      <c r="LR445" s="61"/>
      <c r="LS445" s="61"/>
      <c r="LT445" s="61"/>
      <c r="LU445" s="61"/>
      <c r="LV445" s="61"/>
      <c r="LW445" s="61"/>
      <c r="LX445" s="61"/>
      <c r="LY445" s="61"/>
      <c r="LZ445" s="61"/>
      <c r="MA445" s="61"/>
      <c r="MB445" s="61"/>
      <c r="MC445" s="61"/>
      <c r="MD445" s="61"/>
      <c r="ME445" s="61"/>
      <c r="MF445" s="61"/>
      <c r="MG445" s="61"/>
      <c r="MH445" s="61"/>
      <c r="MI445" s="61"/>
      <c r="MJ445" s="61"/>
      <c r="MK445" s="61"/>
      <c r="ML445" s="61"/>
      <c r="MM445" s="61"/>
      <c r="MN445" s="61"/>
      <c r="MO445" s="61"/>
      <c r="MP445" s="61"/>
      <c r="MQ445" s="61"/>
      <c r="MR445" s="61"/>
      <c r="MS445" s="61"/>
      <c r="MT445" s="61"/>
      <c r="MU445" s="61"/>
      <c r="MV445" s="61"/>
      <c r="MW445" s="61"/>
      <c r="MX445" s="61"/>
      <c r="MY445" s="61"/>
      <c r="MZ445" s="61"/>
      <c r="NA445" s="61"/>
      <c r="NB445" s="61"/>
      <c r="NC445" s="61"/>
      <c r="ND445" s="61"/>
      <c r="NE445" s="61"/>
      <c r="NF445" s="61"/>
      <c r="NG445" s="61"/>
      <c r="NH445" s="61"/>
      <c r="NI445" s="61"/>
      <c r="NJ445" s="61"/>
      <c r="NK445" s="61"/>
      <c r="NL445" s="61"/>
      <c r="NM445" s="61"/>
      <c r="NN445" s="61"/>
      <c r="NO445" s="61"/>
      <c r="NP445" s="61"/>
      <c r="NQ445" s="61"/>
      <c r="NR445" s="61"/>
      <c r="NS445" s="61"/>
      <c r="NT445" s="61"/>
      <c r="NU445" s="61"/>
      <c r="NV445" s="61"/>
      <c r="NW445" s="61"/>
      <c r="NX445" s="61"/>
      <c r="NY445" s="61"/>
      <c r="NZ445" s="61"/>
      <c r="OA445" s="61"/>
      <c r="OB445" s="61"/>
      <c r="OC445" s="61"/>
      <c r="OD445" s="61"/>
      <c r="OE445" s="61"/>
      <c r="OF445" s="61"/>
      <c r="OG445" s="61"/>
      <c r="OH445" s="61"/>
      <c r="OI445" s="61"/>
      <c r="OJ445" s="61"/>
      <c r="OK445" s="61"/>
      <c r="OL445" s="61"/>
      <c r="OM445" s="61"/>
      <c r="ON445" s="61"/>
      <c r="OO445" s="61"/>
      <c r="OP445" s="61"/>
      <c r="OQ445" s="61"/>
      <c r="OR445" s="61"/>
      <c r="OS445" s="61"/>
      <c r="OT445" s="61"/>
      <c r="OU445" s="61"/>
      <c r="OV445" s="61"/>
      <c r="OW445" s="61"/>
      <c r="OX445" s="61"/>
      <c r="OY445" s="61"/>
      <c r="OZ445" s="61"/>
    </row>
    <row r="446" spans="1:417" ht="21.75" hidden="1" customHeight="1">
      <c r="A446" s="282"/>
      <c r="B446" s="274"/>
      <c r="C446" s="279"/>
      <c r="D446" s="289"/>
      <c r="E446" s="279"/>
      <c r="F446" s="291"/>
      <c r="G446" s="281"/>
      <c r="H446" s="142" t="s">
        <v>1332</v>
      </c>
      <c r="I446" s="129" t="s">
        <v>1331</v>
      </c>
      <c r="J446" s="168"/>
      <c r="K446" s="206"/>
      <c r="L446" s="134"/>
      <c r="M446" s="55" t="s">
        <v>377</v>
      </c>
      <c r="N446" s="61" t="s">
        <v>349</v>
      </c>
      <c r="O446" s="282"/>
      <c r="P446" s="61"/>
      <c r="Q446" s="131"/>
      <c r="R446" s="131"/>
      <c r="S446" s="131" t="s">
        <v>205</v>
      </c>
      <c r="T446" s="131"/>
      <c r="U446" s="131"/>
      <c r="V446" s="131"/>
      <c r="W446" s="131"/>
      <c r="X446" s="131"/>
      <c r="Y446" s="131"/>
      <c r="Z446" s="131"/>
      <c r="AA446" s="131"/>
      <c r="AB446" s="130">
        <f t="shared" si="625"/>
        <v>1</v>
      </c>
      <c r="AC446" s="77"/>
      <c r="AD446" s="77"/>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251"/>
      <c r="BT446" s="251"/>
      <c r="BU446" s="76"/>
      <c r="BV446" s="205"/>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77"/>
      <c r="DM446" s="77"/>
      <c r="DN446" s="77"/>
      <c r="DO446" s="77"/>
      <c r="DP446" s="201"/>
      <c r="DQ446" s="201"/>
      <c r="DR446" s="201"/>
      <c r="DS446" s="201"/>
      <c r="DT446" s="201"/>
      <c r="DU446" s="201"/>
      <c r="DV446" s="201"/>
      <c r="DW446" s="201"/>
      <c r="DX446" s="201"/>
      <c r="DY446" s="201"/>
      <c r="DZ446" s="201"/>
      <c r="EA446" s="201"/>
      <c r="EB446" s="201"/>
      <c r="EC446" s="201"/>
      <c r="ED446" s="201"/>
      <c r="EE446" s="201"/>
      <c r="EF446" s="201"/>
      <c r="EG446" s="201"/>
      <c r="EH446" s="201"/>
      <c r="EI446" s="201"/>
      <c r="EJ446" s="201"/>
      <c r="EK446" s="201"/>
      <c r="EL446" s="201"/>
      <c r="EM446" s="201"/>
      <c r="EN446" s="201"/>
      <c r="EO446" s="201"/>
      <c r="EP446" s="201"/>
      <c r="EQ446" s="201"/>
      <c r="ER446" s="201"/>
      <c r="ES446" s="201"/>
      <c r="ET446" s="201"/>
      <c r="EU446" s="202"/>
      <c r="EV446" s="203"/>
      <c r="EW446" s="202"/>
      <c r="EX446" s="203"/>
      <c r="EY446" s="202"/>
      <c r="EZ446" s="203"/>
      <c r="FA446" s="202"/>
      <c r="FB446" s="203"/>
      <c r="FC446" s="204"/>
      <c r="FD446" s="207"/>
      <c r="FE446" s="77"/>
      <c r="FF446" s="77"/>
      <c r="FG446" s="77"/>
      <c r="FH446" s="77"/>
      <c r="FI446" s="77"/>
      <c r="FJ446" s="61"/>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61"/>
      <c r="GP446" s="61"/>
      <c r="GQ446" s="61"/>
      <c r="GR446" s="61"/>
      <c r="GS446" s="61"/>
      <c r="GT446" s="61"/>
      <c r="GU446" s="61"/>
      <c r="GV446" s="61"/>
      <c r="GW446" s="61"/>
      <c r="GX446" s="61"/>
      <c r="GY446" s="77"/>
      <c r="GZ446" s="77"/>
      <c r="HA446" s="77"/>
      <c r="HB446" s="77"/>
      <c r="HC446" s="77"/>
      <c r="HD446" s="61"/>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61"/>
      <c r="IH446" s="61"/>
      <c r="II446" s="61"/>
      <c r="IJ446" s="61"/>
      <c r="IK446" s="61"/>
      <c r="IL446" s="61"/>
      <c r="IM446" s="61"/>
      <c r="IN446" s="61"/>
      <c r="IO446" s="61"/>
      <c r="IP446" s="61"/>
      <c r="IQ446" s="61"/>
      <c r="IR446" s="61"/>
      <c r="IS446" s="77"/>
      <c r="IT446" s="77"/>
      <c r="IU446" s="77"/>
      <c r="IV446" s="77"/>
      <c r="IW446" s="61"/>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61"/>
      <c r="LG446" s="61"/>
      <c r="LH446" s="61"/>
      <c r="LI446" s="61"/>
      <c r="LJ446" s="61"/>
      <c r="LK446" s="61"/>
      <c r="LL446" s="61"/>
      <c r="LM446" s="61"/>
      <c r="LN446" s="61"/>
      <c r="LO446" s="61"/>
      <c r="LP446" s="61"/>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61"/>
      <c r="NE446" s="61"/>
      <c r="NF446" s="61"/>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61"/>
      <c r="OE446" s="61"/>
      <c r="OF446" s="61"/>
      <c r="OG446" s="61"/>
      <c r="OH446" s="61"/>
      <c r="OI446" s="61"/>
      <c r="OJ446" s="61"/>
      <c r="OK446" s="61"/>
      <c r="OL446" s="61"/>
      <c r="OM446" s="61"/>
      <c r="ON446" s="61"/>
      <c r="OO446" s="61"/>
      <c r="OP446" s="61"/>
      <c r="OQ446" s="61"/>
      <c r="OR446" s="61"/>
      <c r="OS446" s="61"/>
      <c r="OT446" s="61"/>
      <c r="OU446" s="61"/>
      <c r="OV446" s="61"/>
      <c r="OW446" s="61"/>
      <c r="OX446" s="61"/>
      <c r="OY446" s="61"/>
      <c r="OZ446" s="61"/>
    </row>
    <row r="447" spans="1:417" ht="21.75" hidden="1" customHeight="1">
      <c r="A447" s="282"/>
      <c r="B447" s="274"/>
      <c r="C447" s="279"/>
      <c r="D447" s="289"/>
      <c r="E447" s="279"/>
      <c r="F447" s="291"/>
      <c r="G447" s="281"/>
      <c r="H447" s="137" t="s">
        <v>513</v>
      </c>
      <c r="I447" s="137" t="s">
        <v>1322</v>
      </c>
      <c r="J447" s="168" t="s">
        <v>612</v>
      </c>
      <c r="K447" s="206" t="s">
        <v>662</v>
      </c>
      <c r="L447" s="134" t="s">
        <v>500</v>
      </c>
      <c r="M447" s="55" t="s">
        <v>377</v>
      </c>
      <c r="N447" s="61" t="s">
        <v>385</v>
      </c>
      <c r="O447" s="282"/>
      <c r="P447" s="61">
        <v>1</v>
      </c>
      <c r="Q447" s="131"/>
      <c r="R447" s="131"/>
      <c r="S447" s="131"/>
      <c r="T447" s="131"/>
      <c r="U447" s="131"/>
      <c r="V447" s="131"/>
      <c r="W447" s="131"/>
      <c r="X447" s="131" t="s">
        <v>205</v>
      </c>
      <c r="Y447" s="131"/>
      <c r="Z447" s="131"/>
      <c r="AA447" s="131"/>
      <c r="AB447" s="130">
        <f t="shared" si="625"/>
        <v>1</v>
      </c>
      <c r="AC447" s="77"/>
      <c r="AD447" s="77"/>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251"/>
      <c r="BT447" s="251"/>
      <c r="BU447" s="77"/>
      <c r="BV447" s="77"/>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79"/>
      <c r="DM447" s="79" t="s">
        <v>552</v>
      </c>
      <c r="DN447" s="61"/>
      <c r="DO447" s="61"/>
      <c r="DP447" s="201">
        <v>2</v>
      </c>
      <c r="DQ447" s="201">
        <v>2</v>
      </c>
      <c r="DR447" s="201">
        <v>1</v>
      </c>
      <c r="DS447" s="201">
        <v>2</v>
      </c>
      <c r="DT447" s="201">
        <v>2</v>
      </c>
      <c r="DU447" s="201">
        <v>2</v>
      </c>
      <c r="DV447" s="201">
        <v>2</v>
      </c>
      <c r="DW447" s="201">
        <v>2</v>
      </c>
      <c r="DX447" s="201">
        <v>2</v>
      </c>
      <c r="DY447" s="201">
        <v>2</v>
      </c>
      <c r="DZ447" s="201">
        <v>1</v>
      </c>
      <c r="EA447" s="201">
        <v>2</v>
      </c>
      <c r="EB447" s="201">
        <v>2</v>
      </c>
      <c r="EC447" s="201">
        <v>2</v>
      </c>
      <c r="ED447" s="201">
        <v>2</v>
      </c>
      <c r="EE447" s="201">
        <v>2</v>
      </c>
      <c r="EF447" s="201">
        <v>2</v>
      </c>
      <c r="EG447" s="201">
        <v>2</v>
      </c>
      <c r="EH447" s="201">
        <v>2</v>
      </c>
      <c r="EI447" s="201">
        <v>2</v>
      </c>
      <c r="EJ447" s="201">
        <v>2</v>
      </c>
      <c r="EK447" s="201">
        <v>2</v>
      </c>
      <c r="EL447" s="201">
        <v>2</v>
      </c>
      <c r="EM447" s="201">
        <v>1</v>
      </c>
      <c r="EN447" s="201">
        <v>2</v>
      </c>
      <c r="EO447" s="201">
        <v>2</v>
      </c>
      <c r="EP447" s="201">
        <v>2</v>
      </c>
      <c r="EQ447" s="201">
        <v>2</v>
      </c>
      <c r="ER447" s="201">
        <v>2</v>
      </c>
      <c r="ES447" s="201">
        <v>2</v>
      </c>
      <c r="ET447" s="201">
        <v>2</v>
      </c>
      <c r="EU447" s="202">
        <f>COUNTIF(DL447:ET447,"2")</f>
        <v>28</v>
      </c>
      <c r="EV447" s="203">
        <f>EU447/(EU447+EW447+EY447+FA447)</f>
        <v>0.90322580645161288</v>
      </c>
      <c r="EW447" s="202">
        <f>COUNTIF(DL447:ET447,"1")</f>
        <v>3</v>
      </c>
      <c r="EX447" s="203">
        <f>EW447/(EU447+EW447+EY447+FA447)</f>
        <v>9.6774193548387094E-2</v>
      </c>
      <c r="EY447" s="202">
        <f>COUNTIF(DL447:ET447,"0")</f>
        <v>0</v>
      </c>
      <c r="EZ447" s="203">
        <f>EY447/(EU447+EW447+EY447+FA447)</f>
        <v>0</v>
      </c>
      <c r="FA447" s="202">
        <f>COUNTIF(DL447:ET447,"KĐG")</f>
        <v>0</v>
      </c>
      <c r="FB447" s="203">
        <f>FA447/(EU447+EW447+EY447+FA447)</f>
        <v>0</v>
      </c>
      <c r="FC447" s="204">
        <f>(((EU447*2)+(EW447*1)+(EY447*0)))/(EU447+EW447+EY447)</f>
        <v>1.903225806451613</v>
      </c>
      <c r="FD447" s="207" t="str">
        <f>IF(FB447&gt;=50%,"KĐG",IF(FC447&gt;=1.6,"Đạt mục tiêu",IF(FC447&gt;=1,"Cần cố gắng","Chưa đạt")))</f>
        <v>Đạt mục tiêu</v>
      </c>
      <c r="FE447" s="77"/>
      <c r="FF447" s="77"/>
      <c r="FG447" s="77"/>
      <c r="FH447" s="77"/>
      <c r="FI447" s="77"/>
      <c r="FJ447" s="61">
        <v>2</v>
      </c>
      <c r="FK447" s="61">
        <v>2</v>
      </c>
      <c r="FL447" s="61">
        <v>1</v>
      </c>
      <c r="FM447" s="61">
        <v>2</v>
      </c>
      <c r="FN447" s="61">
        <v>2</v>
      </c>
      <c r="FO447" s="61">
        <v>2</v>
      </c>
      <c r="FP447" s="61">
        <v>2</v>
      </c>
      <c r="FQ447" s="61">
        <v>2</v>
      </c>
      <c r="FR447" s="61">
        <v>2</v>
      </c>
      <c r="FS447" s="61">
        <v>2</v>
      </c>
      <c r="FT447" s="61">
        <v>1</v>
      </c>
      <c r="FU447" s="61">
        <v>2</v>
      </c>
      <c r="FV447" s="61">
        <v>2</v>
      </c>
      <c r="FW447" s="61">
        <v>2</v>
      </c>
      <c r="FX447" s="61">
        <v>2</v>
      </c>
      <c r="FY447" s="61">
        <v>2</v>
      </c>
      <c r="FZ447" s="61">
        <v>1</v>
      </c>
      <c r="GA447" s="61">
        <v>2</v>
      </c>
      <c r="GB447" s="61">
        <v>2</v>
      </c>
      <c r="GC447" s="61">
        <v>2</v>
      </c>
      <c r="GD447" s="61"/>
      <c r="GE447" s="61"/>
      <c r="GF447" s="61"/>
      <c r="GG447" s="61"/>
      <c r="GH447" s="61"/>
      <c r="GI447" s="61">
        <v>2</v>
      </c>
      <c r="GJ447" s="61">
        <v>2</v>
      </c>
      <c r="GK447" s="61">
        <v>2</v>
      </c>
      <c r="GL447" s="61">
        <v>2</v>
      </c>
      <c r="GM447" s="61"/>
      <c r="GN447" s="61">
        <v>2</v>
      </c>
      <c r="GO447" s="202">
        <f>COUNTIF(FA447:GN447,"2")</f>
        <v>22</v>
      </c>
      <c r="GP447" s="203">
        <f>GO447/(GO447+GQ447+GS447+GU447)</f>
        <v>0.81481481481481477</v>
      </c>
      <c r="GQ447" s="202">
        <f>COUNTIF(FA447:GN447,"1")</f>
        <v>3</v>
      </c>
      <c r="GR447" s="203">
        <f>GQ447/(GO447+GQ447+GS447+GU447)</f>
        <v>0.1111111111111111</v>
      </c>
      <c r="GS447" s="202">
        <f>COUNTIF(FA447:GN447,"0")</f>
        <v>2</v>
      </c>
      <c r="GT447" s="203">
        <f>GS447/(GO447+GQ447+GS447+GU447)</f>
        <v>7.407407407407407E-2</v>
      </c>
      <c r="GU447" s="202">
        <f>COUNTIF(EU447:GN447,"KĐG")</f>
        <v>0</v>
      </c>
      <c r="GV447" s="203">
        <f>GU447/(GO447+GQ447+GS447+GU447)</f>
        <v>0</v>
      </c>
      <c r="GW447" s="204">
        <f>(((GO447*2)+(GQ447*1)+(GS447*0)))/(GO447+GQ447+GS447)</f>
        <v>1.7407407407407407</v>
      </c>
      <c r="GX447" s="207" t="str">
        <f>IF(GV447&gt;=50%,"KĐG",IF(GW447&gt;=1.6,"Đạt mục tiêu",IF(GW447&gt;=1,"Cần cố gắng","Chưa đạt")))</f>
        <v>Đạt mục tiêu</v>
      </c>
      <c r="GY447" s="77"/>
      <c r="GZ447" s="77"/>
      <c r="HA447" s="77"/>
      <c r="HB447" s="77"/>
      <c r="HC447" s="77"/>
      <c r="HD447" s="61"/>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61"/>
      <c r="IH447" s="61"/>
      <c r="II447" s="61"/>
      <c r="IJ447" s="61"/>
      <c r="IK447" s="61"/>
      <c r="IL447" s="61"/>
      <c r="IM447" s="61"/>
      <c r="IN447" s="61"/>
      <c r="IO447" s="61"/>
      <c r="IP447" s="61"/>
      <c r="IQ447" s="61"/>
      <c r="IR447" s="61"/>
      <c r="IS447" s="77"/>
      <c r="IT447" s="77"/>
      <c r="IU447" s="77"/>
      <c r="IV447" s="77"/>
      <c r="IW447" s="61"/>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c r="OE447" s="61"/>
      <c r="OF447" s="61"/>
      <c r="OG447" s="61"/>
      <c r="OH447" s="61"/>
      <c r="OI447" s="61"/>
      <c r="OJ447" s="61"/>
      <c r="OK447" s="61"/>
      <c r="OL447" s="61"/>
      <c r="OM447" s="61"/>
      <c r="ON447" s="61"/>
      <c r="OO447" s="61"/>
      <c r="OP447" s="61"/>
      <c r="OQ447" s="61"/>
      <c r="OR447" s="61"/>
      <c r="OS447" s="61"/>
      <c r="OT447" s="61"/>
      <c r="OU447" s="61"/>
      <c r="OV447" s="61"/>
      <c r="OW447" s="61"/>
      <c r="OX447" s="61"/>
      <c r="OY447" s="61"/>
      <c r="OZ447" s="61"/>
    </row>
    <row r="448" spans="1:417" ht="21.75" hidden="1" customHeight="1">
      <c r="A448" s="282"/>
      <c r="B448" s="274"/>
      <c r="C448" s="279"/>
      <c r="D448" s="289"/>
      <c r="E448" s="279"/>
      <c r="F448" s="291"/>
      <c r="G448" s="281"/>
      <c r="H448" s="137" t="s">
        <v>514</v>
      </c>
      <c r="I448" s="137" t="s">
        <v>1321</v>
      </c>
      <c r="J448" s="168" t="s">
        <v>613</v>
      </c>
      <c r="K448" s="206" t="s">
        <v>662</v>
      </c>
      <c r="L448" s="134" t="s">
        <v>500</v>
      </c>
      <c r="M448" s="55" t="s">
        <v>377</v>
      </c>
      <c r="N448" s="61" t="s">
        <v>385</v>
      </c>
      <c r="O448" s="282"/>
      <c r="P448" s="61">
        <v>1</v>
      </c>
      <c r="Q448" s="131"/>
      <c r="R448" s="131"/>
      <c r="S448" s="131"/>
      <c r="T448" s="131"/>
      <c r="U448" s="131"/>
      <c r="V448" s="131"/>
      <c r="W448" s="131" t="s">
        <v>205</v>
      </c>
      <c r="X448" s="131"/>
      <c r="Y448" s="131"/>
      <c r="Z448" s="131"/>
      <c r="AA448" s="131"/>
      <c r="AB448" s="130">
        <f t="shared" si="625"/>
        <v>1</v>
      </c>
      <c r="AC448" s="77"/>
      <c r="AD448" s="77"/>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251"/>
      <c r="BT448" s="251"/>
      <c r="BU448" s="77"/>
      <c r="BV448" s="77"/>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77"/>
      <c r="DM448" s="77"/>
      <c r="DN448" s="77"/>
      <c r="DO448" s="77"/>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c r="FB448" s="61"/>
      <c r="FC448" s="61"/>
      <c r="FD448" s="61"/>
      <c r="FE448" s="77"/>
      <c r="FF448" s="77"/>
      <c r="FG448" s="77"/>
      <c r="FH448" s="77"/>
      <c r="FI448" s="77"/>
      <c r="FJ448" s="61"/>
      <c r="FK448" s="61"/>
      <c r="FL448" s="61"/>
      <c r="FM448" s="61"/>
      <c r="FN448" s="61"/>
      <c r="FO448" s="61"/>
      <c r="FP448" s="61"/>
      <c r="FQ448" s="61"/>
      <c r="FR448" s="61"/>
      <c r="FS448" s="61"/>
      <c r="FT448" s="61"/>
      <c r="FU448" s="61"/>
      <c r="FV448" s="61"/>
      <c r="FW448" s="61"/>
      <c r="FX448" s="61"/>
      <c r="FY448" s="61"/>
      <c r="FZ448" s="61"/>
      <c r="GA448" s="61"/>
      <c r="GB448" s="61"/>
      <c r="GC448" s="61"/>
      <c r="GD448" s="61"/>
      <c r="GE448" s="61"/>
      <c r="GF448" s="61"/>
      <c r="GG448" s="61"/>
      <c r="GH448" s="61"/>
      <c r="GI448" s="61"/>
      <c r="GJ448" s="61"/>
      <c r="GK448" s="61"/>
      <c r="GL448" s="61"/>
      <c r="GM448" s="61"/>
      <c r="GN448" s="61"/>
      <c r="GO448" s="61"/>
      <c r="GP448" s="61"/>
      <c r="GQ448" s="61"/>
      <c r="GR448" s="61"/>
      <c r="GS448" s="61"/>
      <c r="GT448" s="61"/>
      <c r="GU448" s="61"/>
      <c r="GV448" s="61"/>
      <c r="GW448" s="61"/>
      <c r="GX448" s="61"/>
      <c r="GY448" s="79" t="s">
        <v>552</v>
      </c>
      <c r="GZ448" s="77"/>
      <c r="HA448" s="77"/>
      <c r="HB448" s="127"/>
      <c r="HC448" s="77"/>
      <c r="HD448" s="61"/>
      <c r="HE448" s="61"/>
      <c r="HF448" s="61"/>
      <c r="HG448" s="61"/>
      <c r="HH448" s="61"/>
      <c r="HI448" s="61"/>
      <c r="HJ448" s="61"/>
      <c r="HK448" s="61"/>
      <c r="HL448" s="61"/>
      <c r="HM448" s="61"/>
      <c r="HN448" s="61"/>
      <c r="HO448" s="61"/>
      <c r="HP448" s="61"/>
      <c r="HQ448" s="61"/>
      <c r="HR448" s="61"/>
      <c r="HS448" s="61"/>
      <c r="HT448" s="61"/>
      <c r="HU448" s="61"/>
      <c r="HV448" s="61"/>
      <c r="HW448" s="61"/>
      <c r="HX448" s="61"/>
      <c r="HY448" s="61"/>
      <c r="HZ448" s="61"/>
      <c r="IA448" s="61"/>
      <c r="IB448" s="61"/>
      <c r="IC448" s="61"/>
      <c r="ID448" s="61"/>
      <c r="IE448" s="61"/>
      <c r="IF448" s="61"/>
      <c r="IG448" s="61"/>
      <c r="IH448" s="61"/>
      <c r="II448" s="61"/>
      <c r="IJ448" s="61"/>
      <c r="IK448" s="61"/>
      <c r="IL448" s="61"/>
      <c r="IM448" s="61"/>
      <c r="IN448" s="61"/>
      <c r="IO448" s="61"/>
      <c r="IP448" s="61"/>
      <c r="IQ448" s="61"/>
      <c r="IR448" s="61"/>
      <c r="IS448" s="77"/>
      <c r="IT448" s="77"/>
      <c r="IU448" s="77"/>
      <c r="IV448" s="77"/>
      <c r="IW448" s="61"/>
      <c r="IX448" s="61"/>
      <c r="IY448" s="61"/>
      <c r="IZ448" s="61"/>
      <c r="JA448" s="61"/>
      <c r="JB448" s="61"/>
      <c r="JC448" s="61"/>
      <c r="JD448" s="61"/>
      <c r="JE448" s="61"/>
      <c r="JF448" s="61"/>
      <c r="JG448" s="61"/>
      <c r="JH448" s="61"/>
      <c r="JI448" s="61"/>
      <c r="JJ448" s="61"/>
      <c r="JK448" s="61"/>
      <c r="JL448" s="61"/>
      <c r="JM448" s="61"/>
      <c r="JN448" s="61"/>
      <c r="JO448" s="61"/>
      <c r="JP448" s="61"/>
      <c r="JQ448" s="61"/>
      <c r="JR448" s="61"/>
      <c r="JS448" s="61"/>
      <c r="JT448" s="61"/>
      <c r="JU448" s="61"/>
      <c r="JV448" s="61"/>
      <c r="JW448" s="61"/>
      <c r="JX448" s="61"/>
      <c r="JY448" s="61"/>
      <c r="JZ448" s="61"/>
      <c r="KA448" s="61"/>
      <c r="KB448" s="61"/>
      <c r="KC448" s="61"/>
      <c r="KD448" s="61"/>
      <c r="KE448" s="61"/>
      <c r="KF448" s="61"/>
      <c r="KG448" s="61"/>
      <c r="KH448" s="61"/>
      <c r="KI448" s="61"/>
      <c r="KJ448" s="61"/>
      <c r="KK448" s="61"/>
      <c r="KL448" s="61"/>
      <c r="KM448" s="61"/>
      <c r="KN448" s="61"/>
      <c r="KO448" s="61"/>
      <c r="KP448" s="61"/>
      <c r="KQ448" s="61"/>
      <c r="KR448" s="61"/>
      <c r="KS448" s="61"/>
      <c r="KT448" s="61"/>
      <c r="KU448" s="61"/>
      <c r="KV448" s="61"/>
      <c r="KW448" s="61"/>
      <c r="KX448" s="61"/>
      <c r="KY448" s="61"/>
      <c r="KZ448" s="61"/>
      <c r="LA448" s="61"/>
      <c r="LB448" s="61"/>
      <c r="LC448" s="61"/>
      <c r="LD448" s="61"/>
      <c r="LE448" s="61"/>
      <c r="LF448" s="61"/>
      <c r="LG448" s="61"/>
      <c r="LH448" s="61"/>
      <c r="LI448" s="61"/>
      <c r="LJ448" s="61"/>
      <c r="LK448" s="61"/>
      <c r="LL448" s="61"/>
      <c r="LM448" s="61"/>
      <c r="LN448" s="61"/>
      <c r="LO448" s="61"/>
      <c r="LP448" s="61"/>
      <c r="LQ448" s="61"/>
      <c r="LR448" s="61"/>
      <c r="LS448" s="61"/>
      <c r="LT448" s="61"/>
      <c r="LU448" s="61"/>
      <c r="LV448" s="61"/>
      <c r="LW448" s="61"/>
      <c r="LX448" s="61"/>
      <c r="LY448" s="61"/>
      <c r="LZ448" s="61"/>
      <c r="MA448" s="61"/>
      <c r="MB448" s="61"/>
      <c r="MC448" s="61"/>
      <c r="MD448" s="61"/>
      <c r="ME448" s="61"/>
      <c r="MF448" s="61"/>
      <c r="MG448" s="61"/>
      <c r="MH448" s="61"/>
      <c r="MI448" s="61"/>
      <c r="MJ448" s="61"/>
      <c r="MK448" s="61"/>
      <c r="ML448" s="61"/>
      <c r="MM448" s="61"/>
      <c r="MN448" s="61"/>
      <c r="MO448" s="61"/>
      <c r="MP448" s="61"/>
      <c r="MQ448" s="61"/>
      <c r="MR448" s="61"/>
      <c r="MS448" s="61"/>
      <c r="MT448" s="61"/>
      <c r="MU448" s="61"/>
      <c r="MV448" s="61"/>
      <c r="MW448" s="61"/>
      <c r="MX448" s="61"/>
      <c r="MY448" s="61"/>
      <c r="MZ448" s="61"/>
      <c r="NA448" s="61"/>
      <c r="NB448" s="61"/>
      <c r="NC448" s="61"/>
      <c r="ND448" s="61"/>
      <c r="NE448" s="61"/>
      <c r="NF448" s="61"/>
      <c r="NG448" s="61"/>
      <c r="NH448" s="61"/>
      <c r="NI448" s="61"/>
      <c r="NJ448" s="61"/>
      <c r="NK448" s="61"/>
      <c r="NL448" s="61"/>
      <c r="NM448" s="61"/>
      <c r="NN448" s="61"/>
      <c r="NO448" s="61"/>
      <c r="NP448" s="61"/>
      <c r="NQ448" s="61"/>
      <c r="NR448" s="61"/>
      <c r="NS448" s="61"/>
      <c r="NT448" s="61"/>
      <c r="NU448" s="61"/>
      <c r="NV448" s="61"/>
      <c r="NW448" s="61"/>
      <c r="NX448" s="61"/>
      <c r="NY448" s="61"/>
      <c r="NZ448" s="61"/>
      <c r="OA448" s="61"/>
      <c r="OB448" s="61"/>
      <c r="OC448" s="61"/>
      <c r="OD448" s="61"/>
      <c r="OE448" s="61"/>
      <c r="OF448" s="61"/>
      <c r="OG448" s="61"/>
      <c r="OH448" s="61"/>
      <c r="OI448" s="61"/>
      <c r="OJ448" s="61"/>
      <c r="OK448" s="61"/>
      <c r="OL448" s="61"/>
      <c r="OM448" s="61"/>
      <c r="ON448" s="61"/>
      <c r="OO448" s="61"/>
      <c r="OP448" s="61"/>
      <c r="OQ448" s="61"/>
      <c r="OR448" s="61"/>
      <c r="OS448" s="61"/>
      <c r="OT448" s="61"/>
      <c r="OU448" s="61"/>
      <c r="OV448" s="61"/>
      <c r="OW448" s="61"/>
      <c r="OX448" s="61"/>
      <c r="OY448" s="61"/>
      <c r="OZ448" s="61"/>
    </row>
    <row r="449" spans="1:416" ht="22.5" hidden="1" customHeight="1">
      <c r="A449" s="282"/>
      <c r="B449" s="274"/>
      <c r="C449" s="279"/>
      <c r="D449" s="289"/>
      <c r="E449" s="279"/>
      <c r="F449" s="291"/>
      <c r="G449" s="281"/>
      <c r="H449" s="137" t="s">
        <v>1328</v>
      </c>
      <c r="I449" s="137" t="s">
        <v>1327</v>
      </c>
      <c r="J449" s="168"/>
      <c r="K449" s="206"/>
      <c r="L449" s="134"/>
      <c r="M449" s="55" t="s">
        <v>377</v>
      </c>
      <c r="N449" s="61" t="s">
        <v>349</v>
      </c>
      <c r="O449" s="282"/>
      <c r="P449" s="61"/>
      <c r="Q449" s="131"/>
      <c r="R449" s="131"/>
      <c r="S449" s="131"/>
      <c r="T449" s="131"/>
      <c r="U449" s="131"/>
      <c r="V449" s="131"/>
      <c r="W449" s="131"/>
      <c r="X449" s="131"/>
      <c r="Y449" s="131" t="s">
        <v>205</v>
      </c>
      <c r="Z449" s="131"/>
      <c r="AA449" s="131"/>
      <c r="AB449" s="130">
        <f t="shared" si="625"/>
        <v>1</v>
      </c>
      <c r="AC449" s="77"/>
      <c r="AD449" s="77"/>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251"/>
      <c r="BT449" s="251"/>
      <c r="BU449" s="77"/>
      <c r="BV449" s="77"/>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77"/>
      <c r="DM449" s="77"/>
      <c r="DN449" s="77"/>
      <c r="DO449" s="77"/>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c r="EZ449" s="61"/>
      <c r="FA449" s="61"/>
      <c r="FB449" s="61"/>
      <c r="FC449" s="61"/>
      <c r="FD449" s="61"/>
      <c r="FE449" s="77"/>
      <c r="FF449" s="77"/>
      <c r="FG449" s="77"/>
      <c r="FH449" s="77"/>
      <c r="FI449" s="77"/>
      <c r="FJ449" s="61"/>
      <c r="FK449" s="61"/>
      <c r="FL449" s="61"/>
      <c r="FM449" s="61"/>
      <c r="FN449" s="61"/>
      <c r="FO449" s="61"/>
      <c r="FP449" s="61"/>
      <c r="FQ449" s="61"/>
      <c r="FR449" s="61"/>
      <c r="FS449" s="61"/>
      <c r="FT449" s="61"/>
      <c r="FU449" s="61"/>
      <c r="FV449" s="61"/>
      <c r="FW449" s="61"/>
      <c r="FX449" s="61"/>
      <c r="FY449" s="61"/>
      <c r="FZ449" s="61"/>
      <c r="GA449" s="61"/>
      <c r="GB449" s="61"/>
      <c r="GC449" s="61"/>
      <c r="GD449" s="61"/>
      <c r="GE449" s="61"/>
      <c r="GF449" s="61"/>
      <c r="GG449" s="61"/>
      <c r="GH449" s="61"/>
      <c r="GI449" s="61"/>
      <c r="GJ449" s="61"/>
      <c r="GK449" s="61"/>
      <c r="GL449" s="61"/>
      <c r="GM449" s="61"/>
      <c r="GN449" s="61"/>
      <c r="GO449" s="61"/>
      <c r="GP449" s="61"/>
      <c r="GQ449" s="61"/>
      <c r="GR449" s="61"/>
      <c r="GS449" s="61"/>
      <c r="GT449" s="61"/>
      <c r="GU449" s="61"/>
      <c r="GV449" s="61"/>
      <c r="GW449" s="61"/>
      <c r="GX449" s="61"/>
      <c r="GY449" s="79"/>
      <c r="GZ449" s="77"/>
      <c r="HA449" s="77"/>
      <c r="HB449" s="127"/>
      <c r="HC449" s="77"/>
      <c r="HD449" s="61"/>
      <c r="HE449" s="61"/>
      <c r="HF449" s="61"/>
      <c r="HG449" s="61"/>
      <c r="HH449" s="61"/>
      <c r="HI449" s="61"/>
      <c r="HJ449" s="61"/>
      <c r="HK449" s="61"/>
      <c r="HL449" s="61"/>
      <c r="HM449" s="61"/>
      <c r="HN449" s="61"/>
      <c r="HO449" s="61"/>
      <c r="HP449" s="61"/>
      <c r="HQ449" s="61"/>
      <c r="HR449" s="61"/>
      <c r="HS449" s="61"/>
      <c r="HT449" s="61"/>
      <c r="HU449" s="61"/>
      <c r="HV449" s="61"/>
      <c r="HW449" s="61"/>
      <c r="HX449" s="61"/>
      <c r="HY449" s="61"/>
      <c r="HZ449" s="61"/>
      <c r="IA449" s="61"/>
      <c r="IB449" s="61"/>
      <c r="IC449" s="61"/>
      <c r="ID449" s="61"/>
      <c r="IE449" s="61"/>
      <c r="IF449" s="61"/>
      <c r="IG449" s="61"/>
      <c r="IH449" s="61"/>
      <c r="II449" s="61"/>
      <c r="IJ449" s="61"/>
      <c r="IK449" s="61"/>
      <c r="IL449" s="61"/>
      <c r="IM449" s="61"/>
      <c r="IN449" s="61"/>
      <c r="IO449" s="61"/>
      <c r="IP449" s="61"/>
      <c r="IQ449" s="61"/>
      <c r="IR449" s="61"/>
      <c r="IS449" s="77"/>
      <c r="IT449" s="77"/>
      <c r="IU449" s="77"/>
      <c r="IV449" s="77"/>
      <c r="IW449" s="61"/>
      <c r="IX449" s="61"/>
      <c r="IY449" s="61"/>
      <c r="IZ449" s="61"/>
      <c r="JA449" s="61"/>
      <c r="JB449" s="61"/>
      <c r="JC449" s="61"/>
      <c r="JD449" s="61"/>
      <c r="JE449" s="61"/>
      <c r="JF449" s="61"/>
      <c r="JG449" s="61"/>
      <c r="JH449" s="61"/>
      <c r="JI449" s="61"/>
      <c r="JJ449" s="61"/>
      <c r="JK449" s="61"/>
      <c r="JL449" s="61"/>
      <c r="JM449" s="61"/>
      <c r="JN449" s="61"/>
      <c r="JO449" s="61"/>
      <c r="JP449" s="61"/>
      <c r="JQ449" s="61"/>
      <c r="JR449" s="61"/>
      <c r="JS449" s="61"/>
      <c r="JT449" s="61"/>
      <c r="JU449" s="61"/>
      <c r="JV449" s="61"/>
      <c r="JW449" s="61"/>
      <c r="JX449" s="61"/>
      <c r="JY449" s="61"/>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61"/>
      <c r="LG449" s="61"/>
      <c r="LH449" s="61"/>
      <c r="LI449" s="61"/>
      <c r="LJ449" s="61"/>
      <c r="LK449" s="61"/>
      <c r="LL449" s="61"/>
      <c r="LM449" s="61"/>
      <c r="LN449" s="61"/>
      <c r="LO449" s="61"/>
      <c r="LP449" s="61"/>
      <c r="LQ449" s="61"/>
      <c r="LR449" s="61"/>
      <c r="LS449" s="61"/>
      <c r="LT449" s="61"/>
      <c r="LU449" s="61"/>
      <c r="LV449" s="61"/>
      <c r="LW449" s="61"/>
      <c r="LX449" s="61"/>
      <c r="LY449" s="61"/>
      <c r="LZ449" s="61"/>
      <c r="MA449" s="61"/>
      <c r="MB449" s="61"/>
      <c r="MC449" s="61"/>
      <c r="MD449" s="61"/>
      <c r="ME449" s="61"/>
      <c r="MF449" s="61"/>
      <c r="MG449" s="61"/>
      <c r="MH449" s="61"/>
      <c r="MI449" s="61"/>
      <c r="MJ449" s="61"/>
      <c r="MK449" s="61"/>
      <c r="ML449" s="61"/>
      <c r="MM449" s="61"/>
      <c r="MN449" s="61"/>
      <c r="MO449" s="61"/>
      <c r="MP449" s="61"/>
      <c r="MQ449" s="61"/>
      <c r="MR449" s="61"/>
      <c r="MS449" s="61"/>
      <c r="MT449" s="61"/>
      <c r="MU449" s="61"/>
      <c r="MV449" s="61"/>
      <c r="MW449" s="61"/>
      <c r="MX449" s="61"/>
      <c r="MY449" s="61"/>
      <c r="MZ449" s="61"/>
      <c r="NA449" s="61"/>
      <c r="NB449" s="61"/>
      <c r="NC449" s="61"/>
      <c r="ND449" s="61"/>
      <c r="NE449" s="61"/>
      <c r="NF449" s="61"/>
      <c r="NG449" s="61"/>
      <c r="NH449" s="61"/>
      <c r="NI449" s="61"/>
      <c r="NJ449" s="61"/>
      <c r="NK449" s="61"/>
      <c r="NL449" s="61"/>
      <c r="NM449" s="61"/>
      <c r="NN449" s="61"/>
      <c r="NO449" s="61"/>
      <c r="NP449" s="61"/>
      <c r="NQ449" s="61"/>
      <c r="NR449" s="61"/>
      <c r="NS449" s="61"/>
      <c r="NT449" s="61"/>
      <c r="NU449" s="61"/>
      <c r="NV449" s="61"/>
      <c r="NW449" s="61"/>
      <c r="NX449" s="61"/>
      <c r="NY449" s="61"/>
      <c r="NZ449" s="61"/>
      <c r="OA449" s="61"/>
      <c r="OB449" s="61"/>
      <c r="OC449" s="61"/>
      <c r="OD449" s="61"/>
      <c r="OE449" s="61"/>
      <c r="OF449" s="61"/>
      <c r="OG449" s="61"/>
      <c r="OH449" s="61"/>
      <c r="OI449" s="61"/>
      <c r="OJ449" s="61"/>
      <c r="OK449" s="61"/>
      <c r="OL449" s="61"/>
      <c r="OM449" s="61"/>
      <c r="ON449" s="61"/>
      <c r="OO449" s="61"/>
      <c r="OP449" s="61"/>
      <c r="OQ449" s="61"/>
      <c r="OR449" s="61"/>
      <c r="OS449" s="61"/>
      <c r="OT449" s="61"/>
      <c r="OU449" s="61"/>
      <c r="OV449" s="61"/>
      <c r="OW449" s="61"/>
      <c r="OX449" s="61"/>
      <c r="OY449" s="61"/>
      <c r="OZ449" s="61"/>
    </row>
    <row r="450" spans="1:416" ht="22.5" hidden="1" customHeight="1">
      <c r="A450" s="282"/>
      <c r="B450" s="274"/>
      <c r="C450" s="279"/>
      <c r="D450" s="289"/>
      <c r="E450" s="279"/>
      <c r="F450" s="291"/>
      <c r="G450" s="281"/>
      <c r="H450" s="137" t="s">
        <v>1329</v>
      </c>
      <c r="I450" s="137" t="s">
        <v>1330</v>
      </c>
      <c r="J450" s="168"/>
      <c r="K450" s="206"/>
      <c r="L450" s="134"/>
      <c r="M450" s="55" t="s">
        <v>377</v>
      </c>
      <c r="N450" s="61" t="s">
        <v>349</v>
      </c>
      <c r="O450" s="282"/>
      <c r="P450" s="61">
        <v>1</v>
      </c>
      <c r="Q450" s="131"/>
      <c r="R450" s="131"/>
      <c r="S450" s="131"/>
      <c r="T450" s="131"/>
      <c r="U450" s="131"/>
      <c r="V450" s="131"/>
      <c r="W450" s="131"/>
      <c r="X450" s="131"/>
      <c r="Y450" s="131"/>
      <c r="Z450" s="131" t="s">
        <v>205</v>
      </c>
      <c r="AA450" s="131"/>
      <c r="AB450" s="130">
        <f t="shared" si="625"/>
        <v>1</v>
      </c>
      <c r="AC450" s="77"/>
      <c r="AD450" s="77"/>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251"/>
      <c r="BT450" s="251"/>
      <c r="BU450" s="77"/>
      <c r="BV450" s="77"/>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77"/>
      <c r="DM450" s="77"/>
      <c r="DN450" s="77"/>
      <c r="DO450" s="77"/>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77"/>
      <c r="FF450" s="77"/>
      <c r="FG450" s="77"/>
      <c r="FH450" s="77"/>
      <c r="FI450" s="77"/>
      <c r="FJ450" s="61"/>
      <c r="FK450" s="61"/>
      <c r="FL450" s="61"/>
      <c r="FM450" s="61"/>
      <c r="FN450" s="61"/>
      <c r="FO450" s="61"/>
      <c r="FP450" s="61"/>
      <c r="FQ450" s="61"/>
      <c r="FR450" s="61"/>
      <c r="FS450" s="61"/>
      <c r="FT450" s="61"/>
      <c r="FU450" s="61"/>
      <c r="FV450" s="61"/>
      <c r="FW450" s="61"/>
      <c r="FX450" s="61"/>
      <c r="FY450" s="61"/>
      <c r="FZ450" s="61"/>
      <c r="GA450" s="61"/>
      <c r="GB450" s="61"/>
      <c r="GC450" s="61"/>
      <c r="GD450" s="61"/>
      <c r="GE450" s="61"/>
      <c r="GF450" s="61"/>
      <c r="GG450" s="61"/>
      <c r="GH450" s="61"/>
      <c r="GI450" s="61"/>
      <c r="GJ450" s="61"/>
      <c r="GK450" s="61"/>
      <c r="GL450" s="61"/>
      <c r="GM450" s="61"/>
      <c r="GN450" s="61"/>
      <c r="GO450" s="61"/>
      <c r="GP450" s="61"/>
      <c r="GQ450" s="61"/>
      <c r="GR450" s="61"/>
      <c r="GS450" s="61"/>
      <c r="GT450" s="61"/>
      <c r="GU450" s="61"/>
      <c r="GV450" s="61"/>
      <c r="GW450" s="61"/>
      <c r="GX450" s="61"/>
      <c r="GY450" s="79"/>
      <c r="GZ450" s="77"/>
      <c r="HA450" s="77"/>
      <c r="HB450" s="127"/>
      <c r="HC450" s="77"/>
      <c r="HD450" s="61"/>
      <c r="HE450" s="61"/>
      <c r="HF450" s="61"/>
      <c r="HG450" s="61"/>
      <c r="HH450" s="61"/>
      <c r="HI450" s="61"/>
      <c r="HJ450" s="61"/>
      <c r="HK450" s="61"/>
      <c r="HL450" s="61"/>
      <c r="HM450" s="61"/>
      <c r="HN450" s="61"/>
      <c r="HO450" s="61"/>
      <c r="HP450" s="61"/>
      <c r="HQ450" s="61"/>
      <c r="HR450" s="61"/>
      <c r="HS450" s="61"/>
      <c r="HT450" s="61"/>
      <c r="HU450" s="61"/>
      <c r="HV450" s="61"/>
      <c r="HW450" s="61"/>
      <c r="HX450" s="61"/>
      <c r="HY450" s="61"/>
      <c r="HZ450" s="61"/>
      <c r="IA450" s="61"/>
      <c r="IB450" s="61"/>
      <c r="IC450" s="61"/>
      <c r="ID450" s="61"/>
      <c r="IE450" s="61"/>
      <c r="IF450" s="61"/>
      <c r="IG450" s="61"/>
      <c r="IH450" s="61"/>
      <c r="II450" s="61"/>
      <c r="IJ450" s="61"/>
      <c r="IK450" s="61"/>
      <c r="IL450" s="61"/>
      <c r="IM450" s="61"/>
      <c r="IN450" s="61"/>
      <c r="IO450" s="61"/>
      <c r="IP450" s="61"/>
      <c r="IQ450" s="61"/>
      <c r="IR450" s="61"/>
      <c r="IS450" s="77"/>
      <c r="IT450" s="77"/>
      <c r="IU450" s="77"/>
      <c r="IV450" s="77"/>
      <c r="IW450" s="61"/>
      <c r="IX450" s="61"/>
      <c r="IY450" s="61"/>
      <c r="IZ450" s="61"/>
      <c r="JA450" s="61"/>
      <c r="JB450" s="61"/>
      <c r="JC450" s="61"/>
      <c r="JD450" s="61"/>
      <c r="JE450" s="61"/>
      <c r="JF450" s="61"/>
      <c r="JG450" s="61"/>
      <c r="JH450" s="61"/>
      <c r="JI450" s="61"/>
      <c r="JJ450" s="61"/>
      <c r="JK450" s="61"/>
      <c r="JL450" s="61"/>
      <c r="JM450" s="61"/>
      <c r="JN450" s="61"/>
      <c r="JO450" s="61"/>
      <c r="JP450" s="61"/>
      <c r="JQ450" s="61"/>
      <c r="JR450" s="61"/>
      <c r="JS450" s="61"/>
      <c r="JT450" s="61"/>
      <c r="JU450" s="61"/>
      <c r="JV450" s="61"/>
      <c r="JW450" s="61"/>
      <c r="JX450" s="61"/>
      <c r="JY450" s="61"/>
      <c r="JZ450" s="61"/>
      <c r="KA450" s="61"/>
      <c r="KB450" s="61"/>
      <c r="KC450" s="61"/>
      <c r="KD450" s="61"/>
      <c r="KE450" s="61"/>
      <c r="KF450" s="61"/>
      <c r="KG450" s="61"/>
      <c r="KH450" s="61"/>
      <c r="KI450" s="61"/>
      <c r="KJ450" s="61"/>
      <c r="KK450" s="61"/>
      <c r="KL450" s="61"/>
      <c r="KM450" s="61"/>
      <c r="KN450" s="61"/>
      <c r="KO450" s="61"/>
      <c r="KP450" s="61"/>
      <c r="KQ450" s="61"/>
      <c r="KR450" s="61"/>
      <c r="KS450" s="61"/>
      <c r="KT450" s="61"/>
      <c r="KU450" s="61"/>
      <c r="KV450" s="61"/>
      <c r="KW450" s="61"/>
      <c r="KX450" s="61"/>
      <c r="KY450" s="61"/>
      <c r="KZ450" s="61"/>
      <c r="LA450" s="61"/>
      <c r="LB450" s="61"/>
      <c r="LC450" s="61"/>
      <c r="LD450" s="61"/>
      <c r="LE450" s="61"/>
      <c r="LF450" s="61"/>
      <c r="LG450" s="61"/>
      <c r="LH450" s="61"/>
      <c r="LI450" s="61"/>
      <c r="LJ450" s="61"/>
      <c r="LK450" s="61"/>
      <c r="LL450" s="61"/>
      <c r="LM450" s="61"/>
      <c r="LN450" s="61"/>
      <c r="LO450" s="61"/>
      <c r="LP450" s="61"/>
      <c r="LQ450" s="61"/>
      <c r="LR450" s="61"/>
      <c r="LS450" s="61"/>
      <c r="LT450" s="61"/>
      <c r="LU450" s="61"/>
      <c r="LV450" s="61"/>
      <c r="LW450" s="61"/>
      <c r="LX450" s="61"/>
      <c r="LY450" s="61"/>
      <c r="LZ450" s="61"/>
      <c r="MA450" s="61"/>
      <c r="MB450" s="61"/>
      <c r="MC450" s="61"/>
      <c r="MD450" s="61"/>
      <c r="ME450" s="61"/>
      <c r="MF450" s="61"/>
      <c r="MG450" s="61"/>
      <c r="MH450" s="61"/>
      <c r="MI450" s="61"/>
      <c r="MJ450" s="61"/>
      <c r="MK450" s="61"/>
      <c r="ML450" s="61"/>
      <c r="MM450" s="61"/>
      <c r="MN450" s="61"/>
      <c r="MO450" s="61"/>
      <c r="MP450" s="61"/>
      <c r="MQ450" s="61"/>
      <c r="MR450" s="61"/>
      <c r="MS450" s="61"/>
      <c r="MT450" s="61"/>
      <c r="MU450" s="61"/>
      <c r="MV450" s="61"/>
      <c r="MW450" s="61"/>
      <c r="MX450" s="61"/>
      <c r="MY450" s="61"/>
      <c r="MZ450" s="61"/>
      <c r="NA450" s="61"/>
      <c r="NB450" s="61"/>
      <c r="NC450" s="61"/>
      <c r="ND450" s="61"/>
      <c r="NE450" s="61"/>
      <c r="NF450" s="61"/>
      <c r="NG450" s="61"/>
      <c r="NH450" s="61"/>
      <c r="NI450" s="61"/>
      <c r="NJ450" s="61"/>
      <c r="NK450" s="61"/>
      <c r="NL450" s="61"/>
      <c r="NM450" s="61"/>
      <c r="NN450" s="61"/>
      <c r="NO450" s="61"/>
      <c r="NP450" s="61"/>
      <c r="NQ450" s="61"/>
      <c r="NR450" s="61"/>
      <c r="NS450" s="61"/>
      <c r="NT450" s="61"/>
      <c r="NU450" s="61"/>
      <c r="NV450" s="61"/>
      <c r="NW450" s="61"/>
      <c r="NX450" s="61"/>
      <c r="NY450" s="61"/>
      <c r="NZ450" s="61"/>
      <c r="OA450" s="61"/>
      <c r="OB450" s="61"/>
      <c r="OC450" s="61"/>
      <c r="OD450" s="61"/>
      <c r="OE450" s="61"/>
      <c r="OF450" s="61"/>
      <c r="OG450" s="61"/>
      <c r="OH450" s="61"/>
      <c r="OI450" s="61"/>
      <c r="OJ450" s="61"/>
      <c r="OK450" s="61"/>
      <c r="OL450" s="61"/>
      <c r="OM450" s="61"/>
      <c r="ON450" s="61"/>
      <c r="OO450" s="61"/>
      <c r="OP450" s="61"/>
      <c r="OQ450" s="61"/>
      <c r="OR450" s="61"/>
      <c r="OS450" s="61"/>
      <c r="OT450" s="61"/>
      <c r="OU450" s="61"/>
      <c r="OV450" s="61"/>
      <c r="OW450" s="61"/>
      <c r="OX450" s="61"/>
      <c r="OY450" s="61"/>
      <c r="OZ450" s="61"/>
    </row>
    <row r="451" spans="1:416" ht="22.5" hidden="1" customHeight="1">
      <c r="A451" s="282"/>
      <c r="B451" s="274"/>
      <c r="C451" s="279"/>
      <c r="D451" s="289"/>
      <c r="E451" s="279"/>
      <c r="F451" s="291"/>
      <c r="G451" s="281"/>
      <c r="H451" s="137" t="s">
        <v>924</v>
      </c>
      <c r="I451" s="137" t="s">
        <v>1325</v>
      </c>
      <c r="J451" s="134"/>
      <c r="K451" s="206" t="s">
        <v>662</v>
      </c>
      <c r="L451" s="134" t="s">
        <v>500</v>
      </c>
      <c r="M451" s="55" t="s">
        <v>377</v>
      </c>
      <c r="N451" s="61" t="s">
        <v>385</v>
      </c>
      <c r="O451" s="282"/>
      <c r="P451" s="61">
        <v>1</v>
      </c>
      <c r="Q451" s="131"/>
      <c r="R451" s="131"/>
      <c r="S451" s="131"/>
      <c r="T451" s="131"/>
      <c r="U451" s="131" t="s">
        <v>205</v>
      </c>
      <c r="V451" s="131"/>
      <c r="W451" s="131"/>
      <c r="X451" s="131"/>
      <c r="Y451" s="131"/>
      <c r="Z451" s="131"/>
      <c r="AA451" s="131"/>
      <c r="AB451" s="130">
        <f t="shared" si="625"/>
        <v>1</v>
      </c>
      <c r="AC451" s="77"/>
      <c r="AD451" s="77"/>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251"/>
      <c r="BT451" s="251"/>
      <c r="BU451" s="77"/>
      <c r="BV451" s="77"/>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77"/>
      <c r="DM451" s="77"/>
      <c r="DN451" s="77"/>
      <c r="DO451" s="77"/>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79" t="s">
        <v>556</v>
      </c>
      <c r="FF451" s="79" t="s">
        <v>556</v>
      </c>
      <c r="FG451" s="79" t="s">
        <v>556</v>
      </c>
      <c r="FH451" s="79" t="s">
        <v>556</v>
      </c>
      <c r="FI451" s="79" t="s">
        <v>556</v>
      </c>
      <c r="FJ451" s="77" t="s">
        <v>463</v>
      </c>
      <c r="FK451" s="77" t="s">
        <v>463</v>
      </c>
      <c r="FL451" s="77" t="s">
        <v>463</v>
      </c>
      <c r="FM451" s="77" t="s">
        <v>463</v>
      </c>
      <c r="FN451" s="77" t="s">
        <v>463</v>
      </c>
      <c r="FO451" s="77" t="s">
        <v>463</v>
      </c>
      <c r="FP451" s="77" t="s">
        <v>463</v>
      </c>
      <c r="FQ451" s="77" t="s">
        <v>463</v>
      </c>
      <c r="FR451" s="77" t="s">
        <v>463</v>
      </c>
      <c r="FS451" s="77" t="s">
        <v>463</v>
      </c>
      <c r="FT451" s="77" t="s">
        <v>463</v>
      </c>
      <c r="FU451" s="77" t="s">
        <v>463</v>
      </c>
      <c r="FV451" s="77" t="s">
        <v>463</v>
      </c>
      <c r="FW451" s="77" t="s">
        <v>463</v>
      </c>
      <c r="FX451" s="77" t="s">
        <v>463</v>
      </c>
      <c r="FY451" s="77" t="s">
        <v>463</v>
      </c>
      <c r="FZ451" s="77" t="s">
        <v>463</v>
      </c>
      <c r="GA451" s="77" t="s">
        <v>463</v>
      </c>
      <c r="GB451" s="77" t="s">
        <v>463</v>
      </c>
      <c r="GC451" s="77" t="s">
        <v>463</v>
      </c>
      <c r="GD451" s="77" t="s">
        <v>463</v>
      </c>
      <c r="GE451" s="77" t="s">
        <v>463</v>
      </c>
      <c r="GF451" s="77" t="s">
        <v>463</v>
      </c>
      <c r="GG451" s="77" t="s">
        <v>463</v>
      </c>
      <c r="GH451" s="77" t="s">
        <v>463</v>
      </c>
      <c r="GI451" s="77" t="s">
        <v>463</v>
      </c>
      <c r="GJ451" s="77" t="s">
        <v>463</v>
      </c>
      <c r="GK451" s="77" t="s">
        <v>463</v>
      </c>
      <c r="GL451" s="77" t="s">
        <v>463</v>
      </c>
      <c r="GM451" s="77" t="s">
        <v>463</v>
      </c>
      <c r="GN451" s="77" t="s">
        <v>463</v>
      </c>
      <c r="GO451" s="202">
        <f>COUNTIF(EZ451:GN451,"2")</f>
        <v>31</v>
      </c>
      <c r="GP451" s="203">
        <f t="shared" ref="GP451" si="632">GO451/(GO451+GQ451+GS451+GU451)</f>
        <v>1</v>
      </c>
      <c r="GQ451" s="202">
        <f>COUNTIF(EZ451:GN451,"1")</f>
        <v>0</v>
      </c>
      <c r="GR451" s="203">
        <f t="shared" ref="GR451" si="633">GQ451/(GO451+GQ451+GS451+GU451)</f>
        <v>0</v>
      </c>
      <c r="GS451" s="202">
        <f>COUNTIF(EZ451:GN451,"0")</f>
        <v>0</v>
      </c>
      <c r="GT451" s="203">
        <f t="shared" ref="GT451" si="634">GS451/(GO451+GQ451+GS451+GU451)</f>
        <v>0</v>
      </c>
      <c r="GU451" s="202">
        <f>COUNTIF(EZ451:GN451,"KĐG")</f>
        <v>0</v>
      </c>
      <c r="GV451" s="203">
        <f t="shared" ref="GV451" si="635">GU451/(GO451+GQ451+GS451+GU451)</f>
        <v>0</v>
      </c>
      <c r="GW451" s="204">
        <f t="shared" ref="GW451" si="636">(((GO451*2)+(GQ451*1)+(GS451*0)))/(GO451+GQ451+GS451)</f>
        <v>2</v>
      </c>
      <c r="GX451" s="205" t="str">
        <f t="shared" ref="GX451" si="637">IF(GV451&gt;=50%,"KĐG",IF(GW451&gt;=1.6,"Đạt mục tiêu",IF(GW451&gt;=1,"Cần cố gắng","Chưa đạt")))</f>
        <v>Đạt mục tiêu</v>
      </c>
      <c r="GY451" s="77"/>
      <c r="GZ451" s="77"/>
      <c r="HA451" s="77"/>
      <c r="HB451" s="77"/>
      <c r="HC451" s="77"/>
      <c r="HD451" s="61"/>
      <c r="HE451" s="61"/>
      <c r="HF451" s="61"/>
      <c r="HG451" s="61"/>
      <c r="HH451" s="61"/>
      <c r="HI451" s="61"/>
      <c r="HJ451" s="61"/>
      <c r="HK451" s="61"/>
      <c r="HL451" s="61"/>
      <c r="HM451" s="61"/>
      <c r="HN451" s="61"/>
      <c r="HO451" s="61"/>
      <c r="HP451" s="61"/>
      <c r="HQ451" s="61"/>
      <c r="HR451" s="61"/>
      <c r="HS451" s="61"/>
      <c r="HT451" s="61"/>
      <c r="HU451" s="61"/>
      <c r="HV451" s="61"/>
      <c r="HW451" s="61"/>
      <c r="HX451" s="61"/>
      <c r="HY451" s="61"/>
      <c r="HZ451" s="61"/>
      <c r="IA451" s="61"/>
      <c r="IB451" s="61"/>
      <c r="IC451" s="61"/>
      <c r="ID451" s="61"/>
      <c r="IE451" s="61"/>
      <c r="IF451" s="61"/>
      <c r="IG451" s="61"/>
      <c r="IH451" s="61"/>
      <c r="II451" s="61"/>
      <c r="IJ451" s="61"/>
      <c r="IK451" s="61"/>
      <c r="IL451" s="61"/>
      <c r="IM451" s="61"/>
      <c r="IN451" s="61"/>
      <c r="IO451" s="61"/>
      <c r="IP451" s="61"/>
      <c r="IQ451" s="61"/>
      <c r="IR451" s="61"/>
      <c r="IS451" s="77"/>
      <c r="IT451" s="77"/>
      <c r="IU451" s="77"/>
      <c r="IV451" s="77"/>
      <c r="IW451" s="61">
        <v>2</v>
      </c>
      <c r="IX451" s="61">
        <v>2</v>
      </c>
      <c r="IY451" s="61">
        <v>2</v>
      </c>
      <c r="IZ451" s="61">
        <v>2</v>
      </c>
      <c r="JA451" s="61">
        <v>2</v>
      </c>
      <c r="JB451" s="61">
        <v>2</v>
      </c>
      <c r="JC451" s="61">
        <v>2</v>
      </c>
      <c r="JD451" s="61">
        <v>2</v>
      </c>
      <c r="JE451" s="61">
        <v>2</v>
      </c>
      <c r="JF451" s="61">
        <v>2</v>
      </c>
      <c r="JG451" s="61">
        <v>1</v>
      </c>
      <c r="JH451" s="61">
        <v>2</v>
      </c>
      <c r="JI451" s="61">
        <v>1</v>
      </c>
      <c r="JJ451" s="61">
        <v>2</v>
      </c>
      <c r="JK451" s="61">
        <v>2</v>
      </c>
      <c r="JL451" s="61">
        <v>2</v>
      </c>
      <c r="JM451" s="61">
        <v>2</v>
      </c>
      <c r="JN451" s="61">
        <v>2</v>
      </c>
      <c r="JO451" s="61">
        <v>2</v>
      </c>
      <c r="JP451" s="61">
        <v>2</v>
      </c>
      <c r="JQ451" s="61"/>
      <c r="JR451" s="61"/>
      <c r="JS451" s="61"/>
      <c r="JT451" s="61"/>
      <c r="JU451" s="61"/>
      <c r="JV451" s="61">
        <v>2</v>
      </c>
      <c r="JW451" s="61">
        <v>2</v>
      </c>
      <c r="JX451" s="61">
        <v>2</v>
      </c>
      <c r="JY451" s="61">
        <v>2</v>
      </c>
      <c r="JZ451" s="61">
        <v>2</v>
      </c>
      <c r="KA451" s="202">
        <f>COUNTIF(IW451:JZ451,"2")</f>
        <v>23</v>
      </c>
      <c r="KB451" s="203">
        <f>KA451/(KA451+KC451+KE451+KG451)</f>
        <v>0.92</v>
      </c>
      <c r="KC451" s="202">
        <f>COUNTIF(IW451:JZ451,"1")</f>
        <v>2</v>
      </c>
      <c r="KD451" s="203">
        <f>KC451/(KA451+KC451+KE451+KG451)</f>
        <v>0.08</v>
      </c>
      <c r="KE451" s="202">
        <f>COUNTIF(IW451:JZ451,"0")</f>
        <v>0</v>
      </c>
      <c r="KF451" s="203">
        <f>KE451/(KA451+KC451+KE451+KG451)</f>
        <v>0</v>
      </c>
      <c r="KG451" s="202">
        <f>COUNTIF(II451:JZ451,"KĐG")</f>
        <v>0</v>
      </c>
      <c r="KH451" s="203">
        <f>KG451/(KA451+KC451+KE451+KG451)</f>
        <v>0</v>
      </c>
      <c r="KI451" s="204">
        <f>(((KA451*2)+(KC451*1)+(KE451*0)))/(KA451+KC451+KE451)</f>
        <v>1.92</v>
      </c>
      <c r="KJ451" s="208" t="str">
        <f>IF(KH451&gt;=50%,"KĐG",IF(KI451&gt;=1.6,"Đạt mục tiêu",IF(KI451&gt;=1,"Cần cố gắng","Chưa đạt")))</f>
        <v>Đạt mục tiêu</v>
      </c>
      <c r="KK451" s="61"/>
      <c r="KL451" s="61"/>
      <c r="KM451" s="61"/>
      <c r="KN451" s="61"/>
      <c r="KO451" s="61"/>
      <c r="KP451" s="61"/>
      <c r="KQ451" s="61"/>
      <c r="KR451" s="61"/>
      <c r="KS451" s="61"/>
      <c r="KT451" s="61"/>
      <c r="KU451" s="61"/>
      <c r="KV451" s="61"/>
      <c r="KW451" s="61"/>
      <c r="KX451" s="61"/>
      <c r="KY451" s="61"/>
      <c r="KZ451" s="61"/>
      <c r="LA451" s="61"/>
      <c r="LB451" s="61"/>
      <c r="LC451" s="61"/>
      <c r="LD451" s="61"/>
      <c r="LE451" s="61"/>
      <c r="LF451" s="61"/>
      <c r="LG451" s="61"/>
      <c r="LH451" s="61"/>
      <c r="LI451" s="61"/>
      <c r="LJ451" s="61"/>
      <c r="LK451" s="61"/>
      <c r="LL451" s="61"/>
      <c r="LM451" s="61"/>
      <c r="LN451" s="61"/>
      <c r="LO451" s="61"/>
      <c r="LP451" s="61"/>
      <c r="LQ451" s="61"/>
      <c r="LR451" s="61"/>
      <c r="LS451" s="61"/>
      <c r="LT451" s="61"/>
      <c r="LU451" s="61"/>
      <c r="LV451" s="61"/>
      <c r="LW451" s="61"/>
      <c r="LX451" s="61"/>
      <c r="LY451" s="61"/>
      <c r="LZ451" s="61"/>
      <c r="MA451" s="61"/>
      <c r="MB451" s="61"/>
      <c r="MC451" s="61"/>
      <c r="MD451" s="61"/>
      <c r="ME451" s="61"/>
      <c r="MF451" s="61"/>
      <c r="MG451" s="61"/>
      <c r="MH451" s="61"/>
      <c r="MI451" s="61"/>
      <c r="MJ451" s="61"/>
      <c r="MK451" s="61"/>
      <c r="ML451" s="61"/>
      <c r="MM451" s="61"/>
      <c r="MN451" s="61"/>
      <c r="MO451" s="61"/>
      <c r="MP451" s="61"/>
      <c r="MQ451" s="61"/>
      <c r="MR451" s="61"/>
      <c r="MS451" s="61"/>
      <c r="MT451" s="61"/>
      <c r="MU451" s="61"/>
      <c r="MV451" s="61"/>
      <c r="MW451" s="61"/>
      <c r="MX451" s="61"/>
      <c r="MY451" s="61"/>
      <c r="MZ451" s="61"/>
      <c r="NA451" s="61"/>
      <c r="NB451" s="61"/>
      <c r="NC451" s="61"/>
      <c r="ND451" s="61"/>
      <c r="NE451" s="61"/>
      <c r="NF451" s="61"/>
      <c r="NG451" s="61"/>
      <c r="NH451" s="61"/>
      <c r="NI451" s="61"/>
      <c r="NJ451" s="61"/>
      <c r="NK451" s="61"/>
      <c r="NL451" s="61"/>
      <c r="NM451" s="61"/>
      <c r="NN451" s="61"/>
      <c r="NO451" s="61"/>
      <c r="NP451" s="61"/>
      <c r="NQ451" s="61"/>
      <c r="NR451" s="61"/>
      <c r="NS451" s="61"/>
      <c r="NT451" s="61"/>
      <c r="NU451" s="61"/>
      <c r="NV451" s="61"/>
      <c r="NW451" s="61"/>
      <c r="NX451" s="61"/>
      <c r="NY451" s="61"/>
      <c r="NZ451" s="61"/>
      <c r="OA451" s="61"/>
      <c r="OB451" s="61"/>
      <c r="OC451" s="61"/>
      <c r="OD451" s="61"/>
      <c r="OE451" s="61"/>
      <c r="OF451" s="61"/>
      <c r="OG451" s="61"/>
      <c r="OH451" s="61"/>
      <c r="OI451" s="61"/>
      <c r="OJ451" s="61"/>
      <c r="OK451" s="61"/>
      <c r="OL451" s="61"/>
      <c r="OM451" s="61"/>
      <c r="ON451" s="61"/>
      <c r="OO451" s="61"/>
      <c r="OP451" s="61"/>
      <c r="OQ451" s="61"/>
      <c r="OR451" s="61"/>
      <c r="OS451" s="61"/>
      <c r="OT451" s="61"/>
      <c r="OU451" s="61"/>
      <c r="OV451" s="61"/>
      <c r="OW451" s="61"/>
      <c r="OX451" s="61"/>
      <c r="OY451" s="61"/>
      <c r="OZ451" s="61"/>
    </row>
    <row r="452" spans="1:416" ht="22.5" hidden="1" customHeight="1">
      <c r="A452" s="282"/>
      <c r="B452" s="274"/>
      <c r="C452" s="279"/>
      <c r="D452" s="289"/>
      <c r="E452" s="279"/>
      <c r="F452" s="291"/>
      <c r="G452" s="281"/>
      <c r="H452" s="137" t="s">
        <v>925</v>
      </c>
      <c r="I452" s="137" t="s">
        <v>1326</v>
      </c>
      <c r="J452" s="134"/>
      <c r="K452" s="206" t="s">
        <v>662</v>
      </c>
      <c r="L452" s="134" t="s">
        <v>500</v>
      </c>
      <c r="M452" s="55" t="s">
        <v>377</v>
      </c>
      <c r="N452" s="61" t="s">
        <v>385</v>
      </c>
      <c r="O452" s="282"/>
      <c r="P452" s="61">
        <v>1</v>
      </c>
      <c r="Q452" s="131"/>
      <c r="R452" s="131"/>
      <c r="S452" s="131"/>
      <c r="T452" s="131"/>
      <c r="U452" s="131"/>
      <c r="V452" s="131"/>
      <c r="W452" s="131"/>
      <c r="X452" s="131"/>
      <c r="Y452" s="131"/>
      <c r="Z452" s="131"/>
      <c r="AA452" s="131" t="s">
        <v>205</v>
      </c>
      <c r="AB452" s="130">
        <f t="shared" si="625"/>
        <v>1</v>
      </c>
      <c r="AC452" s="77"/>
      <c r="AD452" s="77"/>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251"/>
      <c r="BT452" s="251"/>
      <c r="BU452" s="77"/>
      <c r="BV452" s="77"/>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77"/>
      <c r="DM452" s="77"/>
      <c r="DN452" s="77"/>
      <c r="DO452" s="77"/>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77"/>
      <c r="FF452" s="77"/>
      <c r="FG452" s="77"/>
      <c r="FH452" s="77"/>
      <c r="FI452" s="77"/>
      <c r="FJ452" s="61"/>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61"/>
      <c r="GP452" s="61"/>
      <c r="GQ452" s="61"/>
      <c r="GR452" s="61"/>
      <c r="GS452" s="61"/>
      <c r="GT452" s="61"/>
      <c r="GU452" s="61"/>
      <c r="GV452" s="61"/>
      <c r="GW452" s="61"/>
      <c r="GX452" s="61"/>
      <c r="GY452" s="77"/>
      <c r="GZ452" s="77"/>
      <c r="HA452" s="77"/>
      <c r="HB452" s="77"/>
      <c r="HC452" s="77"/>
      <c r="HD452" s="61"/>
      <c r="HE452" s="61"/>
      <c r="HF452" s="61"/>
      <c r="HG452" s="61"/>
      <c r="HH452" s="61"/>
      <c r="HI452" s="61"/>
      <c r="HJ452" s="61"/>
      <c r="HK452" s="61"/>
      <c r="HL452" s="61"/>
      <c r="HM452" s="61"/>
      <c r="HN452" s="61"/>
      <c r="HO452" s="61"/>
      <c r="HP452" s="61"/>
      <c r="HQ452" s="61"/>
      <c r="HR452" s="61"/>
      <c r="HS452" s="61"/>
      <c r="HT452" s="61"/>
      <c r="HU452" s="61"/>
      <c r="HV452" s="61"/>
      <c r="HW452" s="61"/>
      <c r="HX452" s="61"/>
      <c r="HY452" s="61"/>
      <c r="HZ452" s="61"/>
      <c r="IA452" s="61"/>
      <c r="IB452" s="61"/>
      <c r="IC452" s="61"/>
      <c r="ID452" s="61"/>
      <c r="IE452" s="61"/>
      <c r="IF452" s="61"/>
      <c r="IG452" s="61"/>
      <c r="IH452" s="61"/>
      <c r="II452" s="61"/>
      <c r="IJ452" s="61"/>
      <c r="IK452" s="61"/>
      <c r="IL452" s="61"/>
      <c r="IM452" s="61"/>
      <c r="IN452" s="61"/>
      <c r="IO452" s="61"/>
      <c r="IP452" s="61"/>
      <c r="IQ452" s="61"/>
      <c r="IR452" s="61"/>
      <c r="IS452" s="77"/>
      <c r="IT452" s="77"/>
      <c r="IU452" s="77"/>
      <c r="IV452" s="77"/>
      <c r="IW452" s="61"/>
      <c r="IX452" s="61"/>
      <c r="IY452" s="61"/>
      <c r="IZ452" s="61"/>
      <c r="JA452" s="61"/>
      <c r="JB452" s="61"/>
      <c r="JC452" s="61"/>
      <c r="JD452" s="61"/>
      <c r="JE452" s="61"/>
      <c r="JF452" s="61"/>
      <c r="JG452" s="61"/>
      <c r="JH452" s="61"/>
      <c r="JI452" s="61"/>
      <c r="JJ452" s="61"/>
      <c r="JK452" s="61"/>
      <c r="JL452" s="61"/>
      <c r="JM452" s="61"/>
      <c r="JN452" s="61"/>
      <c r="JO452" s="61"/>
      <c r="JP452" s="61"/>
      <c r="JQ452" s="61"/>
      <c r="JR452" s="61"/>
      <c r="JS452" s="61"/>
      <c r="JT452" s="61"/>
      <c r="JU452" s="61"/>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61"/>
      <c r="LG452" s="61"/>
      <c r="LH452" s="61"/>
      <c r="LI452" s="61"/>
      <c r="LJ452" s="61"/>
      <c r="LK452" s="61"/>
      <c r="LL452" s="61"/>
      <c r="LM452" s="61"/>
      <c r="LN452" s="61"/>
      <c r="LO452" s="61"/>
      <c r="LP452" s="61"/>
      <c r="LQ452" s="61"/>
      <c r="LR452" s="61"/>
      <c r="LS452" s="61"/>
      <c r="LT452" s="61"/>
      <c r="LU452" s="61"/>
      <c r="LV452" s="61"/>
      <c r="LW452" s="61"/>
      <c r="LX452" s="61"/>
      <c r="LY452" s="61"/>
      <c r="LZ452" s="61"/>
      <c r="MA452" s="61"/>
      <c r="MB452" s="78" t="s">
        <v>552</v>
      </c>
      <c r="MC452" s="61"/>
      <c r="MD452" s="61">
        <v>2</v>
      </c>
      <c r="ME452" s="61">
        <v>2</v>
      </c>
      <c r="MF452" s="61">
        <v>2</v>
      </c>
      <c r="MG452" s="61">
        <v>2</v>
      </c>
      <c r="MH452" s="61">
        <v>2</v>
      </c>
      <c r="MI452" s="61">
        <v>2</v>
      </c>
      <c r="MJ452" s="61">
        <v>2</v>
      </c>
      <c r="MK452" s="61">
        <v>2</v>
      </c>
      <c r="ML452" s="61">
        <v>2</v>
      </c>
      <c r="MM452" s="61">
        <v>2</v>
      </c>
      <c r="MN452" s="61">
        <v>1</v>
      </c>
      <c r="MO452" s="61">
        <v>2</v>
      </c>
      <c r="MP452" s="61">
        <v>1</v>
      </c>
      <c r="MQ452" s="61">
        <v>2</v>
      </c>
      <c r="MR452" s="61">
        <v>2</v>
      </c>
      <c r="MS452" s="61">
        <v>2</v>
      </c>
      <c r="MT452" s="61">
        <v>2</v>
      </c>
      <c r="MU452" s="61">
        <v>2</v>
      </c>
      <c r="MV452" s="61">
        <v>2</v>
      </c>
      <c r="MW452" s="61">
        <v>2</v>
      </c>
      <c r="MX452" s="61">
        <v>2</v>
      </c>
      <c r="MY452" s="61">
        <v>2</v>
      </c>
      <c r="MZ452" s="61">
        <v>2</v>
      </c>
      <c r="NA452" s="61">
        <v>2</v>
      </c>
      <c r="NB452" s="61">
        <v>2</v>
      </c>
      <c r="NC452" s="61">
        <v>2</v>
      </c>
      <c r="ND452" s="202">
        <f>COUNTIF(MD452:NC452,"2")</f>
        <v>24</v>
      </c>
      <c r="NE452" s="203">
        <f>ND452/(ND452+NF452+NH452+NJ452)</f>
        <v>0.92307692307692313</v>
      </c>
      <c r="NF452" s="202">
        <f>COUNTIF(MD452:NC452,"1")</f>
        <v>2</v>
      </c>
      <c r="NG452" s="203">
        <f>NF452/(ND452+NF452+NH452+NJ452)</f>
        <v>7.6923076923076927E-2</v>
      </c>
      <c r="NH452" s="202">
        <f>COUNTIF(MD452:NC452,"0")</f>
        <v>0</v>
      </c>
      <c r="NI452" s="203">
        <f>NH452/(ND452+NF452+NH452+NJ452)</f>
        <v>0</v>
      </c>
      <c r="NJ452" s="202">
        <f>COUNTIF(LQ452:NC452,"KĐG")</f>
        <v>0</v>
      </c>
      <c r="NK452" s="203">
        <f>NJ452/(ND452+NF452+NH452+NJ452)</f>
        <v>0</v>
      </c>
      <c r="NL452" s="204">
        <f>(((ND452*2)+(NF452*1)+(NH452*0)))/(ND452+NF452+NH452)</f>
        <v>1.9230769230769231</v>
      </c>
      <c r="NM452" s="207" t="str">
        <f>IF(NK452&gt;=50%,"KĐG",IF(NL452&gt;=1.6,"Đạt mục tiêu",IF(NL452&gt;=1,"Cần cố gắng","Chưa đạt")))</f>
        <v>Đạt mục tiêu</v>
      </c>
      <c r="NN452" s="61"/>
      <c r="NO452" s="61"/>
      <c r="NP452" s="61"/>
      <c r="NQ452" s="61"/>
      <c r="NR452" s="61"/>
      <c r="NS452" s="61"/>
      <c r="NT452" s="61"/>
      <c r="NU452" s="61"/>
      <c r="NV452" s="61"/>
      <c r="NW452" s="61"/>
      <c r="NX452" s="61"/>
      <c r="NY452" s="61"/>
      <c r="NZ452" s="61"/>
      <c r="OA452" s="61"/>
      <c r="OB452" s="61"/>
      <c r="OC452" s="61"/>
      <c r="OD452" s="61"/>
      <c r="OE452" s="61"/>
      <c r="OF452" s="61"/>
      <c r="OG452" s="61"/>
      <c r="OH452" s="61"/>
      <c r="OI452" s="61"/>
      <c r="OJ452" s="61"/>
      <c r="OK452" s="61"/>
      <c r="OL452" s="61"/>
      <c r="OM452" s="61"/>
      <c r="ON452" s="61"/>
      <c r="OO452" s="61"/>
      <c r="OP452" s="61"/>
      <c r="OQ452" s="61"/>
      <c r="OR452" s="61"/>
      <c r="OS452" s="61"/>
      <c r="OT452" s="61"/>
      <c r="OU452" s="61"/>
      <c r="OV452" s="61"/>
      <c r="OW452" s="61"/>
      <c r="OX452" s="61"/>
      <c r="OY452" s="61"/>
      <c r="OZ452" s="61"/>
    </row>
    <row r="453" spans="1:416" ht="27.75" hidden="1" customHeight="1">
      <c r="A453" s="282"/>
      <c r="B453" s="272">
        <v>165</v>
      </c>
      <c r="C453" s="275" t="s">
        <v>358</v>
      </c>
      <c r="D453" s="288" t="s">
        <v>6</v>
      </c>
      <c r="E453" s="275" t="s">
        <v>579</v>
      </c>
      <c r="F453" s="290" t="s">
        <v>6</v>
      </c>
      <c r="G453" s="281"/>
      <c r="H453" s="137" t="s">
        <v>515</v>
      </c>
      <c r="I453" s="129" t="s">
        <v>1334</v>
      </c>
      <c r="J453" s="134"/>
      <c r="K453" s="206" t="s">
        <v>662</v>
      </c>
      <c r="L453" s="200" t="s">
        <v>500</v>
      </c>
      <c r="M453" s="55" t="s">
        <v>377</v>
      </c>
      <c r="N453" s="61" t="s">
        <v>385</v>
      </c>
      <c r="O453" s="282" t="s">
        <v>205</v>
      </c>
      <c r="P453" s="272"/>
      <c r="Q453" s="131" t="s">
        <v>205</v>
      </c>
      <c r="R453" s="131"/>
      <c r="S453" s="131"/>
      <c r="T453" s="131"/>
      <c r="U453" s="131"/>
      <c r="V453" s="131"/>
      <c r="W453" s="131"/>
      <c r="X453" s="131"/>
      <c r="Y453" s="131"/>
      <c r="Z453" s="131"/>
      <c r="AA453" s="131"/>
      <c r="AB453" s="130">
        <f t="shared" si="625"/>
        <v>1</v>
      </c>
      <c r="AC453" s="75" t="s">
        <v>803</v>
      </c>
      <c r="AD453" s="75" t="s">
        <v>556</v>
      </c>
      <c r="AE453" s="201">
        <v>2</v>
      </c>
      <c r="AF453" s="201">
        <v>1</v>
      </c>
      <c r="AG453" s="201">
        <v>1</v>
      </c>
      <c r="AH453" s="201">
        <v>2</v>
      </c>
      <c r="AI453" s="201">
        <v>2</v>
      </c>
      <c r="AJ453" s="201">
        <v>2</v>
      </c>
      <c r="AK453" s="201">
        <v>2</v>
      </c>
      <c r="AL453" s="201">
        <v>2</v>
      </c>
      <c r="AM453" s="201">
        <v>2</v>
      </c>
      <c r="AN453" s="201">
        <v>2</v>
      </c>
      <c r="AO453" s="201">
        <v>2</v>
      </c>
      <c r="AP453" s="201">
        <v>2</v>
      </c>
      <c r="AQ453" s="201">
        <v>1</v>
      </c>
      <c r="AR453" s="201">
        <v>2</v>
      </c>
      <c r="AS453" s="201">
        <v>2</v>
      </c>
      <c r="AT453" s="201">
        <v>2</v>
      </c>
      <c r="AU453" s="201">
        <v>2</v>
      </c>
      <c r="AV453" s="201">
        <v>2</v>
      </c>
      <c r="AW453" s="201">
        <v>2</v>
      </c>
      <c r="AX453" s="201">
        <v>2</v>
      </c>
      <c r="AY453" s="201">
        <v>2</v>
      </c>
      <c r="AZ453" s="201">
        <v>2</v>
      </c>
      <c r="BA453" s="201">
        <v>2</v>
      </c>
      <c r="BB453" s="201">
        <v>2</v>
      </c>
      <c r="BC453" s="201">
        <v>2</v>
      </c>
      <c r="BD453" s="201">
        <v>2</v>
      </c>
      <c r="BE453" s="201">
        <v>2</v>
      </c>
      <c r="BF453" s="201">
        <v>1</v>
      </c>
      <c r="BG453" s="201">
        <v>1</v>
      </c>
      <c r="BH453" s="201">
        <v>2</v>
      </c>
      <c r="BI453" s="202">
        <f>COUNTIF(AE453:BH453,"2")</f>
        <v>25</v>
      </c>
      <c r="BJ453" s="203">
        <f>BI453/(BI453+BK453+BM453+BO453)</f>
        <v>0.83333333333333337</v>
      </c>
      <c r="BK453" s="202">
        <f>COUNTIF(AE453:BH453,"1")</f>
        <v>5</v>
      </c>
      <c r="BL453" s="203">
        <f>BK453/(BI453+BK453+BM453+BO453)</f>
        <v>0.16666666666666666</v>
      </c>
      <c r="BM453" s="202">
        <f>COUNTIF(AE453:BH453,"0")</f>
        <v>0</v>
      </c>
      <c r="BN453" s="203">
        <f>BM453/(BI453+BK453+BM453+BO453)</f>
        <v>0</v>
      </c>
      <c r="BO453" s="202">
        <f>COUNTIF(P453:BH453,"KĐG")</f>
        <v>0</v>
      </c>
      <c r="BP453" s="203">
        <f>BO453/(BI453+BK453+BM453+BO453)</f>
        <v>0</v>
      </c>
      <c r="BQ453" s="204">
        <f>(((BI453*2)+(BK453*1)+(BM453*0)))/(BI453+BK453+BM453)</f>
        <v>1.8333333333333333</v>
      </c>
      <c r="BR453" s="205" t="str">
        <f>IF(BP453&gt;=50%,"KĐG",IF(BQ453&gt;=1.6,"Đạt mục tiêu",IF(BQ453&gt;=1,"Cần cố gắng","Chưa đạt")))</f>
        <v>Đạt mục tiêu</v>
      </c>
      <c r="BS453" s="251"/>
      <c r="BT453" s="251"/>
      <c r="BU453" s="77">
        <v>2</v>
      </c>
      <c r="BV453" s="77">
        <v>1</v>
      </c>
      <c r="BW453" s="61">
        <v>1</v>
      </c>
      <c r="BX453" s="61">
        <v>2</v>
      </c>
      <c r="BY453" s="61">
        <v>2</v>
      </c>
      <c r="BZ453" s="61">
        <v>2</v>
      </c>
      <c r="CA453" s="61">
        <v>2</v>
      </c>
      <c r="CB453" s="61">
        <v>2</v>
      </c>
      <c r="CC453" s="61">
        <v>2</v>
      </c>
      <c r="CD453" s="61">
        <v>2</v>
      </c>
      <c r="CE453" s="61">
        <v>2</v>
      </c>
      <c r="CF453" s="61">
        <v>2</v>
      </c>
      <c r="CG453" s="61">
        <v>1</v>
      </c>
      <c r="CH453" s="61">
        <v>2</v>
      </c>
      <c r="CI453" s="61">
        <v>2</v>
      </c>
      <c r="CJ453" s="61">
        <v>2</v>
      </c>
      <c r="CK453" s="61">
        <v>2</v>
      </c>
      <c r="CL453" s="61">
        <v>2</v>
      </c>
      <c r="CM453" s="61">
        <v>2</v>
      </c>
      <c r="CN453" s="61">
        <v>2</v>
      </c>
      <c r="CO453" s="61">
        <v>2</v>
      </c>
      <c r="CP453" s="61">
        <v>2</v>
      </c>
      <c r="CQ453" s="61">
        <v>2</v>
      </c>
      <c r="CR453" s="61">
        <v>2</v>
      </c>
      <c r="CS453" s="61">
        <v>2</v>
      </c>
      <c r="CT453" s="61">
        <v>2</v>
      </c>
      <c r="CU453" s="61">
        <v>2</v>
      </c>
      <c r="CV453" s="61">
        <v>1</v>
      </c>
      <c r="CW453" s="61">
        <v>1</v>
      </c>
      <c r="CX453" s="61">
        <v>2</v>
      </c>
      <c r="CY453" s="61">
        <f>COUNTIF(BU453:CX453,"2")</f>
        <v>25</v>
      </c>
      <c r="CZ453" s="61">
        <f>CY453/(CY453+DA453+DC453+DE453)</f>
        <v>0.83333333333333337</v>
      </c>
      <c r="DA453" s="61">
        <f>COUNTIF(BU453:CX453,"1")</f>
        <v>5</v>
      </c>
      <c r="DB453" s="61">
        <f>DA453/(CY453+DA453+DC453+DE453)</f>
        <v>0.16666666666666666</v>
      </c>
      <c r="DC453" s="61">
        <f>COUNTIF(BU453:CX453,"0")</f>
        <v>0</v>
      </c>
      <c r="DD453" s="61">
        <f>DC453/(CY453+DA453+DC453+DE453)</f>
        <v>0</v>
      </c>
      <c r="DE453" s="61">
        <f>COUNTIF(BG453:CX453,"KĐG")</f>
        <v>0</v>
      </c>
      <c r="DF453" s="61">
        <f>DE453/(CY453+DA453+DC453+DE453)</f>
        <v>0</v>
      </c>
      <c r="DG453" s="61">
        <f>(((CY453*2)+(DA453*1)+(DC453*0)))/(CY453+DA453+DC453)</f>
        <v>1.8333333333333333</v>
      </c>
      <c r="DH453" s="61" t="str">
        <f>IF(DF453&gt;=50%,"KĐG",IF(DG453&gt;=1.6,"Đạt mục tiêu",IF(DG453&gt;=1,"Cần cố gắng","Chưa đạt")))</f>
        <v>Đạt mục tiêu</v>
      </c>
      <c r="DI453" s="61"/>
      <c r="DJ453" s="61"/>
      <c r="DK453" s="61"/>
      <c r="DL453" s="77"/>
      <c r="DM453" s="77"/>
      <c r="DN453" s="77"/>
      <c r="DO453" s="77"/>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77"/>
      <c r="FF453" s="77"/>
      <c r="FG453" s="77"/>
      <c r="FH453" s="77"/>
      <c r="FI453" s="77"/>
      <c r="FJ453" s="61"/>
      <c r="FK453" s="61"/>
      <c r="FL453" s="61"/>
      <c r="FM453" s="61"/>
      <c r="FN453" s="61"/>
      <c r="FO453" s="61"/>
      <c r="FP453" s="61"/>
      <c r="FQ453" s="61"/>
      <c r="FR453" s="61"/>
      <c r="FS453" s="61"/>
      <c r="FT453" s="61"/>
      <c r="FU453" s="61"/>
      <c r="FV453" s="61"/>
      <c r="FW453" s="61"/>
      <c r="FX453" s="61"/>
      <c r="FY453" s="61"/>
      <c r="FZ453" s="61"/>
      <c r="GA453" s="61"/>
      <c r="GB453" s="61"/>
      <c r="GC453" s="61"/>
      <c r="GD453" s="61"/>
      <c r="GE453" s="61"/>
      <c r="GF453" s="61"/>
      <c r="GG453" s="61"/>
      <c r="GH453" s="61"/>
      <c r="GI453" s="61"/>
      <c r="GJ453" s="61"/>
      <c r="GK453" s="61"/>
      <c r="GL453" s="61"/>
      <c r="GM453" s="61"/>
      <c r="GN453" s="61"/>
      <c r="GO453" s="61"/>
      <c r="GP453" s="61"/>
      <c r="GQ453" s="61"/>
      <c r="GR453" s="61"/>
      <c r="GS453" s="61"/>
      <c r="GT453" s="61"/>
      <c r="GU453" s="61"/>
      <c r="GV453" s="61"/>
      <c r="GW453" s="61"/>
      <c r="GX453" s="61"/>
      <c r="GY453" s="77"/>
      <c r="GZ453" s="77"/>
      <c r="HA453" s="77"/>
      <c r="HB453" s="77"/>
      <c r="HC453" s="77"/>
      <c r="HD453" s="61"/>
      <c r="HE453" s="61"/>
      <c r="HF453" s="61"/>
      <c r="HG453" s="61"/>
      <c r="HH453" s="61"/>
      <c r="HI453" s="61"/>
      <c r="HJ453" s="61"/>
      <c r="HK453" s="61"/>
      <c r="HL453" s="61"/>
      <c r="HM453" s="61"/>
      <c r="HN453" s="61"/>
      <c r="HO453" s="61"/>
      <c r="HP453" s="61"/>
      <c r="HQ453" s="61"/>
      <c r="HR453" s="61"/>
      <c r="HS453" s="61"/>
      <c r="HT453" s="61"/>
      <c r="HU453" s="61"/>
      <c r="HV453" s="61"/>
      <c r="HW453" s="61"/>
      <c r="HX453" s="61"/>
      <c r="HY453" s="61"/>
      <c r="HZ453" s="61"/>
      <c r="IA453" s="61"/>
      <c r="IB453" s="61"/>
      <c r="IC453" s="61"/>
      <c r="ID453" s="61"/>
      <c r="IE453" s="61"/>
      <c r="IF453" s="61"/>
      <c r="IG453" s="61"/>
      <c r="IH453" s="61"/>
      <c r="II453" s="61"/>
      <c r="IJ453" s="61"/>
      <c r="IK453" s="61"/>
      <c r="IL453" s="61"/>
      <c r="IM453" s="61"/>
      <c r="IN453" s="61"/>
      <c r="IO453" s="61"/>
      <c r="IP453" s="61"/>
      <c r="IQ453" s="61"/>
      <c r="IR453" s="61"/>
      <c r="IS453" s="77"/>
      <c r="IT453" s="77"/>
      <c r="IU453" s="77"/>
      <c r="IV453" s="77"/>
      <c r="IW453" s="61"/>
      <c r="IX453" s="61"/>
      <c r="IY453" s="61"/>
      <c r="IZ453" s="61"/>
      <c r="JA453" s="61"/>
      <c r="JB453" s="61"/>
      <c r="JC453" s="61"/>
      <c r="JD453" s="61"/>
      <c r="JE453" s="61"/>
      <c r="JF453" s="61"/>
      <c r="JG453" s="61"/>
      <c r="JH453" s="61"/>
      <c r="JI453" s="61"/>
      <c r="JJ453" s="61"/>
      <c r="JK453" s="61"/>
      <c r="JL453" s="61"/>
      <c r="JM453" s="61"/>
      <c r="JN453" s="61"/>
      <c r="JO453" s="61"/>
      <c r="JP453" s="61"/>
      <c r="JQ453" s="61"/>
      <c r="JR453" s="61"/>
      <c r="JS453" s="61"/>
      <c r="JT453" s="61"/>
      <c r="JU453" s="61"/>
      <c r="JV453" s="61"/>
      <c r="JW453" s="61"/>
      <c r="JX453" s="61"/>
      <c r="JY453" s="61"/>
      <c r="JZ453" s="61"/>
      <c r="KA453" s="61"/>
      <c r="KB453" s="61"/>
      <c r="KC453" s="61"/>
      <c r="KD453" s="61"/>
      <c r="KE453" s="61"/>
      <c r="KF453" s="61"/>
      <c r="KG453" s="61"/>
      <c r="KH453" s="61"/>
      <c r="KI453" s="61"/>
      <c r="KJ453" s="61"/>
      <c r="KK453" s="61"/>
      <c r="KL453" s="61"/>
      <c r="KM453" s="61"/>
      <c r="KN453" s="61"/>
      <c r="KO453" s="61"/>
      <c r="KP453" s="61"/>
      <c r="KQ453" s="61"/>
      <c r="KR453" s="61"/>
      <c r="KS453" s="61"/>
      <c r="KT453" s="61"/>
      <c r="KU453" s="61"/>
      <c r="KV453" s="61"/>
      <c r="KW453" s="61"/>
      <c r="KX453" s="61"/>
      <c r="KY453" s="61"/>
      <c r="KZ453" s="61"/>
      <c r="LA453" s="61"/>
      <c r="LB453" s="61"/>
      <c r="LC453" s="61"/>
      <c r="LD453" s="61"/>
      <c r="LE453" s="61"/>
      <c r="LF453" s="61"/>
      <c r="LG453" s="61"/>
      <c r="LH453" s="61"/>
      <c r="LI453" s="61"/>
      <c r="LJ453" s="61"/>
      <c r="LK453" s="61"/>
      <c r="LL453" s="61"/>
      <c r="LM453" s="61"/>
      <c r="LN453" s="61"/>
      <c r="LO453" s="61"/>
      <c r="LP453" s="61"/>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61"/>
      <c r="NE453" s="61"/>
      <c r="NF453" s="61"/>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61"/>
      <c r="OE453" s="61"/>
      <c r="OF453" s="61"/>
      <c r="OG453" s="61"/>
      <c r="OH453" s="61"/>
      <c r="OI453" s="61"/>
      <c r="OJ453" s="61"/>
      <c r="OK453" s="61"/>
      <c r="OL453" s="61"/>
      <c r="OM453" s="61"/>
      <c r="ON453" s="61"/>
      <c r="OO453" s="61"/>
      <c r="OP453" s="61"/>
      <c r="OQ453" s="61"/>
      <c r="OR453" s="61"/>
      <c r="OS453" s="61"/>
      <c r="OT453" s="61"/>
      <c r="OU453" s="61"/>
      <c r="OV453" s="61"/>
      <c r="OW453" s="61"/>
      <c r="OX453" s="61"/>
      <c r="OY453" s="61"/>
      <c r="OZ453" s="61"/>
    </row>
    <row r="454" spans="1:416" ht="138.75" customHeight="1">
      <c r="A454" s="282"/>
      <c r="B454" s="274"/>
      <c r="C454" s="279"/>
      <c r="D454" s="289"/>
      <c r="E454" s="279"/>
      <c r="F454" s="291"/>
      <c r="G454" s="281"/>
      <c r="H454" s="137" t="s">
        <v>1333</v>
      </c>
      <c r="I454" s="129" t="s">
        <v>1335</v>
      </c>
      <c r="J454" s="134"/>
      <c r="K454" s="206"/>
      <c r="L454" s="200"/>
      <c r="M454" s="55" t="s">
        <v>377</v>
      </c>
      <c r="N454" s="61" t="s">
        <v>349</v>
      </c>
      <c r="O454" s="282"/>
      <c r="P454" s="274"/>
      <c r="Q454" s="131"/>
      <c r="R454" s="131" t="s">
        <v>205</v>
      </c>
      <c r="S454" s="131"/>
      <c r="T454" s="131"/>
      <c r="U454" s="131"/>
      <c r="V454" s="131"/>
      <c r="W454" s="131"/>
      <c r="X454" s="131"/>
      <c r="Y454" s="131"/>
      <c r="Z454" s="131"/>
      <c r="AA454" s="131"/>
      <c r="AB454" s="130">
        <f t="shared" si="625"/>
        <v>1</v>
      </c>
      <c r="AC454" s="75"/>
      <c r="AD454" s="75"/>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2"/>
      <c r="BJ454" s="203"/>
      <c r="BK454" s="202"/>
      <c r="BL454" s="203"/>
      <c r="BM454" s="202"/>
      <c r="BN454" s="203"/>
      <c r="BO454" s="202"/>
      <c r="BP454" s="203"/>
      <c r="BQ454" s="204"/>
      <c r="BR454" s="205"/>
      <c r="BS454" s="79" t="s">
        <v>803</v>
      </c>
      <c r="BT454" s="79" t="s">
        <v>803</v>
      </c>
      <c r="BU454" s="77"/>
      <c r="BV454" s="77"/>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77"/>
      <c r="DM454" s="77"/>
      <c r="DN454" s="77"/>
      <c r="DO454" s="77"/>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77"/>
      <c r="FF454" s="77"/>
      <c r="FG454" s="77"/>
      <c r="FH454" s="77"/>
      <c r="FI454" s="77"/>
      <c r="FJ454" s="61"/>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61"/>
      <c r="GP454" s="61"/>
      <c r="GQ454" s="61"/>
      <c r="GR454" s="61"/>
      <c r="GS454" s="61"/>
      <c r="GT454" s="61"/>
      <c r="GU454" s="61"/>
      <c r="GV454" s="61"/>
      <c r="GW454" s="61"/>
      <c r="GX454" s="61"/>
      <c r="GY454" s="77"/>
      <c r="GZ454" s="77"/>
      <c r="HA454" s="77"/>
      <c r="HB454" s="77"/>
      <c r="HC454" s="77"/>
      <c r="HD454" s="61"/>
      <c r="HE454" s="61"/>
      <c r="HF454" s="61"/>
      <c r="HG454" s="61"/>
      <c r="HH454" s="61"/>
      <c r="HI454" s="61"/>
      <c r="HJ454" s="61"/>
      <c r="HK454" s="61"/>
      <c r="HL454" s="61"/>
      <c r="HM454" s="61"/>
      <c r="HN454" s="61"/>
      <c r="HO454" s="61"/>
      <c r="HP454" s="61"/>
      <c r="HQ454" s="61"/>
      <c r="HR454" s="61"/>
      <c r="HS454" s="61"/>
      <c r="HT454" s="61"/>
      <c r="HU454" s="61"/>
      <c r="HV454" s="61"/>
      <c r="HW454" s="61"/>
      <c r="HX454" s="61"/>
      <c r="HY454" s="61"/>
      <c r="HZ454" s="61"/>
      <c r="IA454" s="61"/>
      <c r="IB454" s="61"/>
      <c r="IC454" s="61"/>
      <c r="ID454" s="61"/>
      <c r="IE454" s="61"/>
      <c r="IF454" s="61"/>
      <c r="IG454" s="61"/>
      <c r="IH454" s="61"/>
      <c r="II454" s="61"/>
      <c r="IJ454" s="61"/>
      <c r="IK454" s="61"/>
      <c r="IL454" s="61"/>
      <c r="IM454" s="61"/>
      <c r="IN454" s="61"/>
      <c r="IO454" s="61"/>
      <c r="IP454" s="61"/>
      <c r="IQ454" s="61"/>
      <c r="IR454" s="61"/>
      <c r="IS454" s="77"/>
      <c r="IT454" s="77"/>
      <c r="IU454" s="77"/>
      <c r="IV454" s="77"/>
      <c r="IW454" s="61"/>
      <c r="IX454" s="61"/>
      <c r="IY454" s="61"/>
      <c r="IZ454" s="61"/>
      <c r="JA454" s="61"/>
      <c r="JB454" s="61"/>
      <c r="JC454" s="61"/>
      <c r="JD454" s="61"/>
      <c r="JE454" s="61"/>
      <c r="JF454" s="61"/>
      <c r="JG454" s="61"/>
      <c r="JH454" s="61"/>
      <c r="JI454" s="61"/>
      <c r="JJ454" s="61"/>
      <c r="JK454" s="61"/>
      <c r="JL454" s="61"/>
      <c r="JM454" s="61"/>
      <c r="JN454" s="61"/>
      <c r="JO454" s="61"/>
      <c r="JP454" s="61"/>
      <c r="JQ454" s="61"/>
      <c r="JR454" s="61"/>
      <c r="JS454" s="61"/>
      <c r="JT454" s="61"/>
      <c r="JU454" s="61"/>
      <c r="JV454" s="61"/>
      <c r="JW454" s="61"/>
      <c r="JX454" s="61"/>
      <c r="JY454" s="61"/>
      <c r="JZ454" s="61"/>
      <c r="KA454" s="61"/>
      <c r="KB454" s="61"/>
      <c r="KC454" s="61"/>
      <c r="KD454" s="61"/>
      <c r="KE454" s="61"/>
      <c r="KF454" s="61"/>
      <c r="KG454" s="61"/>
      <c r="KH454" s="61"/>
      <c r="KI454" s="61"/>
      <c r="KJ454" s="61"/>
      <c r="KK454" s="61"/>
      <c r="KL454" s="61"/>
      <c r="KM454" s="61"/>
      <c r="KN454" s="61"/>
      <c r="KO454" s="61"/>
      <c r="KP454" s="61"/>
      <c r="KQ454" s="61"/>
      <c r="KR454" s="61"/>
      <c r="KS454" s="61"/>
      <c r="KT454" s="61"/>
      <c r="KU454" s="61"/>
      <c r="KV454" s="61"/>
      <c r="KW454" s="61"/>
      <c r="KX454" s="61"/>
      <c r="KY454" s="61"/>
      <c r="KZ454" s="61"/>
      <c r="LA454" s="61"/>
      <c r="LB454" s="61"/>
      <c r="LC454" s="61"/>
      <c r="LD454" s="61"/>
      <c r="LE454" s="61"/>
      <c r="LF454" s="61"/>
      <c r="LG454" s="61"/>
      <c r="LH454" s="61"/>
      <c r="LI454" s="61"/>
      <c r="LJ454" s="61"/>
      <c r="LK454" s="61"/>
      <c r="LL454" s="61"/>
      <c r="LM454" s="61"/>
      <c r="LN454" s="61"/>
      <c r="LO454" s="61"/>
      <c r="LP454" s="61"/>
      <c r="LQ454" s="61"/>
      <c r="LR454" s="61"/>
      <c r="LS454" s="61"/>
      <c r="LT454" s="61"/>
      <c r="LU454" s="61"/>
      <c r="LV454" s="61"/>
      <c r="LW454" s="61"/>
      <c r="LX454" s="61"/>
      <c r="LY454" s="61"/>
      <c r="LZ454" s="61"/>
      <c r="MA454" s="61"/>
      <c r="MB454" s="61"/>
      <c r="MC454" s="61"/>
      <c r="MD454" s="61"/>
      <c r="ME454" s="61"/>
      <c r="MF454" s="61"/>
      <c r="MG454" s="61"/>
      <c r="MH454" s="61"/>
      <c r="MI454" s="61"/>
      <c r="MJ454" s="61"/>
      <c r="MK454" s="61"/>
      <c r="ML454" s="61"/>
      <c r="MM454" s="61"/>
      <c r="MN454" s="61"/>
      <c r="MO454" s="61"/>
      <c r="MP454" s="61"/>
      <c r="MQ454" s="61"/>
      <c r="MR454" s="61"/>
      <c r="MS454" s="61"/>
      <c r="MT454" s="61"/>
      <c r="MU454" s="61"/>
      <c r="MV454" s="61"/>
      <c r="MW454" s="61"/>
      <c r="MX454" s="61"/>
      <c r="MY454" s="61"/>
      <c r="MZ454" s="61"/>
      <c r="NA454" s="61"/>
      <c r="NB454" s="61"/>
      <c r="NC454" s="61"/>
      <c r="ND454" s="61"/>
      <c r="NE454" s="61"/>
      <c r="NF454" s="61"/>
      <c r="NG454" s="61"/>
      <c r="NH454" s="61"/>
      <c r="NI454" s="61"/>
      <c r="NJ454" s="61"/>
      <c r="NK454" s="61"/>
      <c r="NL454" s="61"/>
      <c r="NM454" s="61"/>
      <c r="NN454" s="61"/>
      <c r="NO454" s="61"/>
      <c r="NP454" s="61"/>
      <c r="NQ454" s="61"/>
      <c r="NR454" s="61"/>
      <c r="NS454" s="61"/>
      <c r="NT454" s="61"/>
      <c r="NU454" s="61"/>
      <c r="NV454" s="61"/>
      <c r="NW454" s="61"/>
      <c r="NX454" s="61"/>
      <c r="NY454" s="61"/>
      <c r="NZ454" s="61"/>
      <c r="OA454" s="61"/>
      <c r="OB454" s="61"/>
      <c r="OC454" s="61"/>
      <c r="OD454" s="61"/>
      <c r="OE454" s="61"/>
      <c r="OF454" s="61"/>
      <c r="OG454" s="61"/>
      <c r="OH454" s="61"/>
      <c r="OI454" s="61"/>
      <c r="OJ454" s="61"/>
      <c r="OK454" s="61"/>
      <c r="OL454" s="61"/>
      <c r="OM454" s="61"/>
      <c r="ON454" s="61"/>
      <c r="OO454" s="61"/>
      <c r="OP454" s="61"/>
      <c r="OQ454" s="61"/>
      <c r="OR454" s="61"/>
      <c r="OS454" s="61"/>
      <c r="OT454" s="61"/>
      <c r="OU454" s="61"/>
      <c r="OV454" s="61"/>
      <c r="OW454" s="61"/>
      <c r="OX454" s="61"/>
      <c r="OY454" s="61"/>
      <c r="OZ454" s="61"/>
    </row>
    <row r="455" spans="1:416" ht="27.75" hidden="1" customHeight="1">
      <c r="A455" s="282"/>
      <c r="B455" s="274"/>
      <c r="C455" s="279"/>
      <c r="D455" s="289"/>
      <c r="E455" s="279"/>
      <c r="F455" s="291"/>
      <c r="G455" s="281"/>
      <c r="H455" s="137" t="s">
        <v>1343</v>
      </c>
      <c r="I455" s="129" t="s">
        <v>1344</v>
      </c>
      <c r="J455" s="134"/>
      <c r="K455" s="206"/>
      <c r="L455" s="200"/>
      <c r="M455" s="55" t="s">
        <v>377</v>
      </c>
      <c r="N455" s="61" t="s">
        <v>349</v>
      </c>
      <c r="O455" s="282"/>
      <c r="P455" s="274"/>
      <c r="Q455" s="131"/>
      <c r="R455" s="131"/>
      <c r="S455" s="131" t="s">
        <v>205</v>
      </c>
      <c r="T455" s="131"/>
      <c r="U455" s="131"/>
      <c r="V455" s="131"/>
      <c r="W455" s="131"/>
      <c r="X455" s="131"/>
      <c r="Y455" s="131"/>
      <c r="Z455" s="131"/>
      <c r="AA455" s="131"/>
      <c r="AB455" s="130">
        <f t="shared" si="625"/>
        <v>1</v>
      </c>
      <c r="AC455" s="75"/>
      <c r="AD455" s="75"/>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2"/>
      <c r="BJ455" s="203"/>
      <c r="BK455" s="202"/>
      <c r="BL455" s="203"/>
      <c r="BM455" s="202"/>
      <c r="BN455" s="203"/>
      <c r="BO455" s="202"/>
      <c r="BP455" s="203"/>
      <c r="BQ455" s="204"/>
      <c r="BR455" s="205"/>
      <c r="BS455" s="251"/>
      <c r="BT455" s="251"/>
      <c r="BU455" s="77"/>
      <c r="BV455" s="77"/>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77"/>
      <c r="DM455" s="77"/>
      <c r="DN455" s="77"/>
      <c r="DO455" s="77"/>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77"/>
      <c r="FF455" s="77"/>
      <c r="FG455" s="77"/>
      <c r="FH455" s="77"/>
      <c r="FI455" s="77"/>
      <c r="FJ455" s="61"/>
      <c r="FK455" s="61"/>
      <c r="FL455" s="61"/>
      <c r="FM455" s="61"/>
      <c r="FN455" s="61"/>
      <c r="FO455" s="61"/>
      <c r="FP455" s="61"/>
      <c r="FQ455" s="61"/>
      <c r="FR455" s="61"/>
      <c r="FS455" s="61"/>
      <c r="FT455" s="61"/>
      <c r="FU455" s="61"/>
      <c r="FV455" s="61"/>
      <c r="FW455" s="61"/>
      <c r="FX455" s="61"/>
      <c r="FY455" s="61"/>
      <c r="FZ455" s="61"/>
      <c r="GA455" s="61"/>
      <c r="GB455" s="61"/>
      <c r="GC455" s="61"/>
      <c r="GD455" s="61"/>
      <c r="GE455" s="61"/>
      <c r="GF455" s="61"/>
      <c r="GG455" s="61"/>
      <c r="GH455" s="61"/>
      <c r="GI455" s="61"/>
      <c r="GJ455" s="61"/>
      <c r="GK455" s="61"/>
      <c r="GL455" s="61"/>
      <c r="GM455" s="61"/>
      <c r="GN455" s="61"/>
      <c r="GO455" s="61"/>
      <c r="GP455" s="61"/>
      <c r="GQ455" s="61"/>
      <c r="GR455" s="61"/>
      <c r="GS455" s="61"/>
      <c r="GT455" s="61"/>
      <c r="GU455" s="61"/>
      <c r="GV455" s="61"/>
      <c r="GW455" s="61"/>
      <c r="GX455" s="61"/>
      <c r="GY455" s="77"/>
      <c r="GZ455" s="77"/>
      <c r="HA455" s="77"/>
      <c r="HB455" s="77"/>
      <c r="HC455" s="77"/>
      <c r="HD455" s="61"/>
      <c r="HE455" s="61"/>
      <c r="HF455" s="61"/>
      <c r="HG455" s="61"/>
      <c r="HH455" s="61"/>
      <c r="HI455" s="61"/>
      <c r="HJ455" s="61"/>
      <c r="HK455" s="61"/>
      <c r="HL455" s="61"/>
      <c r="HM455" s="61"/>
      <c r="HN455" s="61"/>
      <c r="HO455" s="61"/>
      <c r="HP455" s="61"/>
      <c r="HQ455" s="61"/>
      <c r="HR455" s="61"/>
      <c r="HS455" s="61"/>
      <c r="HT455" s="61"/>
      <c r="HU455" s="61"/>
      <c r="HV455" s="61"/>
      <c r="HW455" s="61"/>
      <c r="HX455" s="61"/>
      <c r="HY455" s="61"/>
      <c r="HZ455" s="61"/>
      <c r="IA455" s="61"/>
      <c r="IB455" s="61"/>
      <c r="IC455" s="61"/>
      <c r="ID455" s="61"/>
      <c r="IE455" s="61"/>
      <c r="IF455" s="61"/>
      <c r="IG455" s="61"/>
      <c r="IH455" s="61"/>
      <c r="II455" s="61"/>
      <c r="IJ455" s="61"/>
      <c r="IK455" s="61"/>
      <c r="IL455" s="61"/>
      <c r="IM455" s="61"/>
      <c r="IN455" s="61"/>
      <c r="IO455" s="61"/>
      <c r="IP455" s="61"/>
      <c r="IQ455" s="61"/>
      <c r="IR455" s="61"/>
      <c r="IS455" s="77"/>
      <c r="IT455" s="77"/>
      <c r="IU455" s="77"/>
      <c r="IV455" s="77"/>
      <c r="IW455" s="61"/>
      <c r="IX455" s="61"/>
      <c r="IY455" s="61"/>
      <c r="IZ455" s="61"/>
      <c r="JA455" s="61"/>
      <c r="JB455" s="61"/>
      <c r="JC455" s="61"/>
      <c r="JD455" s="61"/>
      <c r="JE455" s="61"/>
      <c r="JF455" s="61"/>
      <c r="JG455" s="61"/>
      <c r="JH455" s="61"/>
      <c r="JI455" s="61"/>
      <c r="JJ455" s="61"/>
      <c r="JK455" s="61"/>
      <c r="JL455" s="61"/>
      <c r="JM455" s="61"/>
      <c r="JN455" s="61"/>
      <c r="JO455" s="61"/>
      <c r="JP455" s="61"/>
      <c r="JQ455" s="61"/>
      <c r="JR455" s="61"/>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61"/>
      <c r="LG455" s="61"/>
      <c r="LH455" s="61"/>
      <c r="LI455" s="61"/>
      <c r="LJ455" s="61"/>
      <c r="LK455" s="61"/>
      <c r="LL455" s="61"/>
      <c r="LM455" s="61"/>
      <c r="LN455" s="61"/>
      <c r="LO455" s="61"/>
      <c r="LP455" s="61"/>
      <c r="LQ455" s="61"/>
      <c r="LR455" s="61"/>
      <c r="LS455" s="61"/>
      <c r="LT455" s="61"/>
      <c r="LU455" s="61"/>
      <c r="LV455" s="61"/>
      <c r="LW455" s="61"/>
      <c r="LX455" s="61"/>
      <c r="LY455" s="61"/>
      <c r="LZ455" s="61"/>
      <c r="MA455" s="61"/>
      <c r="MB455" s="61"/>
      <c r="MC455" s="61"/>
      <c r="MD455" s="61"/>
      <c r="ME455" s="61"/>
      <c r="MF455" s="61"/>
      <c r="MG455" s="61"/>
      <c r="MH455" s="61"/>
      <c r="MI455" s="61"/>
      <c r="MJ455" s="61"/>
      <c r="MK455" s="61"/>
      <c r="ML455" s="61"/>
      <c r="MM455" s="61"/>
      <c r="MN455" s="61"/>
      <c r="MO455" s="61"/>
      <c r="MP455" s="61"/>
      <c r="MQ455" s="61"/>
      <c r="MR455" s="61"/>
      <c r="MS455" s="61"/>
      <c r="MT455" s="61"/>
      <c r="MU455" s="61"/>
      <c r="MV455" s="61"/>
      <c r="MW455" s="61"/>
      <c r="MX455" s="61"/>
      <c r="MY455" s="61"/>
      <c r="MZ455" s="61"/>
      <c r="NA455" s="61"/>
      <c r="NB455" s="61"/>
      <c r="NC455" s="61"/>
      <c r="ND455" s="61"/>
      <c r="NE455" s="61"/>
      <c r="NF455" s="61"/>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61"/>
      <c r="OE455" s="61"/>
      <c r="OF455" s="61"/>
      <c r="OG455" s="61"/>
      <c r="OH455" s="61"/>
      <c r="OI455" s="61"/>
      <c r="OJ455" s="61"/>
      <c r="OK455" s="61"/>
      <c r="OL455" s="61"/>
      <c r="OM455" s="61"/>
      <c r="ON455" s="61"/>
      <c r="OO455" s="61"/>
      <c r="OP455" s="61"/>
      <c r="OQ455" s="61"/>
      <c r="OR455" s="61"/>
      <c r="OS455" s="61"/>
      <c r="OT455" s="61"/>
      <c r="OU455" s="61"/>
      <c r="OV455" s="61"/>
      <c r="OW455" s="61"/>
      <c r="OX455" s="61"/>
      <c r="OY455" s="61"/>
      <c r="OZ455" s="61"/>
    </row>
    <row r="456" spans="1:416" ht="27.75" hidden="1" customHeight="1">
      <c r="A456" s="282"/>
      <c r="B456" s="274"/>
      <c r="C456" s="279"/>
      <c r="D456" s="289"/>
      <c r="E456" s="279"/>
      <c r="F456" s="291"/>
      <c r="G456" s="281"/>
      <c r="H456" s="137" t="s">
        <v>926</v>
      </c>
      <c r="I456" s="129" t="s">
        <v>1577</v>
      </c>
      <c r="J456" s="134"/>
      <c r="K456" s="206" t="s">
        <v>662</v>
      </c>
      <c r="L456" s="200" t="s">
        <v>500</v>
      </c>
      <c r="M456" s="55" t="s">
        <v>377</v>
      </c>
      <c r="N456" s="61" t="s">
        <v>385</v>
      </c>
      <c r="O456" s="282"/>
      <c r="P456" s="274"/>
      <c r="Q456" s="131"/>
      <c r="R456" s="131"/>
      <c r="S456" s="131"/>
      <c r="T456" s="131"/>
      <c r="U456" s="131"/>
      <c r="V456" s="131" t="s">
        <v>205</v>
      </c>
      <c r="W456" s="131"/>
      <c r="X456" s="131"/>
      <c r="Y456" s="131"/>
      <c r="Z456" s="131"/>
      <c r="AA456" s="131"/>
      <c r="AB456" s="130">
        <f t="shared" si="625"/>
        <v>1</v>
      </c>
      <c r="AC456" s="77"/>
      <c r="AD456" s="77"/>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251"/>
      <c r="BT456" s="251"/>
      <c r="BU456" s="79"/>
      <c r="BV456" s="79"/>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202"/>
      <c r="DC456" s="203"/>
      <c r="DD456" s="202"/>
      <c r="DE456" s="203"/>
      <c r="DF456" s="202"/>
      <c r="DG456" s="203"/>
      <c r="DH456" s="202"/>
      <c r="DI456" s="203" t="e">
        <f>DH456/(DB456+DD456+DF456+DH456)</f>
        <v>#DIV/0!</v>
      </c>
      <c r="DJ456" s="204" t="e">
        <f>(((DB456*2)+(DD456*1)+(DF456*0)))/(DB456+DD456+DF456)</f>
        <v>#DIV/0!</v>
      </c>
      <c r="DK456" s="207" t="e">
        <f>IF(DI456&gt;=50%,"KĐG",IF(DJ456&gt;=1.6,"Đạt mục tiêu",IF(DJ456&gt;=1,"Cần cố gắng","Chưa đạt")))</f>
        <v>#DIV/0!</v>
      </c>
      <c r="DL456" s="77"/>
      <c r="DM456" s="77"/>
      <c r="DN456" s="77"/>
      <c r="DO456" s="77"/>
      <c r="DP456" s="201">
        <v>2</v>
      </c>
      <c r="DQ456" s="201">
        <v>2</v>
      </c>
      <c r="DR456" s="201">
        <v>2</v>
      </c>
      <c r="DS456" s="201">
        <v>2</v>
      </c>
      <c r="DT456" s="201">
        <v>2</v>
      </c>
      <c r="DU456" s="201">
        <v>2</v>
      </c>
      <c r="DV456" s="201">
        <v>2</v>
      </c>
      <c r="DW456" s="201">
        <v>2</v>
      </c>
      <c r="DX456" s="201">
        <v>2</v>
      </c>
      <c r="DY456" s="201">
        <v>2</v>
      </c>
      <c r="DZ456" s="201">
        <v>2</v>
      </c>
      <c r="EA456" s="201">
        <v>2</v>
      </c>
      <c r="EB456" s="201">
        <v>2</v>
      </c>
      <c r="EC456" s="201">
        <v>2</v>
      </c>
      <c r="ED456" s="201">
        <v>2</v>
      </c>
      <c r="EE456" s="201">
        <v>2</v>
      </c>
      <c r="EF456" s="201">
        <v>2</v>
      </c>
      <c r="EG456" s="201">
        <v>2</v>
      </c>
      <c r="EH456" s="201">
        <v>2</v>
      </c>
      <c r="EI456" s="201">
        <v>2</v>
      </c>
      <c r="EJ456" s="201">
        <v>2</v>
      </c>
      <c r="EK456" s="201">
        <v>2</v>
      </c>
      <c r="EL456" s="201">
        <v>2</v>
      </c>
      <c r="EM456" s="201">
        <v>2</v>
      </c>
      <c r="EN456" s="201">
        <v>2</v>
      </c>
      <c r="EO456" s="201">
        <v>2</v>
      </c>
      <c r="EP456" s="201">
        <v>2</v>
      </c>
      <c r="EQ456" s="201">
        <v>2</v>
      </c>
      <c r="ER456" s="201">
        <v>2</v>
      </c>
      <c r="ES456" s="201">
        <v>2</v>
      </c>
      <c r="ET456" s="201">
        <v>2</v>
      </c>
      <c r="EU456" s="61"/>
      <c r="EV456" s="61"/>
      <c r="EW456" s="61"/>
      <c r="EX456" s="61"/>
      <c r="EY456" s="61"/>
      <c r="EZ456" s="61"/>
      <c r="FA456" s="61"/>
      <c r="FB456" s="61"/>
      <c r="FC456" s="61"/>
      <c r="FD456" s="61"/>
      <c r="FE456" s="77"/>
      <c r="FF456" s="77"/>
      <c r="FG456" s="77"/>
      <c r="FH456" s="77"/>
      <c r="FI456" s="77"/>
      <c r="FJ456" s="61"/>
      <c r="FK456" s="61"/>
      <c r="FL456" s="61"/>
      <c r="FM456" s="61"/>
      <c r="FN456" s="61"/>
      <c r="FO456" s="61"/>
      <c r="FP456" s="61"/>
      <c r="FQ456" s="61"/>
      <c r="FR456" s="61"/>
      <c r="FS456" s="61"/>
      <c r="FT456" s="61"/>
      <c r="FU456" s="61"/>
      <c r="FV456" s="61"/>
      <c r="FW456" s="61"/>
      <c r="FX456" s="61"/>
      <c r="FY456" s="61"/>
      <c r="FZ456" s="61"/>
      <c r="GA456" s="61"/>
      <c r="GB456" s="61"/>
      <c r="GC456" s="61"/>
      <c r="GD456" s="61"/>
      <c r="GE456" s="61"/>
      <c r="GF456" s="61"/>
      <c r="GG456" s="61"/>
      <c r="GH456" s="61"/>
      <c r="GI456" s="61"/>
      <c r="GJ456" s="61"/>
      <c r="GK456" s="61"/>
      <c r="GL456" s="61"/>
      <c r="GM456" s="61"/>
      <c r="GN456" s="61"/>
      <c r="GO456" s="61"/>
      <c r="GP456" s="61"/>
      <c r="GQ456" s="61"/>
      <c r="GR456" s="61"/>
      <c r="GS456" s="61"/>
      <c r="GT456" s="61"/>
      <c r="GU456" s="61"/>
      <c r="GV456" s="61"/>
      <c r="GW456" s="61"/>
      <c r="GX456" s="61"/>
      <c r="GY456" s="77"/>
      <c r="GZ456" s="77"/>
      <c r="HA456" s="77"/>
      <c r="HB456" s="77"/>
      <c r="HC456" s="77"/>
      <c r="HD456" s="61"/>
      <c r="HE456" s="61"/>
      <c r="HF456" s="61"/>
      <c r="HG456" s="61"/>
      <c r="HH456" s="61"/>
      <c r="HI456" s="61"/>
      <c r="HJ456" s="61"/>
      <c r="HK456" s="61"/>
      <c r="HL456" s="61"/>
      <c r="HM456" s="61"/>
      <c r="HN456" s="61"/>
      <c r="HO456" s="61"/>
      <c r="HP456" s="61"/>
      <c r="HQ456" s="61"/>
      <c r="HR456" s="61"/>
      <c r="HS456" s="61"/>
      <c r="HT456" s="61"/>
      <c r="HU456" s="61"/>
      <c r="HV456" s="61"/>
      <c r="HW456" s="61"/>
      <c r="HX456" s="61"/>
      <c r="HY456" s="61"/>
      <c r="HZ456" s="61"/>
      <c r="IA456" s="61"/>
      <c r="IB456" s="61"/>
      <c r="IC456" s="61"/>
      <c r="ID456" s="61"/>
      <c r="IE456" s="61"/>
      <c r="IF456" s="61"/>
      <c r="IG456" s="61"/>
      <c r="IH456" s="61"/>
      <c r="II456" s="61"/>
      <c r="IJ456" s="61"/>
      <c r="IK456" s="61"/>
      <c r="IL456" s="61"/>
      <c r="IM456" s="61"/>
      <c r="IN456" s="61"/>
      <c r="IO456" s="61"/>
      <c r="IP456" s="61"/>
      <c r="IQ456" s="61"/>
      <c r="IR456" s="61"/>
      <c r="IS456" s="77"/>
      <c r="IT456" s="77"/>
      <c r="IU456" s="77"/>
      <c r="IV456" s="77"/>
      <c r="IW456" s="61"/>
      <c r="IX456" s="61"/>
      <c r="IY456" s="61"/>
      <c r="IZ456" s="61"/>
      <c r="JA456" s="61"/>
      <c r="JB456" s="61"/>
      <c r="JC456" s="61"/>
      <c r="JD456" s="61"/>
      <c r="JE456" s="61"/>
      <c r="JF456" s="61"/>
      <c r="JG456" s="61"/>
      <c r="JH456" s="61"/>
      <c r="JI456" s="61"/>
      <c r="JJ456" s="61"/>
      <c r="JK456" s="61"/>
      <c r="JL456" s="61"/>
      <c r="JM456" s="61"/>
      <c r="JN456" s="61"/>
      <c r="JO456" s="61"/>
      <c r="JP456" s="61"/>
      <c r="JQ456" s="61"/>
      <c r="JR456" s="61"/>
      <c r="JS456" s="61"/>
      <c r="JT456" s="61"/>
      <c r="JU456" s="61"/>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61"/>
      <c r="LG456" s="61"/>
      <c r="LH456" s="61"/>
      <c r="LI456" s="61"/>
      <c r="LJ456" s="61"/>
      <c r="LK456" s="61"/>
      <c r="LL456" s="61"/>
      <c r="LM456" s="61"/>
      <c r="LN456" s="61"/>
      <c r="LO456" s="61"/>
      <c r="LP456" s="61"/>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61"/>
      <c r="NE456" s="61"/>
      <c r="NF456" s="61"/>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61"/>
      <c r="OE456" s="61"/>
      <c r="OF456" s="61"/>
      <c r="OG456" s="61"/>
      <c r="OH456" s="61"/>
      <c r="OI456" s="61"/>
      <c r="OJ456" s="61"/>
      <c r="OK456" s="61"/>
      <c r="OL456" s="61"/>
      <c r="OM456" s="61"/>
      <c r="ON456" s="61"/>
      <c r="OO456" s="61"/>
      <c r="OP456" s="61"/>
      <c r="OQ456" s="61"/>
      <c r="OR456" s="61"/>
      <c r="OS456" s="61"/>
      <c r="OT456" s="61"/>
      <c r="OU456" s="61"/>
      <c r="OV456" s="61"/>
      <c r="OW456" s="61"/>
      <c r="OX456" s="61"/>
      <c r="OY456" s="61"/>
      <c r="OZ456" s="61"/>
    </row>
    <row r="457" spans="1:416" ht="27.75" hidden="1" customHeight="1">
      <c r="A457" s="282"/>
      <c r="B457" s="274"/>
      <c r="C457" s="279"/>
      <c r="D457" s="289"/>
      <c r="E457" s="279"/>
      <c r="F457" s="291"/>
      <c r="G457" s="281"/>
      <c r="H457" s="137" t="s">
        <v>927</v>
      </c>
      <c r="I457" s="129" t="s">
        <v>1336</v>
      </c>
      <c r="J457" s="134"/>
      <c r="K457" s="206" t="s">
        <v>662</v>
      </c>
      <c r="L457" s="200" t="s">
        <v>500</v>
      </c>
      <c r="M457" s="55" t="s">
        <v>377</v>
      </c>
      <c r="N457" s="61" t="s">
        <v>385</v>
      </c>
      <c r="O457" s="282"/>
      <c r="P457" s="274"/>
      <c r="Q457" s="131"/>
      <c r="R457" s="131"/>
      <c r="S457" s="131"/>
      <c r="T457" s="131"/>
      <c r="U457" s="131"/>
      <c r="V457" s="131"/>
      <c r="W457" s="131"/>
      <c r="X457" s="131" t="s">
        <v>205</v>
      </c>
      <c r="Y457" s="131"/>
      <c r="Z457" s="131"/>
      <c r="AA457" s="131"/>
      <c r="AB457" s="130">
        <f t="shared" si="625"/>
        <v>1</v>
      </c>
      <c r="AC457" s="77"/>
      <c r="AD457" s="77"/>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251"/>
      <c r="BT457" s="251"/>
      <c r="BU457" s="77"/>
      <c r="BV457" s="77"/>
      <c r="BW457" s="201"/>
      <c r="BX457" s="201"/>
      <c r="BY457" s="201"/>
      <c r="BZ457" s="201"/>
      <c r="CA457" s="201"/>
      <c r="CB457" s="201"/>
      <c r="CC457" s="201"/>
      <c r="CD457" s="201"/>
      <c r="CE457" s="201"/>
      <c r="CF457" s="201"/>
      <c r="CG457" s="201"/>
      <c r="CH457" s="201"/>
      <c r="CI457" s="201"/>
      <c r="CJ457" s="201"/>
      <c r="CK457" s="201"/>
      <c r="CL457" s="201"/>
      <c r="CM457" s="201"/>
      <c r="CN457" s="201"/>
      <c r="CO457" s="201"/>
      <c r="CP457" s="201"/>
      <c r="CQ457" s="201"/>
      <c r="CR457" s="201"/>
      <c r="CS457" s="201"/>
      <c r="CT457" s="201"/>
      <c r="CU457" s="201"/>
      <c r="CV457" s="201"/>
      <c r="CW457" s="201"/>
      <c r="CX457" s="201"/>
      <c r="CY457" s="201"/>
      <c r="CZ457" s="201"/>
      <c r="DA457" s="201"/>
      <c r="DB457" s="202"/>
      <c r="DC457" s="203"/>
      <c r="DD457" s="202"/>
      <c r="DE457" s="203"/>
      <c r="DF457" s="202"/>
      <c r="DG457" s="203"/>
      <c r="DH457" s="202"/>
      <c r="DI457" s="203" t="e">
        <f>DH457/(DB457+DD457+DF457+DH457)</f>
        <v>#DIV/0!</v>
      </c>
      <c r="DJ457" s="204" t="e">
        <f>(((DB457*2)+(DD457*1)+(DF457*0)))/(DB457+DD457+DF457)</f>
        <v>#DIV/0!</v>
      </c>
      <c r="DK457" s="207" t="e">
        <f>IF(DI457&gt;=50%,"KĐG",IF(DJ457&gt;=1.6,"Đạt mục tiêu",IF(DJ457&gt;=1,"Cần cố gắng","Chưa đạt")))</f>
        <v>#DIV/0!</v>
      </c>
      <c r="DL457" s="79" t="s">
        <v>556</v>
      </c>
      <c r="DM457" s="79" t="s">
        <v>556</v>
      </c>
      <c r="DN457" s="79" t="s">
        <v>556</v>
      </c>
      <c r="DO457" s="79" t="s">
        <v>556</v>
      </c>
      <c r="DP457" s="201">
        <v>2</v>
      </c>
      <c r="DQ457" s="201">
        <v>2</v>
      </c>
      <c r="DR457" s="201">
        <v>2</v>
      </c>
      <c r="DS457" s="201">
        <v>2</v>
      </c>
      <c r="DT457" s="201">
        <v>2</v>
      </c>
      <c r="DU457" s="201">
        <v>2</v>
      </c>
      <c r="DV457" s="201">
        <v>2</v>
      </c>
      <c r="DW457" s="201">
        <v>2</v>
      </c>
      <c r="DX457" s="201">
        <v>2</v>
      </c>
      <c r="DY457" s="201">
        <v>2</v>
      </c>
      <c r="DZ457" s="201">
        <v>1</v>
      </c>
      <c r="EA457" s="201">
        <v>2</v>
      </c>
      <c r="EB457" s="201">
        <v>2</v>
      </c>
      <c r="EC457" s="201">
        <v>2</v>
      </c>
      <c r="ED457" s="201">
        <v>2</v>
      </c>
      <c r="EE457" s="201">
        <v>2</v>
      </c>
      <c r="EF457" s="201">
        <v>2</v>
      </c>
      <c r="EG457" s="201">
        <v>2</v>
      </c>
      <c r="EH457" s="201">
        <v>2</v>
      </c>
      <c r="EI457" s="201">
        <v>2</v>
      </c>
      <c r="EJ457" s="201">
        <v>2</v>
      </c>
      <c r="EK457" s="201">
        <v>2</v>
      </c>
      <c r="EL457" s="201">
        <v>2</v>
      </c>
      <c r="EM457" s="201">
        <v>2</v>
      </c>
      <c r="EN457" s="201">
        <v>2</v>
      </c>
      <c r="EO457" s="201">
        <v>2</v>
      </c>
      <c r="EP457" s="201">
        <v>2</v>
      </c>
      <c r="EQ457" s="201">
        <v>2</v>
      </c>
      <c r="ER457" s="201">
        <v>2</v>
      </c>
      <c r="ES457" s="201">
        <v>2</v>
      </c>
      <c r="ET457" s="201">
        <v>2</v>
      </c>
      <c r="EU457" s="202">
        <f>COUNTIF(DL457:ET457,"2")</f>
        <v>30</v>
      </c>
      <c r="EV457" s="203">
        <f>EU457/(EU457+EW457+EY457+FA457)</f>
        <v>0.967741935483871</v>
      </c>
      <c r="EW457" s="202">
        <f>COUNTIF(DL457:ET457,"1")</f>
        <v>1</v>
      </c>
      <c r="EX457" s="203">
        <f>EW457/(EU457+EW457+EY457+FA457)</f>
        <v>3.2258064516129031E-2</v>
      </c>
      <c r="EY457" s="202">
        <f>COUNTIF(DL457:ET457,"0")</f>
        <v>0</v>
      </c>
      <c r="EZ457" s="203">
        <f>EY457/(EU457+EW457+EY457+FA457)</f>
        <v>0</v>
      </c>
      <c r="FA457" s="202">
        <f>COUNTIF(DL457:ET457,"KĐG")</f>
        <v>0</v>
      </c>
      <c r="FB457" s="203">
        <f>FA457/(EU457+EW457+EY457+FA457)</f>
        <v>0</v>
      </c>
      <c r="FC457" s="204">
        <f>(((EU457*2)+(EW457*1)+(EY457*0)))/(EU457+EW457+EY457)</f>
        <v>1.967741935483871</v>
      </c>
      <c r="FD457" s="207" t="str">
        <f>IF(FB457&gt;=50%,"KĐG",IF(FC457&gt;=1.6,"Đạt mục tiêu",IF(FC457&gt;=1,"Cần cố gắng","Chưa đạt")))</f>
        <v>Đạt mục tiêu</v>
      </c>
      <c r="FE457" s="77"/>
      <c r="FF457" s="77"/>
      <c r="FG457" s="77"/>
      <c r="FH457" s="77"/>
      <c r="FI457" s="77"/>
      <c r="FJ457" s="61"/>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61"/>
      <c r="GP457" s="61"/>
      <c r="GQ457" s="61"/>
      <c r="GR457" s="61"/>
      <c r="GS457" s="61"/>
      <c r="GT457" s="61"/>
      <c r="GU457" s="61"/>
      <c r="GV457" s="61"/>
      <c r="GW457" s="61"/>
      <c r="GX457" s="61"/>
      <c r="GY457" s="77"/>
      <c r="GZ457" s="77"/>
      <c r="HA457" s="77"/>
      <c r="HB457" s="77"/>
      <c r="HC457" s="77"/>
      <c r="HD457" s="61"/>
      <c r="HE457" s="61"/>
      <c r="HF457" s="61"/>
      <c r="HG457" s="61"/>
      <c r="HH457" s="61"/>
      <c r="HI457" s="61"/>
      <c r="HJ457" s="61"/>
      <c r="HK457" s="61"/>
      <c r="HL457" s="61"/>
      <c r="HM457" s="61"/>
      <c r="HN457" s="61"/>
      <c r="HO457" s="61"/>
      <c r="HP457" s="61"/>
      <c r="HQ457" s="61"/>
      <c r="HR457" s="61"/>
      <c r="HS457" s="61"/>
      <c r="HT457" s="61"/>
      <c r="HU457" s="61"/>
      <c r="HV457" s="61"/>
      <c r="HW457" s="61"/>
      <c r="HX457" s="61"/>
      <c r="HY457" s="61"/>
      <c r="HZ457" s="61"/>
      <c r="IA457" s="61"/>
      <c r="IB457" s="61"/>
      <c r="IC457" s="61"/>
      <c r="ID457" s="61"/>
      <c r="IE457" s="61"/>
      <c r="IF457" s="61"/>
      <c r="IG457" s="61"/>
      <c r="IH457" s="61"/>
      <c r="II457" s="61"/>
      <c r="IJ457" s="61"/>
      <c r="IK457" s="61"/>
      <c r="IL457" s="61"/>
      <c r="IM457" s="61"/>
      <c r="IN457" s="61"/>
      <c r="IO457" s="61"/>
      <c r="IP457" s="61"/>
      <c r="IQ457" s="61"/>
      <c r="IR457" s="61"/>
      <c r="IS457" s="77"/>
      <c r="IT457" s="77"/>
      <c r="IU457" s="77"/>
      <c r="IV457" s="77"/>
      <c r="IW457" s="61"/>
      <c r="IX457" s="61"/>
      <c r="IY457" s="61"/>
      <c r="IZ457" s="61"/>
      <c r="JA457" s="61"/>
      <c r="JB457" s="61"/>
      <c r="JC457" s="61"/>
      <c r="JD457" s="61"/>
      <c r="JE457" s="61"/>
      <c r="JF457" s="61"/>
      <c r="JG457" s="61"/>
      <c r="JH457" s="61"/>
      <c r="JI457" s="61"/>
      <c r="JJ457" s="61"/>
      <c r="JK457" s="61"/>
      <c r="JL457" s="61"/>
      <c r="JM457" s="61"/>
      <c r="JN457" s="61"/>
      <c r="JO457" s="61"/>
      <c r="JP457" s="61"/>
      <c r="JQ457" s="61"/>
      <c r="JR457" s="61"/>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61"/>
      <c r="LG457" s="61"/>
      <c r="LH457" s="61"/>
      <c r="LI457" s="61"/>
      <c r="LJ457" s="61"/>
      <c r="LK457" s="61"/>
      <c r="LL457" s="61"/>
      <c r="LM457" s="61"/>
      <c r="LN457" s="61"/>
      <c r="LO457" s="61"/>
      <c r="LP457" s="61"/>
      <c r="LQ457" s="61"/>
      <c r="LR457" s="61"/>
      <c r="LS457" s="61"/>
      <c r="LT457" s="61"/>
      <c r="LU457" s="61"/>
      <c r="LV457" s="61"/>
      <c r="LW457" s="61"/>
      <c r="LX457" s="61"/>
      <c r="LY457" s="61"/>
      <c r="LZ457" s="61"/>
      <c r="MA457" s="61"/>
      <c r="MB457" s="61"/>
      <c r="MC457" s="61"/>
      <c r="MD457" s="61"/>
      <c r="ME457" s="61"/>
      <c r="MF457" s="61"/>
      <c r="MG457" s="61"/>
      <c r="MH457" s="61"/>
      <c r="MI457" s="61"/>
      <c r="MJ457" s="61"/>
      <c r="MK457" s="61"/>
      <c r="ML457" s="61"/>
      <c r="MM457" s="61"/>
      <c r="MN457" s="61"/>
      <c r="MO457" s="61"/>
      <c r="MP457" s="61"/>
      <c r="MQ457" s="61"/>
      <c r="MR457" s="61"/>
      <c r="MS457" s="61"/>
      <c r="MT457" s="61"/>
      <c r="MU457" s="61"/>
      <c r="MV457" s="61"/>
      <c r="MW457" s="61"/>
      <c r="MX457" s="61"/>
      <c r="MY457" s="61"/>
      <c r="MZ457" s="61"/>
      <c r="NA457" s="61"/>
      <c r="NB457" s="61"/>
      <c r="NC457" s="61"/>
      <c r="ND457" s="61"/>
      <c r="NE457" s="61"/>
      <c r="NF457" s="61"/>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61"/>
      <c r="OE457" s="61"/>
      <c r="OF457" s="61"/>
      <c r="OG457" s="61"/>
      <c r="OH457" s="61"/>
      <c r="OI457" s="61"/>
      <c r="OJ457" s="61"/>
      <c r="OK457" s="61"/>
      <c r="OL457" s="61"/>
      <c r="OM457" s="61"/>
      <c r="ON457" s="61"/>
      <c r="OO457" s="61"/>
      <c r="OP457" s="61"/>
      <c r="OQ457" s="61"/>
      <c r="OR457" s="61"/>
      <c r="OS457" s="61"/>
      <c r="OT457" s="61"/>
      <c r="OU457" s="61"/>
      <c r="OV457" s="61"/>
      <c r="OW457" s="61"/>
      <c r="OX457" s="61"/>
      <c r="OY457" s="61"/>
      <c r="OZ457" s="61"/>
    </row>
    <row r="458" spans="1:416" ht="27.75" hidden="1" customHeight="1">
      <c r="A458" s="282"/>
      <c r="B458" s="274"/>
      <c r="C458" s="279"/>
      <c r="D458" s="289"/>
      <c r="E458" s="279"/>
      <c r="F458" s="291"/>
      <c r="G458" s="281"/>
      <c r="H458" s="142" t="s">
        <v>928</v>
      </c>
      <c r="I458" s="129" t="s">
        <v>1337</v>
      </c>
      <c r="J458" s="134"/>
      <c r="K458" s="206" t="s">
        <v>662</v>
      </c>
      <c r="L458" s="134" t="s">
        <v>500</v>
      </c>
      <c r="M458" s="55" t="s">
        <v>377</v>
      </c>
      <c r="N458" s="61" t="s">
        <v>385</v>
      </c>
      <c r="O458" s="282"/>
      <c r="P458" s="274"/>
      <c r="Q458" s="131"/>
      <c r="R458" s="131"/>
      <c r="S458" s="131"/>
      <c r="T458" s="131"/>
      <c r="U458" s="131" t="s">
        <v>205</v>
      </c>
      <c r="V458" s="131"/>
      <c r="W458" s="131"/>
      <c r="X458" s="131"/>
      <c r="Y458" s="131"/>
      <c r="Z458" s="131"/>
      <c r="AA458" s="131"/>
      <c r="AB458" s="130">
        <f t="shared" si="625"/>
        <v>1</v>
      </c>
      <c r="AC458" s="77"/>
      <c r="AD458" s="77"/>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251"/>
      <c r="BT458" s="251"/>
      <c r="BU458" s="77"/>
      <c r="BV458" s="77"/>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77"/>
      <c r="DM458" s="77"/>
      <c r="DN458" s="77"/>
      <c r="DO458" s="77"/>
      <c r="DP458" s="178" t="s">
        <v>557</v>
      </c>
      <c r="DQ458" s="178" t="s">
        <v>557</v>
      </c>
      <c r="DR458" s="178" t="s">
        <v>557</v>
      </c>
      <c r="DS458" s="178" t="s">
        <v>557</v>
      </c>
      <c r="DT458" s="178" t="s">
        <v>557</v>
      </c>
      <c r="DU458" s="178" t="s">
        <v>557</v>
      </c>
      <c r="DV458" s="178" t="s">
        <v>557</v>
      </c>
      <c r="DW458" s="178" t="s">
        <v>557</v>
      </c>
      <c r="DX458" s="178" t="s">
        <v>557</v>
      </c>
      <c r="DY458" s="178" t="s">
        <v>557</v>
      </c>
      <c r="DZ458" s="178" t="s">
        <v>557</v>
      </c>
      <c r="EA458" s="178" t="s">
        <v>557</v>
      </c>
      <c r="EB458" s="178" t="s">
        <v>557</v>
      </c>
      <c r="EC458" s="178" t="s">
        <v>557</v>
      </c>
      <c r="ED458" s="178" t="s">
        <v>557</v>
      </c>
      <c r="EE458" s="178" t="s">
        <v>557</v>
      </c>
      <c r="EF458" s="178" t="s">
        <v>557</v>
      </c>
      <c r="EG458" s="178" t="s">
        <v>557</v>
      </c>
      <c r="EH458" s="178" t="s">
        <v>557</v>
      </c>
      <c r="EI458" s="178" t="s">
        <v>557</v>
      </c>
      <c r="EJ458" s="178" t="s">
        <v>557</v>
      </c>
      <c r="EK458" s="178"/>
      <c r="EL458" s="178"/>
      <c r="EM458" s="178"/>
      <c r="EN458" s="178"/>
      <c r="EO458" s="178"/>
      <c r="EP458" s="178" t="s">
        <v>557</v>
      </c>
      <c r="EQ458" s="178" t="s">
        <v>557</v>
      </c>
      <c r="ER458" s="178" t="s">
        <v>557</v>
      </c>
      <c r="ES458" s="178"/>
      <c r="ET458" s="178" t="s">
        <v>557</v>
      </c>
      <c r="EU458" s="178" t="s">
        <v>557</v>
      </c>
      <c r="EV458" s="178" t="s">
        <v>557</v>
      </c>
      <c r="EW458" s="178" t="s">
        <v>557</v>
      </c>
      <c r="EX458" s="178" t="s">
        <v>557</v>
      </c>
      <c r="EY458" s="178" t="s">
        <v>557</v>
      </c>
      <c r="EZ458" s="178" t="s">
        <v>557</v>
      </c>
      <c r="FA458" s="178" t="s">
        <v>557</v>
      </c>
      <c r="FB458" s="178" t="s">
        <v>557</v>
      </c>
      <c r="FC458" s="178" t="s">
        <v>557</v>
      </c>
      <c r="FD458" s="178" t="s">
        <v>557</v>
      </c>
      <c r="FE458" s="79" t="s">
        <v>556</v>
      </c>
      <c r="FF458" s="79" t="s">
        <v>556</v>
      </c>
      <c r="FG458" s="79" t="s">
        <v>556</v>
      </c>
      <c r="FH458" s="79" t="s">
        <v>556</v>
      </c>
      <c r="FI458" s="79" t="s">
        <v>556</v>
      </c>
      <c r="FJ458" s="77" t="s">
        <v>463</v>
      </c>
      <c r="FK458" s="77" t="s">
        <v>463</v>
      </c>
      <c r="FL458" s="77" t="s">
        <v>463</v>
      </c>
      <c r="FM458" s="77" t="s">
        <v>463</v>
      </c>
      <c r="FN458" s="77" t="s">
        <v>463</v>
      </c>
      <c r="FO458" s="77" t="s">
        <v>463</v>
      </c>
      <c r="FP458" s="77" t="s">
        <v>463</v>
      </c>
      <c r="FQ458" s="77" t="s">
        <v>463</v>
      </c>
      <c r="FR458" s="77" t="s">
        <v>463</v>
      </c>
      <c r="FS458" s="77" t="s">
        <v>463</v>
      </c>
      <c r="FT458" s="77" t="s">
        <v>463</v>
      </c>
      <c r="FU458" s="77" t="s">
        <v>463</v>
      </c>
      <c r="FV458" s="77" t="s">
        <v>463</v>
      </c>
      <c r="FW458" s="77" t="s">
        <v>463</v>
      </c>
      <c r="FX458" s="77" t="s">
        <v>463</v>
      </c>
      <c r="FY458" s="77" t="s">
        <v>463</v>
      </c>
      <c r="FZ458" s="77" t="s">
        <v>463</v>
      </c>
      <c r="GA458" s="77" t="s">
        <v>463</v>
      </c>
      <c r="GB458" s="77" t="s">
        <v>463</v>
      </c>
      <c r="GC458" s="77" t="s">
        <v>463</v>
      </c>
      <c r="GD458" s="77" t="s">
        <v>463</v>
      </c>
      <c r="GE458" s="77" t="s">
        <v>463</v>
      </c>
      <c r="GF458" s="77" t="s">
        <v>463</v>
      </c>
      <c r="GG458" s="77" t="s">
        <v>463</v>
      </c>
      <c r="GH458" s="77" t="s">
        <v>463</v>
      </c>
      <c r="GI458" s="77" t="s">
        <v>463</v>
      </c>
      <c r="GJ458" s="77" t="s">
        <v>463</v>
      </c>
      <c r="GK458" s="77" t="s">
        <v>463</v>
      </c>
      <c r="GL458" s="77" t="s">
        <v>463</v>
      </c>
      <c r="GM458" s="77" t="s">
        <v>463</v>
      </c>
      <c r="GN458" s="77" t="s">
        <v>463</v>
      </c>
      <c r="GO458" s="202">
        <f t="shared" ref="GO458" si="638">COUNTIF(EZ458:GN458,"2")</f>
        <v>31</v>
      </c>
      <c r="GP458" s="203">
        <f t="shared" ref="GP458" si="639">GO458/(GO458+GQ458+GS458+GU458)</f>
        <v>1</v>
      </c>
      <c r="GQ458" s="202">
        <f t="shared" ref="GQ458" si="640">COUNTIF(EZ458:GN458,"1")</f>
        <v>0</v>
      </c>
      <c r="GR458" s="203">
        <f t="shared" ref="GR458" si="641">GQ458/(GO458+GQ458+GS458+GU458)</f>
        <v>0</v>
      </c>
      <c r="GS458" s="202">
        <f t="shared" ref="GS458" si="642">COUNTIF(EZ458:GN458,"0")</f>
        <v>0</v>
      </c>
      <c r="GT458" s="203">
        <f t="shared" ref="GT458" si="643">GS458/(GO458+GQ458+GS458+GU458)</f>
        <v>0</v>
      </c>
      <c r="GU458" s="202">
        <f t="shared" ref="GU458" si="644">COUNTIF(EZ458:GN458,"KĐG")</f>
        <v>0</v>
      </c>
      <c r="GV458" s="203">
        <f t="shared" ref="GV458" si="645">GU458/(GO458+GQ458+GS458+GU458)</f>
        <v>0</v>
      </c>
      <c r="GW458" s="204">
        <f t="shared" ref="GW458" si="646">(((GO458*2)+(GQ458*1)+(GS458*0)))/(GO458+GQ458+GS458)</f>
        <v>2</v>
      </c>
      <c r="GX458" s="205" t="str">
        <f t="shared" ref="GX458" si="647">IF(GV458&gt;=50%,"KĐG",IF(GW458&gt;=1.6,"Đạt mục tiêu",IF(GW458&gt;=1,"Cần cố gắng","Chưa đạt")))</f>
        <v>Đạt mục tiêu</v>
      </c>
      <c r="GY458" s="77"/>
      <c r="GZ458" s="77"/>
      <c r="HA458" s="77"/>
      <c r="HB458" s="77"/>
      <c r="HC458" s="77"/>
      <c r="HD458" s="178" t="s">
        <v>557</v>
      </c>
      <c r="HE458" s="178" t="s">
        <v>557</v>
      </c>
      <c r="HF458" s="178" t="s">
        <v>557</v>
      </c>
      <c r="HG458" s="178" t="s">
        <v>557</v>
      </c>
      <c r="HH458" s="178" t="s">
        <v>557</v>
      </c>
      <c r="HI458" s="178" t="s">
        <v>557</v>
      </c>
      <c r="HJ458" s="178" t="s">
        <v>557</v>
      </c>
      <c r="HK458" s="178" t="s">
        <v>557</v>
      </c>
      <c r="HL458" s="178" t="s">
        <v>557</v>
      </c>
      <c r="HM458" s="178" t="s">
        <v>557</v>
      </c>
      <c r="HN458" s="178" t="s">
        <v>557</v>
      </c>
      <c r="HO458" s="178" t="s">
        <v>557</v>
      </c>
      <c r="HP458" s="178" t="s">
        <v>557</v>
      </c>
      <c r="HQ458" s="178" t="s">
        <v>557</v>
      </c>
      <c r="HR458" s="178" t="s">
        <v>557</v>
      </c>
      <c r="HS458" s="178" t="s">
        <v>557</v>
      </c>
      <c r="HT458" s="178" t="s">
        <v>557</v>
      </c>
      <c r="HU458" s="178" t="s">
        <v>557</v>
      </c>
      <c r="HV458" s="178" t="s">
        <v>557</v>
      </c>
      <c r="HW458" s="178"/>
      <c r="HX458" s="178"/>
      <c r="HY458" s="178"/>
      <c r="HZ458" s="178"/>
      <c r="IA458" s="178"/>
      <c r="IB458" s="178"/>
      <c r="IC458" s="178" t="s">
        <v>557</v>
      </c>
      <c r="ID458" s="178" t="s">
        <v>557</v>
      </c>
      <c r="IE458" s="178" t="s">
        <v>557</v>
      </c>
      <c r="IF458" s="178" t="s">
        <v>557</v>
      </c>
      <c r="IG458" s="178" t="s">
        <v>557</v>
      </c>
      <c r="IH458" s="178" t="s">
        <v>557</v>
      </c>
      <c r="II458" s="178" t="s">
        <v>557</v>
      </c>
      <c r="IJ458" s="178" t="s">
        <v>557</v>
      </c>
      <c r="IK458" s="178" t="s">
        <v>557</v>
      </c>
      <c r="IL458" s="178" t="s">
        <v>557</v>
      </c>
      <c r="IM458" s="178" t="s">
        <v>557</v>
      </c>
      <c r="IN458" s="178" t="s">
        <v>557</v>
      </c>
      <c r="IO458" s="178" t="s">
        <v>557</v>
      </c>
      <c r="IP458" s="178" t="s">
        <v>557</v>
      </c>
      <c r="IQ458" s="178" t="s">
        <v>557</v>
      </c>
      <c r="IR458" s="178"/>
      <c r="IS458" s="77"/>
      <c r="IT458" s="77"/>
      <c r="IU458" s="77"/>
      <c r="IV458" s="77"/>
      <c r="IW458" s="178" t="s">
        <v>557</v>
      </c>
      <c r="IX458" s="178" t="s">
        <v>557</v>
      </c>
      <c r="IY458" s="178" t="s">
        <v>557</v>
      </c>
      <c r="IZ458" s="178" t="s">
        <v>557</v>
      </c>
      <c r="JA458" s="178" t="s">
        <v>557</v>
      </c>
      <c r="JB458" s="178" t="s">
        <v>557</v>
      </c>
      <c r="JC458" s="178" t="s">
        <v>557</v>
      </c>
      <c r="JD458" s="178" t="s">
        <v>557</v>
      </c>
      <c r="JE458" s="178" t="s">
        <v>557</v>
      </c>
      <c r="JF458" s="178" t="s">
        <v>557</v>
      </c>
      <c r="JG458" s="178" t="s">
        <v>557</v>
      </c>
      <c r="JH458" s="178" t="s">
        <v>557</v>
      </c>
      <c r="JI458" s="178" t="s">
        <v>557</v>
      </c>
      <c r="JJ458" s="178" t="s">
        <v>557</v>
      </c>
      <c r="JK458" s="178" t="s">
        <v>557</v>
      </c>
      <c r="JL458" s="178" t="s">
        <v>557</v>
      </c>
      <c r="JM458" s="178" t="s">
        <v>557</v>
      </c>
      <c r="JN458" s="178" t="s">
        <v>557</v>
      </c>
      <c r="JO458" s="178" t="s">
        <v>557</v>
      </c>
      <c r="JP458" s="178" t="s">
        <v>557</v>
      </c>
      <c r="JQ458" s="178"/>
      <c r="JR458" s="178"/>
      <c r="JS458" s="178"/>
      <c r="JT458" s="178"/>
      <c r="JU458" s="178"/>
      <c r="JV458" s="178" t="s">
        <v>557</v>
      </c>
      <c r="JW458" s="178" t="s">
        <v>557</v>
      </c>
      <c r="JX458" s="178" t="s">
        <v>557</v>
      </c>
      <c r="JY458" s="178" t="s">
        <v>557</v>
      </c>
      <c r="JZ458" s="178" t="s">
        <v>557</v>
      </c>
      <c r="KA458" s="178" t="s">
        <v>557</v>
      </c>
      <c r="KB458" s="178" t="s">
        <v>557</v>
      </c>
      <c r="KC458" s="178" t="s">
        <v>557</v>
      </c>
      <c r="KD458" s="178" t="s">
        <v>557</v>
      </c>
      <c r="KE458" s="178" t="s">
        <v>557</v>
      </c>
      <c r="KF458" s="178" t="s">
        <v>557</v>
      </c>
      <c r="KG458" s="178" t="s">
        <v>557</v>
      </c>
      <c r="KH458" s="178" t="s">
        <v>557</v>
      </c>
      <c r="KI458" s="178" t="s">
        <v>557</v>
      </c>
      <c r="KJ458" s="178" t="s">
        <v>557</v>
      </c>
      <c r="KK458" s="178"/>
      <c r="KL458" s="178"/>
      <c r="KM458" s="178"/>
      <c r="KN458" s="178" t="s">
        <v>557</v>
      </c>
      <c r="KO458" s="178" t="s">
        <v>557</v>
      </c>
      <c r="KP458" s="178" t="s">
        <v>557</v>
      </c>
      <c r="KQ458" s="178" t="s">
        <v>557</v>
      </c>
      <c r="KR458" s="178" t="s">
        <v>557</v>
      </c>
      <c r="KS458" s="178" t="s">
        <v>557</v>
      </c>
      <c r="KT458" s="178" t="s">
        <v>557</v>
      </c>
      <c r="KU458" s="178" t="s">
        <v>557</v>
      </c>
      <c r="KV458" s="178" t="s">
        <v>557</v>
      </c>
      <c r="KW458" s="178" t="s">
        <v>557</v>
      </c>
      <c r="KX458" s="178" t="s">
        <v>557</v>
      </c>
      <c r="KY458" s="178" t="s">
        <v>557</v>
      </c>
      <c r="KZ458" s="178" t="s">
        <v>557</v>
      </c>
      <c r="LA458" s="178" t="s">
        <v>557</v>
      </c>
      <c r="LB458" s="178" t="s">
        <v>557</v>
      </c>
      <c r="LC458" s="178" t="s">
        <v>557</v>
      </c>
      <c r="LD458" s="178" t="s">
        <v>557</v>
      </c>
      <c r="LE458" s="178" t="s">
        <v>557</v>
      </c>
      <c r="LF458" s="178" t="s">
        <v>557</v>
      </c>
      <c r="LG458" s="178" t="s">
        <v>557</v>
      </c>
      <c r="LH458" s="178" t="s">
        <v>557</v>
      </c>
      <c r="LI458" s="178" t="s">
        <v>557</v>
      </c>
      <c r="LJ458" s="178" t="s">
        <v>557</v>
      </c>
      <c r="LK458" s="178"/>
      <c r="LL458" s="178"/>
      <c r="LM458" s="178"/>
      <c r="LN458" s="178"/>
      <c r="LO458" s="178" t="s">
        <v>557</v>
      </c>
      <c r="LP458" s="178"/>
      <c r="LQ458" s="178" t="s">
        <v>557</v>
      </c>
      <c r="LR458" s="178" t="s">
        <v>557</v>
      </c>
      <c r="LS458" s="178" t="s">
        <v>557</v>
      </c>
      <c r="LT458" s="178" t="s">
        <v>557</v>
      </c>
      <c r="LU458" s="178" t="s">
        <v>557</v>
      </c>
      <c r="LV458" s="178" t="s">
        <v>557</v>
      </c>
      <c r="LW458" s="178" t="s">
        <v>557</v>
      </c>
      <c r="LX458" s="178" t="s">
        <v>557</v>
      </c>
      <c r="LY458" s="178" t="s">
        <v>557</v>
      </c>
      <c r="LZ458" s="178" t="s">
        <v>557</v>
      </c>
      <c r="MA458" s="178" t="s">
        <v>557</v>
      </c>
      <c r="MB458" s="178"/>
      <c r="MC458" s="178"/>
      <c r="MD458" s="178" t="s">
        <v>557</v>
      </c>
      <c r="ME458" s="178" t="s">
        <v>557</v>
      </c>
      <c r="MF458" s="178" t="s">
        <v>557</v>
      </c>
      <c r="MG458" s="178" t="s">
        <v>557</v>
      </c>
      <c r="MH458" s="178" t="s">
        <v>557</v>
      </c>
      <c r="MI458" s="178" t="s">
        <v>557</v>
      </c>
      <c r="MJ458" s="178" t="s">
        <v>557</v>
      </c>
      <c r="MK458" s="178" t="s">
        <v>557</v>
      </c>
      <c r="ML458" s="178" t="s">
        <v>557</v>
      </c>
      <c r="MM458" s="178" t="s">
        <v>557</v>
      </c>
      <c r="MN458" s="178" t="s">
        <v>557</v>
      </c>
      <c r="MO458" s="178" t="s">
        <v>557</v>
      </c>
      <c r="MP458" s="178" t="s">
        <v>557</v>
      </c>
      <c r="MQ458" s="178" t="s">
        <v>557</v>
      </c>
      <c r="MR458" s="178" t="s">
        <v>557</v>
      </c>
      <c r="MS458" s="178" t="s">
        <v>557</v>
      </c>
      <c r="MT458" s="178" t="s">
        <v>557</v>
      </c>
      <c r="MU458" s="178" t="s">
        <v>557</v>
      </c>
      <c r="MV458" s="178" t="s">
        <v>557</v>
      </c>
      <c r="MW458" s="178" t="s">
        <v>557</v>
      </c>
      <c r="MX458" s="178" t="s">
        <v>557</v>
      </c>
      <c r="MY458" s="178" t="s">
        <v>557</v>
      </c>
      <c r="MZ458" s="178" t="s">
        <v>557</v>
      </c>
      <c r="NA458" s="178" t="s">
        <v>557</v>
      </c>
      <c r="NB458" s="178"/>
      <c r="NC458" s="178" t="s">
        <v>557</v>
      </c>
      <c r="ND458" s="178" t="s">
        <v>557</v>
      </c>
      <c r="NE458" s="178" t="s">
        <v>557</v>
      </c>
      <c r="NF458" s="178" t="s">
        <v>557</v>
      </c>
      <c r="NG458" s="178" t="s">
        <v>557</v>
      </c>
      <c r="NH458" s="178" t="s">
        <v>557</v>
      </c>
      <c r="NI458" s="178" t="s">
        <v>557</v>
      </c>
      <c r="NJ458" s="178" t="s">
        <v>557</v>
      </c>
      <c r="NK458" s="178" t="s">
        <v>557</v>
      </c>
      <c r="NL458" s="178" t="s">
        <v>557</v>
      </c>
      <c r="NM458" s="178" t="s">
        <v>557</v>
      </c>
      <c r="NN458" s="178" t="s">
        <v>557</v>
      </c>
      <c r="NO458" s="178" t="s">
        <v>557</v>
      </c>
      <c r="NP458" s="178" t="s">
        <v>557</v>
      </c>
      <c r="NQ458" s="178" t="s">
        <v>557</v>
      </c>
      <c r="NR458" s="178" t="s">
        <v>557</v>
      </c>
      <c r="NS458" s="178" t="s">
        <v>557</v>
      </c>
      <c r="NT458" s="178" t="s">
        <v>557</v>
      </c>
      <c r="NU458" s="178" t="s">
        <v>557</v>
      </c>
      <c r="NV458" s="178" t="s">
        <v>557</v>
      </c>
      <c r="NW458" s="178" t="s">
        <v>557</v>
      </c>
      <c r="NX458" s="178" t="s">
        <v>557</v>
      </c>
      <c r="NY458" s="178" t="s">
        <v>557</v>
      </c>
      <c r="NZ458" s="178" t="s">
        <v>557</v>
      </c>
      <c r="OA458" s="178" t="s">
        <v>557</v>
      </c>
      <c r="OB458" s="178" t="s">
        <v>557</v>
      </c>
      <c r="OC458" s="178" t="s">
        <v>557</v>
      </c>
      <c r="OD458" s="178" t="s">
        <v>557</v>
      </c>
      <c r="OE458" s="178" t="s">
        <v>557</v>
      </c>
      <c r="OF458" s="178" t="s">
        <v>557</v>
      </c>
      <c r="OG458" s="178" t="s">
        <v>557</v>
      </c>
      <c r="OH458" s="178" t="s">
        <v>557</v>
      </c>
      <c r="OI458" s="178" t="s">
        <v>557</v>
      </c>
      <c r="OJ458" s="178" t="s">
        <v>557</v>
      </c>
      <c r="OK458" s="178" t="s">
        <v>557</v>
      </c>
      <c r="OL458" s="178" t="s">
        <v>557</v>
      </c>
      <c r="OM458" s="178" t="s">
        <v>557</v>
      </c>
      <c r="ON458" s="178"/>
      <c r="OO458" s="178" t="s">
        <v>557</v>
      </c>
      <c r="OP458" s="178" t="s">
        <v>557</v>
      </c>
      <c r="OQ458" s="178" t="s">
        <v>557</v>
      </c>
      <c r="OR458" s="178" t="s">
        <v>557</v>
      </c>
      <c r="OS458" s="178" t="s">
        <v>557</v>
      </c>
      <c r="OT458" s="178" t="s">
        <v>557</v>
      </c>
      <c r="OU458" s="178" t="s">
        <v>557</v>
      </c>
      <c r="OV458" s="178" t="s">
        <v>557</v>
      </c>
      <c r="OW458" s="178" t="s">
        <v>557</v>
      </c>
      <c r="OX458" s="178" t="s">
        <v>557</v>
      </c>
      <c r="OY458" s="178" t="s">
        <v>557</v>
      </c>
      <c r="OZ458" s="61"/>
    </row>
    <row r="459" spans="1:416" ht="27.75" hidden="1" customHeight="1">
      <c r="A459" s="282"/>
      <c r="B459" s="274"/>
      <c r="C459" s="279"/>
      <c r="D459" s="289"/>
      <c r="E459" s="279"/>
      <c r="F459" s="291"/>
      <c r="G459" s="281"/>
      <c r="H459" s="137" t="s">
        <v>929</v>
      </c>
      <c r="I459" s="129" t="s">
        <v>1565</v>
      </c>
      <c r="J459" s="134"/>
      <c r="K459" s="206" t="s">
        <v>662</v>
      </c>
      <c r="L459" s="200"/>
      <c r="M459" s="55" t="s">
        <v>377</v>
      </c>
      <c r="N459" s="61" t="s">
        <v>385</v>
      </c>
      <c r="O459" s="282"/>
      <c r="P459" s="274"/>
      <c r="Q459" s="131"/>
      <c r="R459" s="131"/>
      <c r="S459" s="131"/>
      <c r="T459" s="131" t="s">
        <v>205</v>
      </c>
      <c r="U459" s="131"/>
      <c r="V459" s="131"/>
      <c r="W459" s="131"/>
      <c r="X459" s="131"/>
      <c r="Y459" s="131"/>
      <c r="Z459" s="131"/>
      <c r="AA459" s="131"/>
      <c r="AB459" s="130">
        <f t="shared" si="625"/>
        <v>1</v>
      </c>
      <c r="AC459" s="77"/>
      <c r="AD459" s="77"/>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251"/>
      <c r="BT459" s="251"/>
      <c r="BU459" s="77"/>
      <c r="BV459" s="77"/>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77"/>
      <c r="DM459" s="77"/>
      <c r="DN459" s="77"/>
      <c r="DO459" s="77"/>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77"/>
      <c r="FF459" s="77"/>
      <c r="FG459" s="77"/>
      <c r="FH459" s="77"/>
      <c r="FI459" s="77"/>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c r="GS459" s="61"/>
      <c r="GT459" s="61"/>
      <c r="GU459" s="61"/>
      <c r="GV459" s="61"/>
      <c r="GW459" s="61"/>
      <c r="GX459" s="61"/>
      <c r="GY459" s="77"/>
      <c r="GZ459" s="77"/>
      <c r="HA459" s="77"/>
      <c r="HB459" s="77"/>
      <c r="HC459" s="77"/>
      <c r="HD459" s="61"/>
      <c r="HE459" s="61"/>
      <c r="HF459" s="61"/>
      <c r="HG459" s="61"/>
      <c r="HH459" s="61"/>
      <c r="HI459" s="61"/>
      <c r="HJ459" s="61"/>
      <c r="HK459" s="61"/>
      <c r="HL459" s="61"/>
      <c r="HM459" s="61"/>
      <c r="HN459" s="61"/>
      <c r="HO459" s="61"/>
      <c r="HP459" s="61"/>
      <c r="HQ459" s="61"/>
      <c r="HR459" s="61"/>
      <c r="HS459" s="61"/>
      <c r="HT459" s="61"/>
      <c r="HU459" s="61"/>
      <c r="HV459" s="61"/>
      <c r="HW459" s="61"/>
      <c r="HX459" s="61"/>
      <c r="HY459" s="61"/>
      <c r="HZ459" s="61"/>
      <c r="IA459" s="61"/>
      <c r="IB459" s="61"/>
      <c r="IC459" s="61"/>
      <c r="ID459" s="61"/>
      <c r="IE459" s="61"/>
      <c r="IF459" s="61"/>
      <c r="IG459" s="61"/>
      <c r="IH459" s="61"/>
      <c r="II459" s="61"/>
      <c r="IJ459" s="61"/>
      <c r="IK459" s="61"/>
      <c r="IL459" s="61"/>
      <c r="IM459" s="61"/>
      <c r="IN459" s="61"/>
      <c r="IO459" s="61"/>
      <c r="IP459" s="61"/>
      <c r="IQ459" s="61"/>
      <c r="IR459" s="61"/>
      <c r="IS459" s="77"/>
      <c r="IT459" s="77"/>
      <c r="IU459" s="77"/>
      <c r="IV459" s="77"/>
      <c r="IW459" s="61"/>
      <c r="IX459" s="61"/>
      <c r="IY459" s="61"/>
      <c r="IZ459" s="61"/>
      <c r="JA459" s="61"/>
      <c r="JB459" s="61"/>
      <c r="JC459" s="61"/>
      <c r="JD459" s="61"/>
      <c r="JE459" s="61"/>
      <c r="JF459" s="61"/>
      <c r="JG459" s="61"/>
      <c r="JH459" s="61"/>
      <c r="JI459" s="61"/>
      <c r="JJ459" s="61"/>
      <c r="JK459" s="61"/>
      <c r="JL459" s="61"/>
      <c r="JM459" s="61"/>
      <c r="JN459" s="61"/>
      <c r="JO459" s="61"/>
      <c r="JP459" s="61"/>
      <c r="JQ459" s="61"/>
      <c r="JR459" s="61"/>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61"/>
      <c r="LG459" s="61"/>
      <c r="LH459" s="61"/>
      <c r="LI459" s="61"/>
      <c r="LJ459" s="61"/>
      <c r="LK459" s="61"/>
      <c r="LL459" s="61"/>
      <c r="LM459" s="61"/>
      <c r="LN459" s="61"/>
      <c r="LO459" s="61"/>
      <c r="LP459" s="61"/>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61"/>
      <c r="NE459" s="61"/>
      <c r="NF459" s="61"/>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61"/>
      <c r="OE459" s="61"/>
      <c r="OF459" s="61"/>
      <c r="OG459" s="61"/>
      <c r="OH459" s="61"/>
      <c r="OI459" s="61"/>
      <c r="OJ459" s="61"/>
      <c r="OK459" s="61"/>
      <c r="OL459" s="61"/>
      <c r="OM459" s="61"/>
      <c r="ON459" s="61"/>
      <c r="OO459" s="61"/>
      <c r="OP459" s="61"/>
      <c r="OQ459" s="61"/>
      <c r="OR459" s="61"/>
      <c r="OS459" s="61"/>
      <c r="OT459" s="61"/>
      <c r="OU459" s="61"/>
      <c r="OV459" s="61"/>
      <c r="OW459" s="61"/>
      <c r="OX459" s="61"/>
      <c r="OY459" s="61"/>
      <c r="OZ459" s="61"/>
    </row>
    <row r="460" spans="1:416" ht="27.75" hidden="1" customHeight="1">
      <c r="A460" s="282"/>
      <c r="B460" s="274"/>
      <c r="C460" s="279"/>
      <c r="D460" s="289"/>
      <c r="E460" s="279"/>
      <c r="F460" s="291"/>
      <c r="G460" s="281"/>
      <c r="H460" s="137" t="s">
        <v>516</v>
      </c>
      <c r="I460" s="137" t="s">
        <v>1338</v>
      </c>
      <c r="J460" s="134"/>
      <c r="K460" s="206" t="s">
        <v>662</v>
      </c>
      <c r="L460" s="200" t="s">
        <v>500</v>
      </c>
      <c r="M460" s="55" t="s">
        <v>377</v>
      </c>
      <c r="N460" s="61" t="s">
        <v>385</v>
      </c>
      <c r="O460" s="282"/>
      <c r="P460" s="274"/>
      <c r="Q460" s="131"/>
      <c r="R460" s="131"/>
      <c r="S460" s="131"/>
      <c r="T460" s="131"/>
      <c r="U460" s="131"/>
      <c r="V460" s="131"/>
      <c r="W460" s="131" t="s">
        <v>205</v>
      </c>
      <c r="X460" s="131"/>
      <c r="Y460" s="131"/>
      <c r="Z460" s="131"/>
      <c r="AA460" s="131"/>
      <c r="AB460" s="130">
        <f t="shared" si="625"/>
        <v>1</v>
      </c>
      <c r="AC460" s="77"/>
      <c r="AD460" s="77"/>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251"/>
      <c r="BT460" s="251"/>
      <c r="BU460" s="77"/>
      <c r="BV460" s="77"/>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77"/>
      <c r="DM460" s="77"/>
      <c r="DN460" s="77"/>
      <c r="DO460" s="77"/>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77"/>
      <c r="FF460" s="77"/>
      <c r="FG460" s="77"/>
      <c r="FH460" s="77"/>
      <c r="FI460" s="77"/>
      <c r="FJ460" s="61"/>
      <c r="FK460" s="61"/>
      <c r="FL460" s="61"/>
      <c r="FM460" s="61"/>
      <c r="FN460" s="61"/>
      <c r="FO460" s="61"/>
      <c r="FP460" s="61"/>
      <c r="FQ460" s="61"/>
      <c r="FR460" s="61"/>
      <c r="FS460" s="61"/>
      <c r="FT460" s="61"/>
      <c r="FU460" s="61"/>
      <c r="FV460" s="61"/>
      <c r="FW460" s="61"/>
      <c r="FX460" s="61"/>
      <c r="FY460" s="61"/>
      <c r="FZ460" s="61"/>
      <c r="GA460" s="61"/>
      <c r="GB460" s="61"/>
      <c r="GC460" s="61"/>
      <c r="GD460" s="61"/>
      <c r="GE460" s="61"/>
      <c r="GF460" s="61"/>
      <c r="GG460" s="61"/>
      <c r="GH460" s="61"/>
      <c r="GI460" s="61"/>
      <c r="GJ460" s="61"/>
      <c r="GK460" s="61"/>
      <c r="GL460" s="61"/>
      <c r="GM460" s="61"/>
      <c r="GN460" s="61"/>
      <c r="GO460" s="61"/>
      <c r="GP460" s="61"/>
      <c r="GQ460" s="61"/>
      <c r="GR460" s="61"/>
      <c r="GS460" s="61"/>
      <c r="GT460" s="61"/>
      <c r="GU460" s="61"/>
      <c r="GV460" s="61"/>
      <c r="GW460" s="61"/>
      <c r="GX460" s="61"/>
      <c r="GY460" s="79" t="s">
        <v>803</v>
      </c>
      <c r="GZ460" s="79" t="s">
        <v>556</v>
      </c>
      <c r="HA460" s="79" t="s">
        <v>803</v>
      </c>
      <c r="HB460" s="79" t="s">
        <v>556</v>
      </c>
      <c r="HC460" s="79" t="s">
        <v>556</v>
      </c>
      <c r="HD460" s="178">
        <v>2</v>
      </c>
      <c r="HE460" s="61">
        <v>2</v>
      </c>
      <c r="HF460" s="61">
        <v>2</v>
      </c>
      <c r="HG460" s="61">
        <v>2</v>
      </c>
      <c r="HH460" s="61">
        <v>2</v>
      </c>
      <c r="HI460" s="61">
        <v>2</v>
      </c>
      <c r="HJ460" s="61">
        <v>2</v>
      </c>
      <c r="HK460" s="61">
        <v>2</v>
      </c>
      <c r="HL460" s="61">
        <v>2</v>
      </c>
      <c r="HM460" s="61">
        <v>2</v>
      </c>
      <c r="HN460" s="61">
        <v>2</v>
      </c>
      <c r="HO460" s="61">
        <v>2</v>
      </c>
      <c r="HP460" s="61">
        <v>2</v>
      </c>
      <c r="HQ460" s="61">
        <v>2</v>
      </c>
      <c r="HR460" s="61">
        <v>2</v>
      </c>
      <c r="HS460" s="61">
        <v>2</v>
      </c>
      <c r="HT460" s="61">
        <v>2</v>
      </c>
      <c r="HU460" s="61">
        <v>2</v>
      </c>
      <c r="HV460" s="61">
        <v>2</v>
      </c>
      <c r="HW460" s="61"/>
      <c r="HX460" s="61"/>
      <c r="HY460" s="61"/>
      <c r="HZ460" s="61"/>
      <c r="IA460" s="61"/>
      <c r="IB460" s="61"/>
      <c r="IC460" s="61">
        <v>2</v>
      </c>
      <c r="ID460" s="61">
        <v>2</v>
      </c>
      <c r="IE460" s="61">
        <v>2</v>
      </c>
      <c r="IF460" s="61">
        <v>2</v>
      </c>
      <c r="IG460" s="61">
        <v>2</v>
      </c>
      <c r="IH460" s="202">
        <f>COUNTIF(HD460:IG460,"2")</f>
        <v>24</v>
      </c>
      <c r="II460" s="203">
        <f>IH460/(IH460+IJ460+IL460+IN460)</f>
        <v>1</v>
      </c>
      <c r="IJ460" s="202">
        <f>COUNTIF(HD460:IG460,"1")</f>
        <v>0</v>
      </c>
      <c r="IK460" s="203">
        <f>IJ460/(IH460+IJ460+IL460+IN460)</f>
        <v>0</v>
      </c>
      <c r="IL460" s="202">
        <f>COUNTIF(HD460:IG460,"0")</f>
        <v>0</v>
      </c>
      <c r="IM460" s="203">
        <f>IL460/(IH460+IJ460+IL460+IN460)</f>
        <v>0</v>
      </c>
      <c r="IN460" s="202">
        <f>COUNTIF(GO460:IG460,"KĐG")</f>
        <v>0</v>
      </c>
      <c r="IO460" s="203">
        <f>IN460/(IH460+IJ460+IL460+IN460)</f>
        <v>0</v>
      </c>
      <c r="IP460" s="204">
        <f>(((IH460*2)+(IJ460*1)+(IL460*0)))/(IH460+IJ460+IL460)</f>
        <v>2</v>
      </c>
      <c r="IQ460" s="208" t="str">
        <f>IF(IO460&gt;=50%,"KĐG",IF(IP460&gt;=1.6,"Đạt mục tiêu",IF(IP460&gt;=1,"Cần cố gắng","Chưa đạt")))</f>
        <v>Đạt mục tiêu</v>
      </c>
      <c r="IR460" s="208"/>
      <c r="IS460" s="77"/>
      <c r="IT460" s="77"/>
      <c r="IU460" s="77"/>
      <c r="IV460" s="77"/>
      <c r="IW460" s="61"/>
      <c r="IX460" s="61"/>
      <c r="IY460" s="61"/>
      <c r="IZ460" s="61"/>
      <c r="JA460" s="61"/>
      <c r="JB460" s="61"/>
      <c r="JC460" s="61"/>
      <c r="JD460" s="61"/>
      <c r="JE460" s="61"/>
      <c r="JF460" s="61"/>
      <c r="JG460" s="61"/>
      <c r="JH460" s="61"/>
      <c r="JI460" s="61"/>
      <c r="JJ460" s="61"/>
      <c r="JK460" s="61"/>
      <c r="JL460" s="61"/>
      <c r="JM460" s="61"/>
      <c r="JN460" s="61"/>
      <c r="JO460" s="61"/>
      <c r="JP460" s="61"/>
      <c r="JQ460" s="61"/>
      <c r="JR460" s="61"/>
      <c r="JS460" s="61"/>
      <c r="JT460" s="61"/>
      <c r="JU460" s="61"/>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61"/>
      <c r="LG460" s="61"/>
      <c r="LH460" s="61"/>
      <c r="LI460" s="61"/>
      <c r="LJ460" s="61"/>
      <c r="LK460" s="61"/>
      <c r="LL460" s="61"/>
      <c r="LM460" s="61"/>
      <c r="LN460" s="61"/>
      <c r="LO460" s="61"/>
      <c r="LP460" s="61"/>
      <c r="LQ460" s="61"/>
      <c r="LR460" s="61"/>
      <c r="LS460" s="61"/>
      <c r="LT460" s="61"/>
      <c r="LU460" s="61"/>
      <c r="LV460" s="61"/>
      <c r="LW460" s="61"/>
      <c r="LX460" s="61"/>
      <c r="LY460" s="61"/>
      <c r="LZ460" s="61"/>
      <c r="MA460" s="61"/>
      <c r="MB460" s="61"/>
      <c r="MC460" s="61"/>
      <c r="MD460" s="61"/>
      <c r="ME460" s="61"/>
      <c r="MF460" s="61"/>
      <c r="MG460" s="61"/>
      <c r="MH460" s="61"/>
      <c r="MI460" s="61"/>
      <c r="MJ460" s="61"/>
      <c r="MK460" s="61"/>
      <c r="ML460" s="61"/>
      <c r="MM460" s="61"/>
      <c r="MN460" s="61"/>
      <c r="MO460" s="61"/>
      <c r="MP460" s="61"/>
      <c r="MQ460" s="61"/>
      <c r="MR460" s="61"/>
      <c r="MS460" s="61"/>
      <c r="MT460" s="61"/>
      <c r="MU460" s="61"/>
      <c r="MV460" s="61"/>
      <c r="MW460" s="61"/>
      <c r="MX460" s="61"/>
      <c r="MY460" s="61"/>
      <c r="MZ460" s="61"/>
      <c r="NA460" s="61"/>
      <c r="NB460" s="61"/>
      <c r="NC460" s="61"/>
      <c r="ND460" s="61"/>
      <c r="NE460" s="61"/>
      <c r="NF460" s="61"/>
      <c r="NG460" s="61"/>
      <c r="NH460" s="61"/>
      <c r="NI460" s="61"/>
      <c r="NJ460" s="61"/>
      <c r="NK460" s="61"/>
      <c r="NL460" s="61"/>
      <c r="NM460" s="61"/>
      <c r="NN460" s="61"/>
      <c r="NO460" s="61"/>
      <c r="NP460" s="61"/>
      <c r="NQ460" s="61"/>
      <c r="NR460" s="61"/>
      <c r="NS460" s="61"/>
      <c r="NT460" s="61"/>
      <c r="NU460" s="61"/>
      <c r="NV460" s="61"/>
      <c r="NW460" s="61"/>
      <c r="NX460" s="61"/>
      <c r="NY460" s="61"/>
      <c r="NZ460" s="61"/>
      <c r="OA460" s="61"/>
      <c r="OB460" s="61"/>
      <c r="OC460" s="61"/>
      <c r="OD460" s="61"/>
      <c r="OE460" s="61"/>
      <c r="OF460" s="61"/>
      <c r="OG460" s="61"/>
      <c r="OH460" s="61"/>
      <c r="OI460" s="61"/>
      <c r="OJ460" s="61"/>
      <c r="OK460" s="61"/>
      <c r="OL460" s="61"/>
      <c r="OM460" s="61"/>
      <c r="ON460" s="61"/>
      <c r="OO460" s="61"/>
      <c r="OP460" s="61"/>
      <c r="OQ460" s="61"/>
      <c r="OR460" s="61"/>
      <c r="OS460" s="61"/>
      <c r="OT460" s="61"/>
      <c r="OU460" s="61"/>
      <c r="OV460" s="61"/>
      <c r="OW460" s="61"/>
      <c r="OX460" s="61"/>
      <c r="OY460" s="61"/>
      <c r="OZ460" s="61"/>
    </row>
    <row r="461" spans="1:416" ht="27.75" hidden="1" customHeight="1">
      <c r="A461" s="282"/>
      <c r="B461" s="274"/>
      <c r="C461" s="279"/>
      <c r="D461" s="289"/>
      <c r="E461" s="279"/>
      <c r="F461" s="291"/>
      <c r="G461" s="281"/>
      <c r="H461" s="275" t="s">
        <v>517</v>
      </c>
      <c r="I461" s="137" t="s">
        <v>1339</v>
      </c>
      <c r="J461" s="134"/>
      <c r="K461" s="206" t="s">
        <v>662</v>
      </c>
      <c r="L461" s="200" t="s">
        <v>500</v>
      </c>
      <c r="M461" s="55" t="s">
        <v>377</v>
      </c>
      <c r="N461" s="61" t="s">
        <v>385</v>
      </c>
      <c r="O461" s="282"/>
      <c r="P461" s="274"/>
      <c r="Q461" s="131"/>
      <c r="R461" s="131"/>
      <c r="S461" s="131"/>
      <c r="T461" s="131"/>
      <c r="U461" s="131"/>
      <c r="V461" s="131"/>
      <c r="W461" s="131"/>
      <c r="X461" s="131"/>
      <c r="Y461" s="131" t="s">
        <v>205</v>
      </c>
      <c r="Z461" s="131"/>
      <c r="AA461" s="131"/>
      <c r="AB461" s="130">
        <f t="shared" si="625"/>
        <v>1</v>
      </c>
      <c r="AC461" s="77"/>
      <c r="AD461" s="77"/>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251"/>
      <c r="BT461" s="251"/>
      <c r="BU461" s="77"/>
      <c r="BV461" s="77"/>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77"/>
      <c r="DM461" s="77"/>
      <c r="DN461" s="77"/>
      <c r="DO461" s="77"/>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77"/>
      <c r="FF461" s="77"/>
      <c r="FG461" s="77"/>
      <c r="FH461" s="77"/>
      <c r="FI461" s="77"/>
      <c r="FJ461" s="61"/>
      <c r="FK461" s="61"/>
      <c r="FL461" s="61"/>
      <c r="FM461" s="61"/>
      <c r="FN461" s="61"/>
      <c r="FO461" s="61"/>
      <c r="FP461" s="61"/>
      <c r="FQ461" s="61"/>
      <c r="FR461" s="61"/>
      <c r="FS461" s="61"/>
      <c r="FT461" s="61"/>
      <c r="FU461" s="61"/>
      <c r="FV461" s="61"/>
      <c r="FW461" s="61"/>
      <c r="FX461" s="61"/>
      <c r="FY461" s="61"/>
      <c r="FZ461" s="61"/>
      <c r="GA461" s="61"/>
      <c r="GB461" s="61"/>
      <c r="GC461" s="61"/>
      <c r="GD461" s="61"/>
      <c r="GE461" s="61"/>
      <c r="GF461" s="61"/>
      <c r="GG461" s="61"/>
      <c r="GH461" s="61"/>
      <c r="GI461" s="61"/>
      <c r="GJ461" s="61"/>
      <c r="GK461" s="61"/>
      <c r="GL461" s="61"/>
      <c r="GM461" s="61"/>
      <c r="GN461" s="61"/>
      <c r="GO461" s="61"/>
      <c r="GP461" s="61"/>
      <c r="GQ461" s="61"/>
      <c r="GR461" s="61"/>
      <c r="GS461" s="61"/>
      <c r="GT461" s="61"/>
      <c r="GU461" s="61"/>
      <c r="GV461" s="61"/>
      <c r="GW461" s="61"/>
      <c r="GX461" s="61"/>
      <c r="GY461" s="77"/>
      <c r="GZ461" s="77"/>
      <c r="HA461" s="77"/>
      <c r="HB461" s="77"/>
      <c r="HC461" s="77"/>
      <c r="HD461" s="178"/>
      <c r="HE461" s="61"/>
      <c r="HF461" s="61"/>
      <c r="HG461" s="61"/>
      <c r="HH461" s="61"/>
      <c r="HI461" s="61"/>
      <c r="HJ461" s="61"/>
      <c r="HK461" s="61"/>
      <c r="HL461" s="61"/>
      <c r="HM461" s="61"/>
      <c r="HN461" s="61"/>
      <c r="HO461" s="61"/>
      <c r="HP461" s="61"/>
      <c r="HQ461" s="61"/>
      <c r="HR461" s="61"/>
      <c r="HS461" s="61"/>
      <c r="HT461" s="61"/>
      <c r="HU461" s="61"/>
      <c r="HV461" s="61"/>
      <c r="HW461" s="61"/>
      <c r="HX461" s="61"/>
      <c r="HY461" s="61"/>
      <c r="HZ461" s="61"/>
      <c r="IA461" s="61"/>
      <c r="IB461" s="61"/>
      <c r="IC461" s="61"/>
      <c r="ID461" s="61"/>
      <c r="IE461" s="61"/>
      <c r="IF461" s="61"/>
      <c r="IG461" s="61"/>
      <c r="IH461" s="202"/>
      <c r="II461" s="203"/>
      <c r="IJ461" s="202"/>
      <c r="IK461" s="203"/>
      <c r="IL461" s="202"/>
      <c r="IM461" s="203"/>
      <c r="IN461" s="202"/>
      <c r="IO461" s="203"/>
      <c r="IP461" s="204"/>
      <c r="IQ461" s="208"/>
      <c r="IR461" s="78" t="s">
        <v>556</v>
      </c>
      <c r="IS461" s="78" t="s">
        <v>556</v>
      </c>
      <c r="IT461" s="78" t="s">
        <v>556</v>
      </c>
      <c r="IU461" s="78" t="s">
        <v>556</v>
      </c>
      <c r="IV461" s="78" t="s">
        <v>556</v>
      </c>
      <c r="IW461" s="61">
        <v>2</v>
      </c>
      <c r="IX461" s="61">
        <v>2</v>
      </c>
      <c r="IY461" s="61">
        <v>2</v>
      </c>
      <c r="IZ461" s="61">
        <v>2</v>
      </c>
      <c r="JA461" s="61">
        <v>2</v>
      </c>
      <c r="JB461" s="61">
        <v>2</v>
      </c>
      <c r="JC461" s="61">
        <v>2</v>
      </c>
      <c r="JD461" s="61">
        <v>2</v>
      </c>
      <c r="JE461" s="61">
        <v>2</v>
      </c>
      <c r="JF461" s="61">
        <v>2</v>
      </c>
      <c r="JG461" s="61">
        <v>2</v>
      </c>
      <c r="JH461" s="61">
        <v>2</v>
      </c>
      <c r="JI461" s="61">
        <v>2</v>
      </c>
      <c r="JJ461" s="61">
        <v>2</v>
      </c>
      <c r="JK461" s="61">
        <v>2</v>
      </c>
      <c r="JL461" s="61">
        <v>2</v>
      </c>
      <c r="JM461" s="61">
        <v>2</v>
      </c>
      <c r="JN461" s="61">
        <v>2</v>
      </c>
      <c r="JO461" s="61">
        <v>2</v>
      </c>
      <c r="JP461" s="61">
        <v>2</v>
      </c>
      <c r="JQ461" s="61">
        <v>2</v>
      </c>
      <c r="JR461" s="61">
        <v>2</v>
      </c>
      <c r="JS461" s="61">
        <v>2</v>
      </c>
      <c r="JT461" s="61">
        <v>2</v>
      </c>
      <c r="JU461" s="61">
        <v>2</v>
      </c>
      <c r="JV461" s="61">
        <v>2</v>
      </c>
      <c r="JW461" s="61">
        <v>2</v>
      </c>
      <c r="JX461" s="61">
        <v>2</v>
      </c>
      <c r="JY461" s="61">
        <v>2</v>
      </c>
      <c r="JZ461" s="61">
        <v>2</v>
      </c>
      <c r="KA461" s="202">
        <f t="shared" ref="KA461:KA462" si="648">COUNTIF(IW461:JZ461,"2")</f>
        <v>30</v>
      </c>
      <c r="KB461" s="203">
        <f t="shared" ref="KB461:KB462" si="649">KA461/(KA461+KC461+KE461+KG461)</f>
        <v>1</v>
      </c>
      <c r="KC461" s="202">
        <f t="shared" ref="KC461:KC462" si="650">COUNTIF(IW461:JZ461,"1")</f>
        <v>0</v>
      </c>
      <c r="KD461" s="203">
        <f t="shared" ref="KD461:KD462" si="651">KC461/(KA461+KC461+KE461+KG461)</f>
        <v>0</v>
      </c>
      <c r="KE461" s="202">
        <f t="shared" ref="KE461:KE462" si="652">COUNTIF(IW461:JZ461,"0")</f>
        <v>0</v>
      </c>
      <c r="KF461" s="203">
        <f t="shared" ref="KF461:KF462" si="653">KE461/(KA461+KC461+KE461+KG461)</f>
        <v>0</v>
      </c>
      <c r="KG461" s="202">
        <f t="shared" ref="KG461:KG462" si="654">COUNTIF(II461:JZ461,"KĐG")</f>
        <v>0</v>
      </c>
      <c r="KH461" s="203">
        <f t="shared" ref="KH461:KH462" si="655">KG461/(KA461+KC461+KE461+KG461)</f>
        <v>0</v>
      </c>
      <c r="KI461" s="204">
        <f t="shared" ref="KI461:KI462" si="656">(((KA461*2)+(KC461*1)+(KE461*0)))/(KA461+KC461+KE461)</f>
        <v>2</v>
      </c>
      <c r="KJ461" s="205" t="str">
        <f t="shared" ref="KJ461:KJ462" si="657">IF(KH461&gt;=50%,"KĐG",IF(KI461&gt;=1.6,"Đạt mục tiêu",IF(KI461&gt;=1,"Cần cố gắng","Chưa đạt")))</f>
        <v>Đạt mục tiêu</v>
      </c>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61"/>
      <c r="LG461" s="61"/>
      <c r="LH461" s="61"/>
      <c r="LI461" s="61"/>
      <c r="LJ461" s="61"/>
      <c r="LK461" s="61"/>
      <c r="LL461" s="61"/>
      <c r="LM461" s="61"/>
      <c r="LN461" s="61"/>
      <c r="LO461" s="61"/>
      <c r="LP461" s="61"/>
      <c r="LQ461" s="61"/>
      <c r="LR461" s="61"/>
      <c r="LS461" s="61"/>
      <c r="LT461" s="61"/>
      <c r="LU461" s="61"/>
      <c r="LV461" s="61"/>
      <c r="LW461" s="61"/>
      <c r="LX461" s="61"/>
      <c r="LY461" s="61"/>
      <c r="LZ461" s="61"/>
      <c r="MA461" s="61"/>
      <c r="MB461" s="61"/>
      <c r="MC461" s="61"/>
      <c r="MD461" s="61"/>
      <c r="ME461" s="61"/>
      <c r="MF461" s="61"/>
      <c r="MG461" s="61"/>
      <c r="MH461" s="61"/>
      <c r="MI461" s="61"/>
      <c r="MJ461" s="61"/>
      <c r="MK461" s="61"/>
      <c r="ML461" s="61"/>
      <c r="MM461" s="61"/>
      <c r="MN461" s="61"/>
      <c r="MO461" s="61"/>
      <c r="MP461" s="61"/>
      <c r="MQ461" s="61"/>
      <c r="MR461" s="61"/>
      <c r="MS461" s="61"/>
      <c r="MT461" s="61"/>
      <c r="MU461" s="61"/>
      <c r="MV461" s="61"/>
      <c r="MW461" s="61"/>
      <c r="MX461" s="61"/>
      <c r="MY461" s="61"/>
      <c r="MZ461" s="61"/>
      <c r="NA461" s="61"/>
      <c r="NB461" s="61"/>
      <c r="NC461" s="61"/>
      <c r="ND461" s="61"/>
      <c r="NE461" s="61"/>
      <c r="NF461" s="61"/>
      <c r="NG461" s="61"/>
      <c r="NH461" s="61"/>
      <c r="NI461" s="61"/>
      <c r="NJ461" s="61"/>
      <c r="NK461" s="61"/>
      <c r="NL461" s="61"/>
      <c r="NM461" s="61"/>
      <c r="NN461" s="61"/>
      <c r="NO461" s="61"/>
      <c r="NP461" s="61"/>
      <c r="NQ461" s="61"/>
      <c r="NR461" s="61"/>
      <c r="NS461" s="61"/>
      <c r="NT461" s="61"/>
      <c r="NU461" s="61"/>
      <c r="NV461" s="61"/>
      <c r="NW461" s="61"/>
      <c r="NX461" s="61"/>
      <c r="NY461" s="61"/>
      <c r="NZ461" s="61"/>
      <c r="OA461" s="61"/>
      <c r="OB461" s="61"/>
      <c r="OC461" s="61"/>
      <c r="OD461" s="61"/>
      <c r="OE461" s="61"/>
      <c r="OF461" s="61"/>
      <c r="OG461" s="61"/>
      <c r="OH461" s="61"/>
      <c r="OI461" s="61"/>
      <c r="OJ461" s="61"/>
      <c r="OK461" s="61"/>
      <c r="OL461" s="61"/>
      <c r="OM461" s="61"/>
      <c r="ON461" s="61"/>
      <c r="OO461" s="61"/>
      <c r="OP461" s="61"/>
      <c r="OQ461" s="61"/>
      <c r="OR461" s="61"/>
      <c r="OS461" s="61"/>
      <c r="OT461" s="61"/>
      <c r="OU461" s="61"/>
      <c r="OV461" s="61"/>
      <c r="OW461" s="61"/>
      <c r="OX461" s="61"/>
      <c r="OY461" s="61"/>
      <c r="OZ461" s="61"/>
    </row>
    <row r="462" spans="1:416" ht="27.75" hidden="1" customHeight="1">
      <c r="A462" s="282"/>
      <c r="B462" s="274"/>
      <c r="C462" s="279"/>
      <c r="D462" s="289"/>
      <c r="E462" s="279"/>
      <c r="F462" s="291"/>
      <c r="G462" s="281"/>
      <c r="H462" s="276"/>
      <c r="I462" s="137" t="s">
        <v>1166</v>
      </c>
      <c r="J462" s="134"/>
      <c r="K462" s="206" t="s">
        <v>662</v>
      </c>
      <c r="L462" s="200" t="s">
        <v>500</v>
      </c>
      <c r="M462" s="55" t="s">
        <v>377</v>
      </c>
      <c r="N462" s="61" t="s">
        <v>385</v>
      </c>
      <c r="O462" s="282"/>
      <c r="P462" s="274"/>
      <c r="Q462" s="131"/>
      <c r="R462" s="131"/>
      <c r="S462" s="131"/>
      <c r="T462" s="131"/>
      <c r="U462" s="131"/>
      <c r="V462" s="131"/>
      <c r="W462" s="131"/>
      <c r="X462" s="131"/>
      <c r="Y462" s="131" t="s">
        <v>205</v>
      </c>
      <c r="Z462" s="131"/>
      <c r="AA462" s="131"/>
      <c r="AB462" s="130">
        <f t="shared" si="625"/>
        <v>1</v>
      </c>
      <c r="AC462" s="77"/>
      <c r="AD462" s="77"/>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251"/>
      <c r="BT462" s="251"/>
      <c r="BU462" s="77"/>
      <c r="BV462" s="77"/>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77"/>
      <c r="DM462" s="77"/>
      <c r="DN462" s="77"/>
      <c r="DO462" s="77"/>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77"/>
      <c r="FF462" s="77"/>
      <c r="FG462" s="77"/>
      <c r="FH462" s="77"/>
      <c r="FI462" s="77"/>
      <c r="FJ462" s="61"/>
      <c r="FK462" s="61"/>
      <c r="FL462" s="61"/>
      <c r="FM462" s="61"/>
      <c r="FN462" s="61"/>
      <c r="FO462" s="61"/>
      <c r="FP462" s="61"/>
      <c r="FQ462" s="61"/>
      <c r="FR462" s="61"/>
      <c r="FS462" s="61"/>
      <c r="FT462" s="61"/>
      <c r="FU462" s="61"/>
      <c r="FV462" s="61"/>
      <c r="FW462" s="61"/>
      <c r="FX462" s="61"/>
      <c r="FY462" s="61"/>
      <c r="FZ462" s="61"/>
      <c r="GA462" s="61"/>
      <c r="GB462" s="61"/>
      <c r="GC462" s="61"/>
      <c r="GD462" s="61"/>
      <c r="GE462" s="61"/>
      <c r="GF462" s="61"/>
      <c r="GG462" s="61"/>
      <c r="GH462" s="61"/>
      <c r="GI462" s="61"/>
      <c r="GJ462" s="61"/>
      <c r="GK462" s="61"/>
      <c r="GL462" s="61"/>
      <c r="GM462" s="61"/>
      <c r="GN462" s="61"/>
      <c r="GO462" s="61"/>
      <c r="GP462" s="61"/>
      <c r="GQ462" s="61"/>
      <c r="GR462" s="61"/>
      <c r="GS462" s="61"/>
      <c r="GT462" s="61"/>
      <c r="GU462" s="61"/>
      <c r="GV462" s="61"/>
      <c r="GW462" s="61"/>
      <c r="GX462" s="61"/>
      <c r="GY462" s="77"/>
      <c r="GZ462" s="77"/>
      <c r="HA462" s="77"/>
      <c r="HB462" s="77"/>
      <c r="HC462" s="77"/>
      <c r="HD462" s="61"/>
      <c r="HE462" s="61"/>
      <c r="HF462" s="61"/>
      <c r="HG462" s="61"/>
      <c r="HH462" s="61"/>
      <c r="HI462" s="61"/>
      <c r="HJ462" s="61"/>
      <c r="HK462" s="61"/>
      <c r="HL462" s="61"/>
      <c r="HM462" s="61"/>
      <c r="HN462" s="61"/>
      <c r="HO462" s="61"/>
      <c r="HP462" s="61"/>
      <c r="HQ462" s="61"/>
      <c r="HR462" s="61"/>
      <c r="HS462" s="61"/>
      <c r="HT462" s="61"/>
      <c r="HU462" s="61"/>
      <c r="HV462" s="61"/>
      <c r="HW462" s="61"/>
      <c r="HX462" s="61"/>
      <c r="HY462" s="61"/>
      <c r="HZ462" s="61"/>
      <c r="IA462" s="61"/>
      <c r="IB462" s="61"/>
      <c r="IC462" s="61"/>
      <c r="ID462" s="61"/>
      <c r="IE462" s="61"/>
      <c r="IF462" s="61"/>
      <c r="IG462" s="61"/>
      <c r="IH462" s="61"/>
      <c r="II462" s="61"/>
      <c r="IJ462" s="61"/>
      <c r="IK462" s="61"/>
      <c r="IL462" s="61"/>
      <c r="IM462" s="61"/>
      <c r="IN462" s="61"/>
      <c r="IO462" s="61"/>
      <c r="IP462" s="61"/>
      <c r="IQ462" s="61"/>
      <c r="IR462" s="78" t="s">
        <v>556</v>
      </c>
      <c r="IS462" s="78"/>
      <c r="IT462" s="78" t="s">
        <v>556</v>
      </c>
      <c r="IU462" s="78" t="s">
        <v>556</v>
      </c>
      <c r="IV462" s="78"/>
      <c r="IW462" s="61">
        <v>2</v>
      </c>
      <c r="IX462" s="61">
        <v>2</v>
      </c>
      <c r="IY462" s="61">
        <v>2</v>
      </c>
      <c r="IZ462" s="61">
        <v>2</v>
      </c>
      <c r="JA462" s="61">
        <v>2</v>
      </c>
      <c r="JB462" s="61">
        <v>2</v>
      </c>
      <c r="JC462" s="61">
        <v>2</v>
      </c>
      <c r="JD462" s="61">
        <v>2</v>
      </c>
      <c r="JE462" s="61">
        <v>2</v>
      </c>
      <c r="JF462" s="61">
        <v>2</v>
      </c>
      <c r="JG462" s="61">
        <v>2</v>
      </c>
      <c r="JH462" s="61">
        <v>2</v>
      </c>
      <c r="JI462" s="61">
        <v>2</v>
      </c>
      <c r="JJ462" s="61">
        <v>2</v>
      </c>
      <c r="JK462" s="61">
        <v>2</v>
      </c>
      <c r="JL462" s="61">
        <v>2</v>
      </c>
      <c r="JM462" s="61">
        <v>2</v>
      </c>
      <c r="JN462" s="61">
        <v>2</v>
      </c>
      <c r="JO462" s="61">
        <v>2</v>
      </c>
      <c r="JP462" s="61">
        <v>2</v>
      </c>
      <c r="JQ462" s="61">
        <v>2</v>
      </c>
      <c r="JR462" s="61">
        <v>2</v>
      </c>
      <c r="JS462" s="61">
        <v>2</v>
      </c>
      <c r="JT462" s="61">
        <v>2</v>
      </c>
      <c r="JU462" s="61">
        <v>2</v>
      </c>
      <c r="JV462" s="61">
        <v>2</v>
      </c>
      <c r="JW462" s="61">
        <v>2</v>
      </c>
      <c r="JX462" s="61">
        <v>2</v>
      </c>
      <c r="JY462" s="61">
        <v>2</v>
      </c>
      <c r="JZ462" s="61">
        <v>2</v>
      </c>
      <c r="KA462" s="202">
        <f t="shared" si="648"/>
        <v>30</v>
      </c>
      <c r="KB462" s="203">
        <f t="shared" si="649"/>
        <v>1</v>
      </c>
      <c r="KC462" s="202">
        <f t="shared" si="650"/>
        <v>0</v>
      </c>
      <c r="KD462" s="203">
        <f t="shared" si="651"/>
        <v>0</v>
      </c>
      <c r="KE462" s="202">
        <f t="shared" si="652"/>
        <v>0</v>
      </c>
      <c r="KF462" s="203">
        <f t="shared" si="653"/>
        <v>0</v>
      </c>
      <c r="KG462" s="202">
        <f t="shared" si="654"/>
        <v>0</v>
      </c>
      <c r="KH462" s="203">
        <f t="shared" si="655"/>
        <v>0</v>
      </c>
      <c r="KI462" s="204">
        <f t="shared" si="656"/>
        <v>2</v>
      </c>
      <c r="KJ462" s="205" t="str">
        <f t="shared" si="657"/>
        <v>Đạt mục tiêu</v>
      </c>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61"/>
      <c r="LG462" s="61"/>
      <c r="LH462" s="61"/>
      <c r="LI462" s="61"/>
      <c r="LJ462" s="61"/>
      <c r="LK462" s="61"/>
      <c r="LL462" s="61"/>
      <c r="LM462" s="61"/>
      <c r="LN462" s="61"/>
      <c r="LO462" s="61"/>
      <c r="LP462" s="61"/>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61"/>
      <c r="NE462" s="61"/>
      <c r="NF462" s="61"/>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61"/>
      <c r="OE462" s="61"/>
      <c r="OF462" s="61"/>
      <c r="OG462" s="61"/>
      <c r="OH462" s="61"/>
      <c r="OI462" s="61"/>
      <c r="OJ462" s="61"/>
      <c r="OK462" s="61"/>
      <c r="OL462" s="61"/>
      <c r="OM462" s="61"/>
      <c r="ON462" s="61"/>
      <c r="OO462" s="61"/>
      <c r="OP462" s="61"/>
      <c r="OQ462" s="61"/>
      <c r="OR462" s="61"/>
      <c r="OS462" s="61"/>
      <c r="OT462" s="61"/>
      <c r="OU462" s="61"/>
      <c r="OV462" s="61"/>
      <c r="OW462" s="61"/>
      <c r="OX462" s="61"/>
      <c r="OY462" s="61"/>
      <c r="OZ462" s="61"/>
    </row>
    <row r="463" spans="1:416" ht="27.75" hidden="1" customHeight="1">
      <c r="A463" s="282"/>
      <c r="B463" s="274"/>
      <c r="C463" s="279"/>
      <c r="D463" s="289"/>
      <c r="E463" s="279"/>
      <c r="F463" s="291"/>
      <c r="G463" s="281"/>
      <c r="H463" s="137" t="s">
        <v>1340</v>
      </c>
      <c r="I463" s="137" t="s">
        <v>1341</v>
      </c>
      <c r="J463" s="134"/>
      <c r="K463" s="206" t="s">
        <v>662</v>
      </c>
      <c r="L463" s="134" t="s">
        <v>500</v>
      </c>
      <c r="M463" s="55" t="s">
        <v>377</v>
      </c>
      <c r="N463" s="61" t="s">
        <v>385</v>
      </c>
      <c r="O463" s="282"/>
      <c r="P463" s="274"/>
      <c r="Q463" s="131"/>
      <c r="R463" s="131"/>
      <c r="S463" s="131"/>
      <c r="T463" s="131"/>
      <c r="U463" s="131"/>
      <c r="V463" s="131"/>
      <c r="W463" s="131"/>
      <c r="X463" s="131"/>
      <c r="Y463" s="131"/>
      <c r="Z463" s="131" t="s">
        <v>205</v>
      </c>
      <c r="AA463" s="131"/>
      <c r="AB463" s="130">
        <f t="shared" si="625"/>
        <v>1</v>
      </c>
      <c r="AC463" s="77"/>
      <c r="AD463" s="77"/>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251"/>
      <c r="BT463" s="251"/>
      <c r="BU463" s="77"/>
      <c r="BV463" s="77"/>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77"/>
      <c r="DM463" s="77"/>
      <c r="DN463" s="77"/>
      <c r="DO463" s="77"/>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77"/>
      <c r="FF463" s="77"/>
      <c r="FG463" s="77"/>
      <c r="FH463" s="77"/>
      <c r="FI463" s="77"/>
      <c r="FJ463" s="61"/>
      <c r="FK463" s="61"/>
      <c r="FL463" s="61"/>
      <c r="FM463" s="61"/>
      <c r="FN463" s="61"/>
      <c r="FO463" s="61"/>
      <c r="FP463" s="61"/>
      <c r="FQ463" s="61"/>
      <c r="FR463" s="61"/>
      <c r="FS463" s="61"/>
      <c r="FT463" s="61"/>
      <c r="FU463" s="61"/>
      <c r="FV463" s="61"/>
      <c r="FW463" s="61"/>
      <c r="FX463" s="61"/>
      <c r="FY463" s="61"/>
      <c r="FZ463" s="61"/>
      <c r="GA463" s="61"/>
      <c r="GB463" s="61"/>
      <c r="GC463" s="61"/>
      <c r="GD463" s="61"/>
      <c r="GE463" s="61"/>
      <c r="GF463" s="61"/>
      <c r="GG463" s="61"/>
      <c r="GH463" s="61"/>
      <c r="GI463" s="61"/>
      <c r="GJ463" s="61"/>
      <c r="GK463" s="61"/>
      <c r="GL463" s="61"/>
      <c r="GM463" s="61"/>
      <c r="GN463" s="61"/>
      <c r="GO463" s="61"/>
      <c r="GP463" s="61"/>
      <c r="GQ463" s="61"/>
      <c r="GR463" s="61"/>
      <c r="GS463" s="61"/>
      <c r="GT463" s="61"/>
      <c r="GU463" s="61"/>
      <c r="GV463" s="61"/>
      <c r="GW463" s="61"/>
      <c r="GX463" s="61"/>
      <c r="GY463" s="77"/>
      <c r="GZ463" s="77"/>
      <c r="HA463" s="77"/>
      <c r="HB463" s="77"/>
      <c r="HC463" s="77"/>
      <c r="HD463" s="61"/>
      <c r="HE463" s="61"/>
      <c r="HF463" s="61"/>
      <c r="HG463" s="61"/>
      <c r="HH463" s="61"/>
      <c r="HI463" s="61"/>
      <c r="HJ463" s="61"/>
      <c r="HK463" s="61"/>
      <c r="HL463" s="61"/>
      <c r="HM463" s="61"/>
      <c r="HN463" s="61"/>
      <c r="HO463" s="61"/>
      <c r="HP463" s="61"/>
      <c r="HQ463" s="61"/>
      <c r="HR463" s="61"/>
      <c r="HS463" s="61"/>
      <c r="HT463" s="61"/>
      <c r="HU463" s="61"/>
      <c r="HV463" s="61"/>
      <c r="HW463" s="61"/>
      <c r="HX463" s="61"/>
      <c r="HY463" s="61"/>
      <c r="HZ463" s="61"/>
      <c r="IA463" s="61"/>
      <c r="IB463" s="61"/>
      <c r="IC463" s="61"/>
      <c r="ID463" s="61"/>
      <c r="IE463" s="61"/>
      <c r="IF463" s="61"/>
      <c r="IG463" s="61"/>
      <c r="IH463" s="61"/>
      <c r="II463" s="61"/>
      <c r="IJ463" s="61"/>
      <c r="IK463" s="61"/>
      <c r="IL463" s="61"/>
      <c r="IM463" s="61"/>
      <c r="IN463" s="61"/>
      <c r="IO463" s="61"/>
      <c r="IP463" s="61"/>
      <c r="IQ463" s="61"/>
      <c r="IR463" s="61"/>
      <c r="IS463" s="77"/>
      <c r="IT463" s="77"/>
      <c r="IU463" s="77"/>
      <c r="IV463" s="77"/>
      <c r="IW463" s="61"/>
      <c r="IX463" s="61"/>
      <c r="IY463" s="61"/>
      <c r="IZ463" s="61"/>
      <c r="JA463" s="61"/>
      <c r="JB463" s="61"/>
      <c r="JC463" s="61"/>
      <c r="JD463" s="61"/>
      <c r="JE463" s="61"/>
      <c r="JF463" s="61"/>
      <c r="JG463" s="61"/>
      <c r="JH463" s="61"/>
      <c r="JI463" s="61"/>
      <c r="JJ463" s="61"/>
      <c r="JK463" s="61"/>
      <c r="JL463" s="61"/>
      <c r="JM463" s="61"/>
      <c r="JN463" s="61"/>
      <c r="JO463" s="61"/>
      <c r="JP463" s="61"/>
      <c r="JQ463" s="61"/>
      <c r="JR463" s="61"/>
      <c r="JS463" s="61"/>
      <c r="JT463" s="61"/>
      <c r="JU463" s="61"/>
      <c r="JV463" s="61"/>
      <c r="JW463" s="61"/>
      <c r="JX463" s="61"/>
      <c r="JY463" s="61"/>
      <c r="JZ463" s="61"/>
      <c r="KA463" s="61"/>
      <c r="KB463" s="61"/>
      <c r="KC463" s="61"/>
      <c r="KD463" s="61"/>
      <c r="KE463" s="61"/>
      <c r="KF463" s="61"/>
      <c r="KG463" s="61"/>
      <c r="KH463" s="61"/>
      <c r="KI463" s="61"/>
      <c r="KJ463" s="61"/>
      <c r="KK463" s="78" t="s">
        <v>556</v>
      </c>
      <c r="KL463" s="78"/>
      <c r="KM463" s="78" t="s">
        <v>556</v>
      </c>
      <c r="KN463" s="61">
        <v>2</v>
      </c>
      <c r="KO463" s="61">
        <v>2</v>
      </c>
      <c r="KP463" s="61">
        <v>2</v>
      </c>
      <c r="KQ463" s="61">
        <v>2</v>
      </c>
      <c r="KR463" s="61">
        <v>2</v>
      </c>
      <c r="KS463" s="61">
        <v>2</v>
      </c>
      <c r="KT463" s="61">
        <v>2</v>
      </c>
      <c r="KU463" s="61">
        <v>2</v>
      </c>
      <c r="KV463" s="61">
        <v>2</v>
      </c>
      <c r="KW463" s="61">
        <v>2</v>
      </c>
      <c r="KX463" s="61">
        <v>2</v>
      </c>
      <c r="KY463" s="61">
        <v>2</v>
      </c>
      <c r="KZ463" s="61">
        <v>2</v>
      </c>
      <c r="LA463" s="61">
        <v>2</v>
      </c>
      <c r="LB463" s="61">
        <v>2</v>
      </c>
      <c r="LC463" s="61">
        <v>2</v>
      </c>
      <c r="LD463" s="61">
        <v>2</v>
      </c>
      <c r="LE463" s="61">
        <v>2</v>
      </c>
      <c r="LF463" s="61">
        <v>2</v>
      </c>
      <c r="LG463" s="61">
        <v>2</v>
      </c>
      <c r="LH463" s="61">
        <v>2</v>
      </c>
      <c r="LI463" s="61">
        <v>2</v>
      </c>
      <c r="LJ463" s="61">
        <v>2</v>
      </c>
      <c r="LK463" s="61">
        <v>2</v>
      </c>
      <c r="LL463" s="61">
        <v>2</v>
      </c>
      <c r="LM463" s="61">
        <v>2</v>
      </c>
      <c r="LN463" s="61">
        <v>2</v>
      </c>
      <c r="LO463" s="61">
        <v>2</v>
      </c>
      <c r="LP463" s="61">
        <v>2</v>
      </c>
      <c r="LQ463" s="61">
        <v>2</v>
      </c>
      <c r="LR463" s="202">
        <f>COUNTIF(KN463:LQ463,"2")</f>
        <v>30</v>
      </c>
      <c r="LS463" s="203">
        <f>LR463/(LR463+LT463+LV463+LX463)</f>
        <v>1</v>
      </c>
      <c r="LT463" s="202">
        <f>COUNTIF(KN463:LQ463,"1")</f>
        <v>0</v>
      </c>
      <c r="LU463" s="203">
        <f>LT463/(LR463+LT463+LV463+LX463)</f>
        <v>0</v>
      </c>
      <c r="LV463" s="202">
        <f>COUNTIF(KN463:LQ463,"0")</f>
        <v>0</v>
      </c>
      <c r="LW463" s="203">
        <f>LV463/(LR463+LT463+LV463+LX463)</f>
        <v>0</v>
      </c>
      <c r="LX463" s="202">
        <f>COUNTIF(KA463:LQ463,"KĐG")</f>
        <v>0</v>
      </c>
      <c r="LY463" s="203">
        <f>LX463/(LR463+LT463+LV463+LX463)</f>
        <v>0</v>
      </c>
      <c r="LZ463" s="204">
        <f>(((LR463*2)+(LT463*1)+(LV463*0)))/(LR463+LT463+LV463)</f>
        <v>2</v>
      </c>
      <c r="MA463" s="208" t="str">
        <f>IF(LY463&gt;=50%,"KĐG",IF(LZ463&gt;=1.6,"Đạt mục tiêu",IF(LZ463&gt;=1,"Cần cố gắng","Chưa đạt")))</f>
        <v>Đạt mục tiêu</v>
      </c>
      <c r="MB463" s="61"/>
      <c r="MC463" s="61"/>
      <c r="MD463" s="61"/>
      <c r="ME463" s="61"/>
      <c r="MF463" s="61"/>
      <c r="MG463" s="61"/>
      <c r="MH463" s="61"/>
      <c r="MI463" s="61"/>
      <c r="MJ463" s="61"/>
      <c r="MK463" s="61"/>
      <c r="ML463" s="61"/>
      <c r="MM463" s="61"/>
      <c r="MN463" s="61"/>
      <c r="MO463" s="61"/>
      <c r="MP463" s="61"/>
      <c r="MQ463" s="61"/>
      <c r="MR463" s="61"/>
      <c r="MS463" s="61"/>
      <c r="MT463" s="61"/>
      <c r="MU463" s="61"/>
      <c r="MV463" s="61"/>
      <c r="MW463" s="61"/>
      <c r="MX463" s="61"/>
      <c r="MY463" s="61"/>
      <c r="MZ463" s="61"/>
      <c r="NA463" s="61"/>
      <c r="NB463" s="61"/>
      <c r="NC463" s="61"/>
      <c r="ND463" s="61"/>
      <c r="NE463" s="61"/>
      <c r="NF463" s="61"/>
      <c r="NG463" s="61"/>
      <c r="NH463" s="61"/>
      <c r="NI463" s="61"/>
      <c r="NJ463" s="61"/>
      <c r="NK463" s="61"/>
      <c r="NL463" s="61"/>
      <c r="NM463" s="61"/>
      <c r="NN463" s="61"/>
      <c r="NO463" s="61"/>
      <c r="NP463" s="61"/>
      <c r="NQ463" s="61"/>
      <c r="NR463" s="61"/>
      <c r="NS463" s="61"/>
      <c r="NT463" s="61"/>
      <c r="NU463" s="61"/>
      <c r="NV463" s="61"/>
      <c r="NW463" s="61"/>
      <c r="NX463" s="61"/>
      <c r="NY463" s="61"/>
      <c r="NZ463" s="61"/>
      <c r="OA463" s="61"/>
      <c r="OB463" s="61"/>
      <c r="OC463" s="61"/>
      <c r="OD463" s="61"/>
      <c r="OE463" s="61"/>
      <c r="OF463" s="61"/>
      <c r="OG463" s="61"/>
      <c r="OH463" s="61"/>
      <c r="OI463" s="61"/>
      <c r="OJ463" s="61"/>
      <c r="OK463" s="61"/>
      <c r="OL463" s="61"/>
      <c r="OM463" s="61"/>
      <c r="ON463" s="61"/>
      <c r="OO463" s="61"/>
      <c r="OP463" s="61"/>
      <c r="OQ463" s="61"/>
      <c r="OR463" s="61"/>
      <c r="OS463" s="61"/>
      <c r="OT463" s="61"/>
      <c r="OU463" s="61"/>
      <c r="OV463" s="61"/>
      <c r="OW463" s="61"/>
      <c r="OX463" s="61"/>
      <c r="OY463" s="61"/>
      <c r="OZ463" s="61"/>
    </row>
    <row r="464" spans="1:416" ht="27.75" hidden="1" customHeight="1">
      <c r="A464" s="282"/>
      <c r="B464" s="274"/>
      <c r="C464" s="279"/>
      <c r="D464" s="289"/>
      <c r="E464" s="279"/>
      <c r="F464" s="291"/>
      <c r="G464" s="281"/>
      <c r="H464" s="137" t="s">
        <v>930</v>
      </c>
      <c r="I464" s="137" t="s">
        <v>1342</v>
      </c>
      <c r="J464" s="134"/>
      <c r="K464" s="206" t="s">
        <v>662</v>
      </c>
      <c r="L464" s="200" t="s">
        <v>500</v>
      </c>
      <c r="M464" s="55" t="s">
        <v>377</v>
      </c>
      <c r="N464" s="61" t="s">
        <v>385</v>
      </c>
      <c r="O464" s="282"/>
      <c r="P464" s="274"/>
      <c r="Q464" s="131"/>
      <c r="R464" s="131"/>
      <c r="S464" s="131"/>
      <c r="T464" s="131"/>
      <c r="U464" s="131"/>
      <c r="V464" s="131"/>
      <c r="W464" s="131"/>
      <c r="X464" s="131"/>
      <c r="Y464" s="131"/>
      <c r="Z464" s="131"/>
      <c r="AA464" s="131" t="s">
        <v>205</v>
      </c>
      <c r="AB464" s="130">
        <f t="shared" si="625"/>
        <v>1</v>
      </c>
      <c r="AC464" s="77"/>
      <c r="AD464" s="77"/>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251"/>
      <c r="BT464" s="251"/>
      <c r="BU464" s="77"/>
      <c r="BV464" s="77"/>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77"/>
      <c r="DM464" s="77"/>
      <c r="DN464" s="77"/>
      <c r="DO464" s="77"/>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77"/>
      <c r="FF464" s="77"/>
      <c r="FG464" s="77"/>
      <c r="FH464" s="77"/>
      <c r="FI464" s="77"/>
      <c r="FJ464" s="61"/>
      <c r="FK464" s="61"/>
      <c r="FL464" s="61"/>
      <c r="FM464" s="61"/>
      <c r="FN464" s="61"/>
      <c r="FO464" s="61"/>
      <c r="FP464" s="61"/>
      <c r="FQ464" s="61"/>
      <c r="FR464" s="61"/>
      <c r="FS464" s="61"/>
      <c r="FT464" s="61"/>
      <c r="FU464" s="61"/>
      <c r="FV464" s="61"/>
      <c r="FW464" s="61"/>
      <c r="FX464" s="61"/>
      <c r="FY464" s="61"/>
      <c r="FZ464" s="61"/>
      <c r="GA464" s="61"/>
      <c r="GB464" s="61"/>
      <c r="GC464" s="61"/>
      <c r="GD464" s="61"/>
      <c r="GE464" s="61"/>
      <c r="GF464" s="61"/>
      <c r="GG464" s="61"/>
      <c r="GH464" s="61"/>
      <c r="GI464" s="61"/>
      <c r="GJ464" s="61"/>
      <c r="GK464" s="61"/>
      <c r="GL464" s="61"/>
      <c r="GM464" s="61"/>
      <c r="GN464" s="61"/>
      <c r="GO464" s="61"/>
      <c r="GP464" s="61"/>
      <c r="GQ464" s="61"/>
      <c r="GR464" s="61"/>
      <c r="GS464" s="61"/>
      <c r="GT464" s="61"/>
      <c r="GU464" s="61"/>
      <c r="GV464" s="61"/>
      <c r="GW464" s="61"/>
      <c r="GX464" s="61"/>
      <c r="GY464" s="77"/>
      <c r="GZ464" s="77"/>
      <c r="HA464" s="77"/>
      <c r="HB464" s="77"/>
      <c r="HC464" s="77"/>
      <c r="HD464" s="61"/>
      <c r="HE464" s="61"/>
      <c r="HF464" s="61"/>
      <c r="HG464" s="61"/>
      <c r="HH464" s="61"/>
      <c r="HI464" s="61"/>
      <c r="HJ464" s="61"/>
      <c r="HK464" s="61"/>
      <c r="HL464" s="61"/>
      <c r="HM464" s="61"/>
      <c r="HN464" s="61"/>
      <c r="HO464" s="61"/>
      <c r="HP464" s="61"/>
      <c r="HQ464" s="61"/>
      <c r="HR464" s="61"/>
      <c r="HS464" s="61"/>
      <c r="HT464" s="61"/>
      <c r="HU464" s="61"/>
      <c r="HV464" s="61"/>
      <c r="HW464" s="61"/>
      <c r="HX464" s="61"/>
      <c r="HY464" s="61"/>
      <c r="HZ464" s="61"/>
      <c r="IA464" s="61"/>
      <c r="IB464" s="61"/>
      <c r="IC464" s="61"/>
      <c r="ID464" s="61"/>
      <c r="IE464" s="61"/>
      <c r="IF464" s="61"/>
      <c r="IG464" s="61"/>
      <c r="IH464" s="61"/>
      <c r="II464" s="61"/>
      <c r="IJ464" s="61"/>
      <c r="IK464" s="61"/>
      <c r="IL464" s="61"/>
      <c r="IM464" s="61"/>
      <c r="IN464" s="61"/>
      <c r="IO464" s="61"/>
      <c r="IP464" s="61"/>
      <c r="IQ464" s="61"/>
      <c r="IR464" s="61"/>
      <c r="IS464" s="77"/>
      <c r="IT464" s="77"/>
      <c r="IU464" s="77"/>
      <c r="IV464" s="77"/>
      <c r="IW464" s="61"/>
      <c r="IX464" s="61"/>
      <c r="IY464" s="61"/>
      <c r="IZ464" s="61"/>
      <c r="JA464" s="61"/>
      <c r="JB464" s="61"/>
      <c r="JC464" s="61"/>
      <c r="JD464" s="61"/>
      <c r="JE464" s="61"/>
      <c r="JF464" s="61"/>
      <c r="JG464" s="61"/>
      <c r="JH464" s="61"/>
      <c r="JI464" s="61"/>
      <c r="JJ464" s="61"/>
      <c r="JK464" s="61"/>
      <c r="JL464" s="61"/>
      <c r="JM464" s="61"/>
      <c r="JN464" s="61"/>
      <c r="JO464" s="61"/>
      <c r="JP464" s="61"/>
      <c r="JQ464" s="61"/>
      <c r="JR464" s="61"/>
      <c r="JS464" s="61"/>
      <c r="JT464" s="61"/>
      <c r="JU464" s="61"/>
      <c r="JV464" s="61"/>
      <c r="JW464" s="61"/>
      <c r="JX464" s="61"/>
      <c r="JY464" s="61"/>
      <c r="JZ464" s="61"/>
      <c r="KA464" s="61"/>
      <c r="KB464" s="61"/>
      <c r="KC464" s="61"/>
      <c r="KD464" s="61"/>
      <c r="KE464" s="61"/>
      <c r="KF464" s="61"/>
      <c r="KG464" s="61"/>
      <c r="KH464" s="61"/>
      <c r="KI464" s="61"/>
      <c r="KJ464" s="61"/>
      <c r="KK464" s="61"/>
      <c r="KL464" s="61"/>
      <c r="KM464" s="61"/>
      <c r="KN464" s="61"/>
      <c r="KO464" s="61"/>
      <c r="KP464" s="61"/>
      <c r="KQ464" s="61"/>
      <c r="KR464" s="61"/>
      <c r="KS464" s="61"/>
      <c r="KT464" s="61"/>
      <c r="KU464" s="61"/>
      <c r="KV464" s="61"/>
      <c r="KW464" s="61"/>
      <c r="KX464" s="61"/>
      <c r="KY464" s="61"/>
      <c r="KZ464" s="61"/>
      <c r="LA464" s="61"/>
      <c r="LB464" s="61"/>
      <c r="LC464" s="61"/>
      <c r="LD464" s="61"/>
      <c r="LE464" s="61"/>
      <c r="LF464" s="61"/>
      <c r="LG464" s="61"/>
      <c r="LH464" s="61"/>
      <c r="LI464" s="61"/>
      <c r="LJ464" s="61"/>
      <c r="LK464" s="61"/>
      <c r="LL464" s="61"/>
      <c r="LM464" s="61"/>
      <c r="LN464" s="61"/>
      <c r="LO464" s="61"/>
      <c r="LP464" s="61"/>
      <c r="LQ464" s="61"/>
      <c r="LR464" s="61"/>
      <c r="LS464" s="61"/>
      <c r="LT464" s="61"/>
      <c r="LU464" s="61"/>
      <c r="LV464" s="61"/>
      <c r="LW464" s="61"/>
      <c r="LX464" s="61"/>
      <c r="LY464" s="61"/>
      <c r="LZ464" s="61"/>
      <c r="MA464" s="61"/>
      <c r="MB464" s="61"/>
      <c r="MC464" s="78" t="s">
        <v>556</v>
      </c>
      <c r="MD464" s="61">
        <v>2</v>
      </c>
      <c r="ME464" s="61">
        <v>2</v>
      </c>
      <c r="MF464" s="61">
        <v>2</v>
      </c>
      <c r="MG464" s="61">
        <v>2</v>
      </c>
      <c r="MH464" s="61">
        <v>2</v>
      </c>
      <c r="MI464" s="61">
        <v>2</v>
      </c>
      <c r="MJ464" s="61">
        <v>2</v>
      </c>
      <c r="MK464" s="61">
        <v>2</v>
      </c>
      <c r="ML464" s="61">
        <v>2</v>
      </c>
      <c r="MM464" s="61">
        <v>2</v>
      </c>
      <c r="MN464" s="61">
        <v>1</v>
      </c>
      <c r="MO464" s="61">
        <v>2</v>
      </c>
      <c r="MP464" s="61">
        <v>1</v>
      </c>
      <c r="MQ464" s="61">
        <v>2</v>
      </c>
      <c r="MR464" s="61">
        <v>2</v>
      </c>
      <c r="MS464" s="61">
        <v>2</v>
      </c>
      <c r="MT464" s="61">
        <v>2</v>
      </c>
      <c r="MU464" s="61">
        <v>2</v>
      </c>
      <c r="MV464" s="61">
        <v>2</v>
      </c>
      <c r="MW464" s="61">
        <v>2</v>
      </c>
      <c r="MX464" s="61">
        <v>2</v>
      </c>
      <c r="MY464" s="61">
        <v>2</v>
      </c>
      <c r="MZ464" s="61">
        <v>2</v>
      </c>
      <c r="NA464" s="61">
        <v>2</v>
      </c>
      <c r="NB464" s="61">
        <v>2</v>
      </c>
      <c r="NC464" s="61">
        <v>2</v>
      </c>
      <c r="ND464" s="202">
        <f>COUNTIF(MD464:NC464,"2")</f>
        <v>24</v>
      </c>
      <c r="NE464" s="203">
        <f>ND464/(ND464+NF464+NH464+NJ464)</f>
        <v>0.92307692307692313</v>
      </c>
      <c r="NF464" s="202">
        <f>COUNTIF(MD464:NC464,"1")</f>
        <v>2</v>
      </c>
      <c r="NG464" s="203">
        <f>NF464/(ND464+NF464+NH464+NJ464)</f>
        <v>7.6923076923076927E-2</v>
      </c>
      <c r="NH464" s="202">
        <f>COUNTIF(MD464:NC464,"0")</f>
        <v>0</v>
      </c>
      <c r="NI464" s="203">
        <f>NH464/(ND464+NF464+NH464+NJ464)</f>
        <v>0</v>
      </c>
      <c r="NJ464" s="202">
        <f>COUNTIF(LQ464:NC464,"KĐG")</f>
        <v>0</v>
      </c>
      <c r="NK464" s="203">
        <f>NJ464/(ND464+NF464+NH464+NJ464)</f>
        <v>0</v>
      </c>
      <c r="NL464" s="204">
        <f>(((ND464*2)+(NF464*1)+(NH464*0)))/(ND464+NF464+NH464)</f>
        <v>1.9230769230769231</v>
      </c>
      <c r="NM464" s="207" t="str">
        <f>IF(NK464&gt;=50%,"KĐG",IF(NL464&gt;=1.6,"Đạt mục tiêu",IF(NL464&gt;=1,"Cần cố gắng","Chưa đạt")))</f>
        <v>Đạt mục tiêu</v>
      </c>
      <c r="NN464" s="61"/>
      <c r="NO464" s="61"/>
      <c r="NP464" s="61"/>
      <c r="NQ464" s="61"/>
      <c r="NR464" s="61"/>
      <c r="NS464" s="61"/>
      <c r="NT464" s="61"/>
      <c r="NU464" s="61"/>
      <c r="NV464" s="61"/>
      <c r="NW464" s="61"/>
      <c r="NX464" s="61"/>
      <c r="NY464" s="61"/>
      <c r="NZ464" s="61"/>
      <c r="OA464" s="61"/>
      <c r="OB464" s="61"/>
      <c r="OC464" s="61"/>
      <c r="OD464" s="61"/>
      <c r="OE464" s="61"/>
      <c r="OF464" s="61"/>
      <c r="OG464" s="61"/>
      <c r="OH464" s="61"/>
      <c r="OI464" s="61"/>
      <c r="OJ464" s="61"/>
      <c r="OK464" s="61"/>
      <c r="OL464" s="61"/>
      <c r="OM464" s="61"/>
      <c r="ON464" s="61"/>
      <c r="OO464" s="61"/>
      <c r="OP464" s="61"/>
      <c r="OQ464" s="61"/>
      <c r="OR464" s="61"/>
      <c r="OS464" s="61"/>
      <c r="OT464" s="61"/>
      <c r="OU464" s="61"/>
      <c r="OV464" s="61"/>
      <c r="OW464" s="61"/>
      <c r="OX464" s="61"/>
      <c r="OY464" s="61"/>
      <c r="OZ464" s="61"/>
    </row>
    <row r="465" spans="1:417" ht="78.75" hidden="1">
      <c r="A465" s="61"/>
      <c r="B465" s="61">
        <v>166</v>
      </c>
      <c r="C465" s="137" t="s">
        <v>259</v>
      </c>
      <c r="D465" s="133" t="s">
        <v>7</v>
      </c>
      <c r="E465" s="137" t="s">
        <v>260</v>
      </c>
      <c r="F465" s="134" t="s">
        <v>7</v>
      </c>
      <c r="G465" s="133" t="s">
        <v>205</v>
      </c>
      <c r="H465" s="137" t="s">
        <v>260</v>
      </c>
      <c r="I465" s="137" t="s">
        <v>1025</v>
      </c>
      <c r="J465" s="134"/>
      <c r="K465" s="206" t="s">
        <v>662</v>
      </c>
      <c r="L465" s="134" t="s">
        <v>499</v>
      </c>
      <c r="M465" s="55" t="s">
        <v>377</v>
      </c>
      <c r="N465" s="61" t="s">
        <v>349</v>
      </c>
      <c r="O465" s="61" t="s">
        <v>205</v>
      </c>
      <c r="P465" s="61"/>
      <c r="Q465" s="131"/>
      <c r="R465" s="131"/>
      <c r="S465" s="131"/>
      <c r="T465" s="131" t="s">
        <v>205</v>
      </c>
      <c r="U465" s="131"/>
      <c r="V465" s="131"/>
      <c r="W465" s="131"/>
      <c r="X465" s="131"/>
      <c r="Y465" s="131"/>
      <c r="Z465" s="131"/>
      <c r="AA465" s="131"/>
      <c r="AB465" s="130">
        <f t="shared" si="625"/>
        <v>1</v>
      </c>
      <c r="AC465" s="77"/>
      <c r="AD465" s="77"/>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251"/>
      <c r="BT465" s="251"/>
      <c r="BU465" s="77"/>
      <c r="BV465" s="77"/>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77"/>
      <c r="DM465" s="77"/>
      <c r="DN465" s="77"/>
      <c r="DO465" s="77"/>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77"/>
      <c r="FF465" s="77"/>
      <c r="FG465" s="77"/>
      <c r="FH465" s="77"/>
      <c r="FI465" s="77"/>
      <c r="FJ465" s="61">
        <v>2</v>
      </c>
      <c r="FK465" s="61">
        <v>2</v>
      </c>
      <c r="FL465" s="61">
        <v>1</v>
      </c>
      <c r="FM465" s="61">
        <v>2</v>
      </c>
      <c r="FN465" s="61">
        <v>2</v>
      </c>
      <c r="FO465" s="61">
        <v>2</v>
      </c>
      <c r="FP465" s="61">
        <v>2</v>
      </c>
      <c r="FQ465" s="61">
        <v>2</v>
      </c>
      <c r="FR465" s="61">
        <v>2</v>
      </c>
      <c r="FS465" s="61">
        <v>2</v>
      </c>
      <c r="FT465" s="61">
        <v>1</v>
      </c>
      <c r="FU465" s="61">
        <v>2</v>
      </c>
      <c r="FV465" s="61">
        <v>2</v>
      </c>
      <c r="FW465" s="61">
        <v>2</v>
      </c>
      <c r="FX465" s="61">
        <v>2</v>
      </c>
      <c r="FY465" s="61">
        <v>2</v>
      </c>
      <c r="FZ465" s="61">
        <v>1</v>
      </c>
      <c r="GA465" s="61">
        <v>2</v>
      </c>
      <c r="GB465" s="61">
        <v>2</v>
      </c>
      <c r="GC465" s="61">
        <v>2</v>
      </c>
      <c r="GD465" s="61"/>
      <c r="GE465" s="61"/>
      <c r="GF465" s="61"/>
      <c r="GG465" s="61"/>
      <c r="GH465" s="61"/>
      <c r="GI465" s="61">
        <v>2</v>
      </c>
      <c r="GJ465" s="61">
        <v>2</v>
      </c>
      <c r="GK465" s="61">
        <v>2</v>
      </c>
      <c r="GL465" s="61">
        <v>2</v>
      </c>
      <c r="GM465" s="61"/>
      <c r="GN465" s="61">
        <v>2</v>
      </c>
      <c r="GO465" s="202">
        <f>COUNTIF(FA465:GN465,"2")</f>
        <v>22</v>
      </c>
      <c r="GP465" s="203">
        <f>GO465/(GO465+GQ465+GS465+GU465)</f>
        <v>0.88</v>
      </c>
      <c r="GQ465" s="202">
        <f>COUNTIF(FA465:GN465,"1")</f>
        <v>3</v>
      </c>
      <c r="GR465" s="203">
        <f>GQ465/(GO465+GQ465+GS465+GU465)</f>
        <v>0.12</v>
      </c>
      <c r="GS465" s="202">
        <f>COUNTIF(FA465:GN465,"0")</f>
        <v>0</v>
      </c>
      <c r="GT465" s="203">
        <f>GS465/(GO465+GQ465+GS465+GU465)</f>
        <v>0</v>
      </c>
      <c r="GU465" s="202">
        <f>COUNTIF(EU465:GN465,"KĐG")</f>
        <v>0</v>
      </c>
      <c r="GV465" s="203">
        <f>GU465/(GO465+GQ465+GS465+GU465)</f>
        <v>0</v>
      </c>
      <c r="GW465" s="204">
        <f>(((GO465*2)+(GQ465*1)+(GS465*0)))/(GO465+GQ465+GS465)</f>
        <v>1.88</v>
      </c>
      <c r="GX465" s="207" t="str">
        <f>IF(GV465&gt;=50%,"KĐG",IF(GW465&gt;=1.6,"Đạt mục tiêu",IF(GW465&gt;=1,"Cần cố gắng","Chưa đạt")))</f>
        <v>Đạt mục tiêu</v>
      </c>
      <c r="GY465" s="77"/>
      <c r="GZ465" s="77"/>
      <c r="HA465" s="77"/>
      <c r="HB465" s="77"/>
      <c r="HC465" s="77"/>
      <c r="HD465" s="61"/>
      <c r="HE465" s="61"/>
      <c r="HF465" s="61"/>
      <c r="HG465" s="61"/>
      <c r="HH465" s="61"/>
      <c r="HI465" s="61"/>
      <c r="HJ465" s="61"/>
      <c r="HK465" s="61"/>
      <c r="HL465" s="61"/>
      <c r="HM465" s="61"/>
      <c r="HN465" s="61"/>
      <c r="HO465" s="61"/>
      <c r="HP465" s="61"/>
      <c r="HQ465" s="61"/>
      <c r="HR465" s="61"/>
      <c r="HS465" s="61"/>
      <c r="HT465" s="61"/>
      <c r="HU465" s="61"/>
      <c r="HV465" s="61"/>
      <c r="HW465" s="61"/>
      <c r="HX465" s="61"/>
      <c r="HY465" s="61"/>
      <c r="HZ465" s="61"/>
      <c r="IA465" s="61"/>
      <c r="IB465" s="61"/>
      <c r="IC465" s="61"/>
      <c r="ID465" s="61"/>
      <c r="IE465" s="61"/>
      <c r="IF465" s="61"/>
      <c r="IG465" s="61"/>
      <c r="IH465" s="61"/>
      <c r="II465" s="61"/>
      <c r="IJ465" s="61"/>
      <c r="IK465" s="61"/>
      <c r="IL465" s="61"/>
      <c r="IM465" s="61"/>
      <c r="IN465" s="61"/>
      <c r="IO465" s="61"/>
      <c r="IP465" s="61"/>
      <c r="IQ465" s="61"/>
      <c r="IR465" s="61"/>
      <c r="IS465" s="77"/>
      <c r="IT465" s="77"/>
      <c r="IU465" s="77"/>
      <c r="IV465" s="77"/>
      <c r="IW465" s="61"/>
      <c r="IX465" s="61"/>
      <c r="IY465" s="61"/>
      <c r="IZ465" s="61"/>
      <c r="JA465" s="61"/>
      <c r="JB465" s="61"/>
      <c r="JC465" s="61"/>
      <c r="JD465" s="61"/>
      <c r="JE465" s="61"/>
      <c r="JF465" s="61"/>
      <c r="JG465" s="61"/>
      <c r="JH465" s="61"/>
      <c r="JI465" s="61"/>
      <c r="JJ465" s="61"/>
      <c r="JK465" s="61"/>
      <c r="JL465" s="61"/>
      <c r="JM465" s="61"/>
      <c r="JN465" s="61"/>
      <c r="JO465" s="61"/>
      <c r="JP465" s="61"/>
      <c r="JQ465" s="61"/>
      <c r="JR465" s="61"/>
      <c r="JS465" s="61"/>
      <c r="JT465" s="61"/>
      <c r="JU465" s="61"/>
      <c r="JV465" s="61"/>
      <c r="JW465" s="61"/>
      <c r="JX465" s="61"/>
      <c r="JY465" s="61"/>
      <c r="JZ465" s="61"/>
      <c r="KA465" s="61"/>
      <c r="KB465" s="61"/>
      <c r="KC465" s="61"/>
      <c r="KD465" s="61"/>
      <c r="KE465" s="61"/>
      <c r="KF465" s="61"/>
      <c r="KG465" s="61"/>
      <c r="KH465" s="61"/>
      <c r="KI465" s="61"/>
      <c r="KJ465" s="61"/>
      <c r="KK465" s="61"/>
      <c r="KL465" s="61"/>
      <c r="KM465" s="61"/>
      <c r="KN465" s="61"/>
      <c r="KO465" s="61"/>
      <c r="KP465" s="61"/>
      <c r="KQ465" s="61"/>
      <c r="KR465" s="61"/>
      <c r="KS465" s="61"/>
      <c r="KT465" s="61"/>
      <c r="KU465" s="61"/>
      <c r="KV465" s="61"/>
      <c r="KW465" s="61"/>
      <c r="KX465" s="61"/>
      <c r="KY465" s="61"/>
      <c r="KZ465" s="61"/>
      <c r="LA465" s="61"/>
      <c r="LB465" s="61"/>
      <c r="LC465" s="61"/>
      <c r="LD465" s="61"/>
      <c r="LE465" s="61"/>
      <c r="LF465" s="61"/>
      <c r="LG465" s="61"/>
      <c r="LH465" s="61"/>
      <c r="LI465" s="61"/>
      <c r="LJ465" s="61"/>
      <c r="LK465" s="61"/>
      <c r="LL465" s="61"/>
      <c r="LM465" s="61"/>
      <c r="LN465" s="61"/>
      <c r="LO465" s="61"/>
      <c r="LP465" s="61"/>
      <c r="LQ465" s="61"/>
      <c r="LR465" s="61"/>
      <c r="LS465" s="61"/>
      <c r="LT465" s="61"/>
      <c r="LU465" s="61"/>
      <c r="LV465" s="61"/>
      <c r="LW465" s="61"/>
      <c r="LX465" s="61"/>
      <c r="LY465" s="61"/>
      <c r="LZ465" s="61"/>
      <c r="MA465" s="61"/>
      <c r="MB465" s="61"/>
      <c r="MC465" s="61"/>
      <c r="MD465" s="61"/>
      <c r="ME465" s="61"/>
      <c r="MF465" s="61"/>
      <c r="MG465" s="61"/>
      <c r="MH465" s="61"/>
      <c r="MI465" s="61"/>
      <c r="MJ465" s="61"/>
      <c r="MK465" s="61"/>
      <c r="ML465" s="61"/>
      <c r="MM465" s="61"/>
      <c r="MN465" s="61"/>
      <c r="MO465" s="61"/>
      <c r="MP465" s="61"/>
      <c r="MQ465" s="61"/>
      <c r="MR465" s="61"/>
      <c r="MS465" s="61"/>
      <c r="MT465" s="61"/>
      <c r="MU465" s="61"/>
      <c r="MV465" s="61"/>
      <c r="MW465" s="61"/>
      <c r="MX465" s="61"/>
      <c r="MY465" s="61"/>
      <c r="MZ465" s="61"/>
      <c r="NA465" s="61"/>
      <c r="NB465" s="61"/>
      <c r="NC465" s="61"/>
      <c r="ND465" s="61"/>
      <c r="NE465" s="61"/>
      <c r="NF465" s="61"/>
      <c r="NG465" s="61"/>
      <c r="NH465" s="61"/>
      <c r="NI465" s="61"/>
      <c r="NJ465" s="61"/>
      <c r="NK465" s="61"/>
      <c r="NL465" s="61"/>
      <c r="NM465" s="61"/>
      <c r="NN465" s="61"/>
      <c r="NO465" s="61"/>
      <c r="NP465" s="61"/>
      <c r="NQ465" s="61"/>
      <c r="NR465" s="61"/>
      <c r="NS465" s="61"/>
      <c r="NT465" s="61"/>
      <c r="NU465" s="61"/>
      <c r="NV465" s="61"/>
      <c r="NW465" s="61"/>
      <c r="NX465" s="61"/>
      <c r="NY465" s="61"/>
      <c r="NZ465" s="61"/>
      <c r="OA465" s="61"/>
      <c r="OB465" s="61"/>
      <c r="OC465" s="61"/>
      <c r="OD465" s="61"/>
      <c r="OE465" s="61"/>
      <c r="OF465" s="61"/>
      <c r="OG465" s="61"/>
      <c r="OH465" s="61"/>
      <c r="OI465" s="61"/>
      <c r="OJ465" s="61"/>
      <c r="OK465" s="61"/>
      <c r="OL465" s="61"/>
      <c r="OM465" s="61"/>
      <c r="ON465" s="61"/>
      <c r="OO465" s="61"/>
      <c r="OP465" s="61"/>
      <c r="OQ465" s="61"/>
      <c r="OR465" s="61"/>
      <c r="OS465" s="61"/>
      <c r="OT465" s="61"/>
      <c r="OU465" s="61"/>
      <c r="OV465" s="61"/>
      <c r="OW465" s="61"/>
      <c r="OX465" s="61"/>
      <c r="OY465" s="61"/>
      <c r="OZ465" s="61"/>
    </row>
    <row r="466" spans="1:417" ht="55.5" hidden="1">
      <c r="A466" s="61"/>
      <c r="B466" s="61">
        <v>167</v>
      </c>
      <c r="C466" s="137" t="s">
        <v>261</v>
      </c>
      <c r="D466" s="133" t="s">
        <v>4</v>
      </c>
      <c r="E466" s="137" t="s">
        <v>262</v>
      </c>
      <c r="F466" s="134" t="s">
        <v>4</v>
      </c>
      <c r="G466" s="133"/>
      <c r="H466" s="137" t="s">
        <v>262</v>
      </c>
      <c r="I466" s="137" t="s">
        <v>1345</v>
      </c>
      <c r="J466" s="134"/>
      <c r="K466" s="206" t="s">
        <v>662</v>
      </c>
      <c r="L466" s="134" t="s">
        <v>500</v>
      </c>
      <c r="M466" s="55" t="s">
        <v>377</v>
      </c>
      <c r="N466" s="61" t="s">
        <v>370</v>
      </c>
      <c r="O466" s="61" t="s">
        <v>205</v>
      </c>
      <c r="P466" s="61"/>
      <c r="Q466" s="131"/>
      <c r="R466" s="131"/>
      <c r="S466" s="131"/>
      <c r="T466" s="131"/>
      <c r="U466" s="131"/>
      <c r="V466" s="131"/>
      <c r="W466" s="131"/>
      <c r="X466" s="131" t="s">
        <v>205</v>
      </c>
      <c r="Y466" s="131"/>
      <c r="Z466" s="131"/>
      <c r="AA466" s="131"/>
      <c r="AB466" s="130">
        <f t="shared" si="625"/>
        <v>1</v>
      </c>
      <c r="AC466" s="77"/>
      <c r="AD466" s="77"/>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251"/>
      <c r="BT466" s="251"/>
      <c r="BU466" s="77"/>
      <c r="BV466" s="77"/>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77"/>
      <c r="DM466" s="77"/>
      <c r="DN466" s="77"/>
      <c r="DO466" s="77"/>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77"/>
      <c r="FF466" s="77"/>
      <c r="FG466" s="77"/>
      <c r="FH466" s="77"/>
      <c r="FI466" s="77"/>
      <c r="FJ466" s="61"/>
      <c r="FK466" s="61"/>
      <c r="FL466" s="61"/>
      <c r="FM466" s="61"/>
      <c r="FN466" s="61"/>
      <c r="FO466" s="61"/>
      <c r="FP466" s="61"/>
      <c r="FQ466" s="61"/>
      <c r="FR466" s="61"/>
      <c r="FS466" s="61"/>
      <c r="FT466" s="61"/>
      <c r="FU466" s="61"/>
      <c r="FV466" s="61"/>
      <c r="FW466" s="61"/>
      <c r="FX466" s="61"/>
      <c r="FY466" s="61"/>
      <c r="FZ466" s="61"/>
      <c r="GA466" s="61"/>
      <c r="GB466" s="61"/>
      <c r="GC466" s="61"/>
      <c r="GD466" s="61"/>
      <c r="GE466" s="61"/>
      <c r="GF466" s="61"/>
      <c r="GG466" s="61"/>
      <c r="GH466" s="61"/>
      <c r="GI466" s="61"/>
      <c r="GJ466" s="61"/>
      <c r="GK466" s="61"/>
      <c r="GL466" s="61"/>
      <c r="GM466" s="61"/>
      <c r="GN466" s="61"/>
      <c r="GO466" s="61"/>
      <c r="GP466" s="61"/>
      <c r="GQ466" s="61"/>
      <c r="GR466" s="61"/>
      <c r="GS466" s="61"/>
      <c r="GT466" s="61"/>
      <c r="GU466" s="61"/>
      <c r="GV466" s="61"/>
      <c r="GW466" s="61"/>
      <c r="GX466" s="61"/>
      <c r="GY466" s="77"/>
      <c r="GZ466" s="77"/>
      <c r="HA466" s="77"/>
      <c r="HB466" s="79" t="s">
        <v>557</v>
      </c>
      <c r="HC466" s="77"/>
      <c r="HD466" s="178">
        <v>2</v>
      </c>
      <c r="HE466" s="61">
        <v>2</v>
      </c>
      <c r="HF466" s="61">
        <v>1</v>
      </c>
      <c r="HG466" s="61">
        <v>2</v>
      </c>
      <c r="HH466" s="61">
        <v>2</v>
      </c>
      <c r="HI466" s="61">
        <v>2</v>
      </c>
      <c r="HJ466" s="61">
        <v>2</v>
      </c>
      <c r="HK466" s="61">
        <v>2</v>
      </c>
      <c r="HL466" s="61">
        <v>2</v>
      </c>
      <c r="HM466" s="61">
        <v>2</v>
      </c>
      <c r="HN466" s="61">
        <v>1</v>
      </c>
      <c r="HO466" s="61">
        <v>2</v>
      </c>
      <c r="HP466" s="61">
        <v>1</v>
      </c>
      <c r="HQ466" s="61">
        <v>2</v>
      </c>
      <c r="HR466" s="61">
        <v>2</v>
      </c>
      <c r="HS466" s="61">
        <v>2</v>
      </c>
      <c r="HT466" s="61">
        <v>2</v>
      </c>
      <c r="HU466" s="61">
        <v>2</v>
      </c>
      <c r="HV466" s="61">
        <v>2</v>
      </c>
      <c r="HW466" s="61"/>
      <c r="HX466" s="61"/>
      <c r="HY466" s="61"/>
      <c r="HZ466" s="61"/>
      <c r="IA466" s="61"/>
      <c r="IB466" s="61"/>
      <c r="IC466" s="61">
        <v>2</v>
      </c>
      <c r="ID466" s="61">
        <v>2</v>
      </c>
      <c r="IE466" s="61">
        <v>2</v>
      </c>
      <c r="IF466" s="61">
        <v>2</v>
      </c>
      <c r="IG466" s="61">
        <v>2</v>
      </c>
      <c r="IH466" s="202">
        <f>COUNTIF(HD466:IG466,"2")</f>
        <v>21</v>
      </c>
      <c r="II466" s="203">
        <f>IH466/(IH466+IJ466+IL466+IN466)</f>
        <v>0.875</v>
      </c>
      <c r="IJ466" s="202">
        <f>COUNTIF(HD466:IG466,"1")</f>
        <v>3</v>
      </c>
      <c r="IK466" s="203">
        <f>IJ466/(IH466+IJ466+IL466+IN466)</f>
        <v>0.125</v>
      </c>
      <c r="IL466" s="202">
        <f>COUNTIF(HD466:IG466,"0")</f>
        <v>0</v>
      </c>
      <c r="IM466" s="203">
        <f>IL466/(IH466+IJ466+IL466+IN466)</f>
        <v>0</v>
      </c>
      <c r="IN466" s="202">
        <f>COUNTIF(GO466:IG466,"KĐG")</f>
        <v>0</v>
      </c>
      <c r="IO466" s="203">
        <f>IN466/(IH466+IJ466+IL466+IN466)</f>
        <v>0</v>
      </c>
      <c r="IP466" s="204">
        <f>(((IH466*2)+(IJ466*1)+(IL466*0)))/(IH466+IJ466+IL466)</f>
        <v>1.875</v>
      </c>
      <c r="IQ466" s="208" t="str">
        <f>IF(IO466&gt;=50%,"KĐG",IF(IP466&gt;=1.6,"Đạt mục tiêu",IF(IP466&gt;=1,"Cần cố gắng","Chưa đạt")))</f>
        <v>Đạt mục tiêu</v>
      </c>
      <c r="IR466" s="208"/>
      <c r="IS466" s="77"/>
      <c r="IT466" s="77"/>
      <c r="IU466" s="77"/>
      <c r="IV466" s="77"/>
      <c r="IW466" s="61"/>
      <c r="IX466" s="61"/>
      <c r="IY466" s="61"/>
      <c r="IZ466" s="61"/>
      <c r="JA466" s="61"/>
      <c r="JB466" s="61"/>
      <c r="JC466" s="61"/>
      <c r="JD466" s="61"/>
      <c r="JE466" s="61"/>
      <c r="JF466" s="61"/>
      <c r="JG466" s="61"/>
      <c r="JH466" s="61"/>
      <c r="JI466" s="61"/>
      <c r="JJ466" s="61"/>
      <c r="JK466" s="61"/>
      <c r="JL466" s="61"/>
      <c r="JM466" s="61"/>
      <c r="JN466" s="61"/>
      <c r="JO466" s="61"/>
      <c r="JP466" s="61"/>
      <c r="JQ466" s="61"/>
      <c r="JR466" s="61"/>
      <c r="JS466" s="61"/>
      <c r="JT466" s="61"/>
      <c r="JU466" s="61"/>
      <c r="JV466" s="61"/>
      <c r="JW466" s="61"/>
      <c r="JX466" s="61"/>
      <c r="JY466" s="61"/>
      <c r="JZ466" s="61"/>
      <c r="KA466" s="61"/>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61"/>
      <c r="LG466" s="61"/>
      <c r="LH466" s="61"/>
      <c r="LI466" s="61"/>
      <c r="LJ466" s="61"/>
      <c r="LK466" s="61"/>
      <c r="LL466" s="61"/>
      <c r="LM466" s="61"/>
      <c r="LN466" s="61"/>
      <c r="LO466" s="61"/>
      <c r="LP466" s="61"/>
      <c r="LQ466" s="61"/>
      <c r="LR466" s="61"/>
      <c r="LS466" s="61"/>
      <c r="LT466" s="61"/>
      <c r="LU466" s="61"/>
      <c r="LV466" s="61"/>
      <c r="LW466" s="61"/>
      <c r="LX466" s="61"/>
      <c r="LY466" s="61"/>
      <c r="LZ466" s="61"/>
      <c r="MA466" s="61"/>
      <c r="MB466" s="61"/>
      <c r="MC466" s="61"/>
      <c r="MD466" s="61"/>
      <c r="ME466" s="61"/>
      <c r="MF466" s="61"/>
      <c r="MG466" s="61"/>
      <c r="MH466" s="61"/>
      <c r="MI466" s="61"/>
      <c r="MJ466" s="61"/>
      <c r="MK466" s="61"/>
      <c r="ML466" s="61"/>
      <c r="MM466" s="61"/>
      <c r="MN466" s="61"/>
      <c r="MO466" s="61"/>
      <c r="MP466" s="61"/>
      <c r="MQ466" s="61"/>
      <c r="MR466" s="61"/>
      <c r="MS466" s="61"/>
      <c r="MT466" s="61"/>
      <c r="MU466" s="61"/>
      <c r="MV466" s="61"/>
      <c r="MW466" s="61"/>
      <c r="MX466" s="61"/>
      <c r="MY466" s="61"/>
      <c r="MZ466" s="61"/>
      <c r="NA466" s="61"/>
      <c r="NB466" s="61"/>
      <c r="NC466" s="61"/>
      <c r="ND466" s="61"/>
      <c r="NE466" s="61"/>
      <c r="NF466" s="61"/>
      <c r="NG466" s="61"/>
      <c r="NH466" s="61"/>
      <c r="NI466" s="61"/>
      <c r="NJ466" s="61"/>
      <c r="NK466" s="61"/>
      <c r="NL466" s="61"/>
      <c r="NM466" s="61"/>
      <c r="NN466" s="61"/>
      <c r="NO466" s="61"/>
      <c r="NP466" s="61"/>
      <c r="NQ466" s="61"/>
      <c r="NR466" s="61"/>
      <c r="NS466" s="61"/>
      <c r="NT466" s="61"/>
      <c r="NU466" s="61"/>
      <c r="NV466" s="61"/>
      <c r="NW466" s="61"/>
      <c r="NX466" s="61"/>
      <c r="NY466" s="61"/>
      <c r="NZ466" s="61"/>
      <c r="OA466" s="61"/>
      <c r="OB466" s="61"/>
      <c r="OC466" s="61"/>
      <c r="OD466" s="61"/>
      <c r="OE466" s="61"/>
      <c r="OF466" s="61"/>
      <c r="OG466" s="61"/>
      <c r="OH466" s="61"/>
      <c r="OI466" s="61"/>
      <c r="OJ466" s="61"/>
      <c r="OK466" s="61"/>
      <c r="OL466" s="61"/>
      <c r="OM466" s="61"/>
      <c r="ON466" s="61"/>
      <c r="OO466" s="61"/>
      <c r="OP466" s="61"/>
      <c r="OQ466" s="61"/>
      <c r="OR466" s="61"/>
      <c r="OS466" s="61"/>
      <c r="OT466" s="61"/>
      <c r="OU466" s="61"/>
      <c r="OV466" s="61"/>
      <c r="OW466" s="61"/>
      <c r="OX466" s="61"/>
      <c r="OY466" s="61"/>
      <c r="OZ466" s="61"/>
    </row>
    <row r="467" spans="1:417" s="25" customFormat="1" ht="21" customHeight="1">
      <c r="A467" s="61"/>
      <c r="B467" s="61"/>
      <c r="C467" s="280" t="s">
        <v>326</v>
      </c>
      <c r="D467" s="280"/>
      <c r="E467" s="280"/>
      <c r="F467" s="198"/>
      <c r="G467" s="122">
        <v>0</v>
      </c>
      <c r="H467" s="198"/>
      <c r="I467" s="198"/>
      <c r="J467" s="148"/>
      <c r="K467" s="47"/>
      <c r="L467" s="148"/>
      <c r="M467" s="198"/>
      <c r="N467" s="198"/>
      <c r="O467" s="125">
        <f>COUNTIF(O468:O489,"x")</f>
        <v>12</v>
      </c>
      <c r="P467" s="61">
        <f>SUM(P468:P489)</f>
        <v>11</v>
      </c>
      <c r="Q467" s="125">
        <f>COUNTIF(Q468:Q489,"x")</f>
        <v>2</v>
      </c>
      <c r="R467" s="125">
        <f t="shared" ref="R467:S467" si="658">COUNTIF(R468:R489,"x")</f>
        <v>1</v>
      </c>
      <c r="S467" s="125">
        <f t="shared" si="658"/>
        <v>1</v>
      </c>
      <c r="T467" s="125">
        <f t="shared" ref="T467:AA467" si="659">COUNTIF(T468:T489,"x")</f>
        <v>2</v>
      </c>
      <c r="U467" s="125">
        <f t="shared" si="659"/>
        <v>5</v>
      </c>
      <c r="V467" s="125">
        <f t="shared" si="659"/>
        <v>2</v>
      </c>
      <c r="W467" s="125">
        <f t="shared" si="659"/>
        <v>1</v>
      </c>
      <c r="X467" s="125">
        <f t="shared" si="659"/>
        <v>1</v>
      </c>
      <c r="Y467" s="125">
        <f t="shared" si="659"/>
        <v>2</v>
      </c>
      <c r="Z467" s="125">
        <f t="shared" si="659"/>
        <v>3</v>
      </c>
      <c r="AA467" s="125">
        <f t="shared" si="659"/>
        <v>2</v>
      </c>
      <c r="AB467" s="244">
        <f>SUM(AB468:AB489)</f>
        <v>22</v>
      </c>
      <c r="AC467" s="7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77"/>
      <c r="BT467" s="77"/>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c r="DV467" s="125"/>
      <c r="DW467" s="125"/>
      <c r="DX467" s="125"/>
      <c r="DY467" s="125"/>
      <c r="DZ467" s="125"/>
      <c r="EA467" s="125"/>
      <c r="EB467" s="125"/>
      <c r="EC467" s="125"/>
      <c r="ED467" s="125"/>
      <c r="EE467" s="125"/>
      <c r="EF467" s="125"/>
      <c r="EG467" s="125"/>
      <c r="EH467" s="125"/>
      <c r="EI467" s="125"/>
      <c r="EJ467" s="125"/>
      <c r="EK467" s="125"/>
      <c r="EL467" s="125"/>
      <c r="EM467" s="125"/>
      <c r="EN467" s="125"/>
      <c r="EO467" s="125"/>
      <c r="EP467" s="125"/>
      <c r="EQ467" s="125"/>
      <c r="ER467" s="125"/>
      <c r="ES467" s="125"/>
      <c r="ET467" s="125"/>
      <c r="EU467" s="125"/>
      <c r="EV467" s="125"/>
      <c r="EW467" s="125"/>
      <c r="EX467" s="125"/>
      <c r="EY467" s="125"/>
      <c r="EZ467" s="125"/>
      <c r="FA467" s="125"/>
      <c r="FB467" s="125"/>
      <c r="FC467" s="125"/>
      <c r="FD467" s="125"/>
      <c r="FE467" s="125"/>
      <c r="FF467" s="125"/>
      <c r="FG467" s="125"/>
      <c r="FH467" s="125"/>
      <c r="FI467" s="125"/>
      <c r="FJ467" s="125"/>
      <c r="FK467" s="125"/>
      <c r="FL467" s="125"/>
      <c r="FM467" s="125"/>
      <c r="FN467" s="125"/>
      <c r="FO467" s="125"/>
      <c r="FP467" s="125"/>
      <c r="FQ467" s="125"/>
      <c r="FR467" s="125"/>
      <c r="FS467" s="125"/>
      <c r="FT467" s="125"/>
      <c r="FU467" s="125"/>
      <c r="FV467" s="125"/>
      <c r="FW467" s="125"/>
      <c r="FX467" s="125"/>
      <c r="FY467" s="125"/>
      <c r="FZ467" s="125"/>
      <c r="GA467" s="125"/>
      <c r="GB467" s="125"/>
      <c r="GC467" s="125"/>
      <c r="GD467" s="125"/>
      <c r="GE467" s="125"/>
      <c r="GF467" s="125"/>
      <c r="GG467" s="125"/>
      <c r="GH467" s="125"/>
      <c r="GI467" s="125"/>
      <c r="GJ467" s="125"/>
      <c r="GK467" s="125"/>
      <c r="GL467" s="125"/>
      <c r="GM467" s="125"/>
      <c r="GN467" s="125"/>
      <c r="GO467" s="125"/>
      <c r="GP467" s="125"/>
      <c r="GQ467" s="125"/>
      <c r="GR467" s="125"/>
      <c r="GS467" s="125"/>
      <c r="GT467" s="125"/>
      <c r="GU467" s="125"/>
      <c r="GV467" s="125"/>
      <c r="GW467" s="125"/>
      <c r="GX467" s="125"/>
      <c r="GY467" s="77"/>
      <c r="GZ467" s="77"/>
      <c r="HA467" s="77"/>
      <c r="HB467" s="77"/>
      <c r="HC467" s="77"/>
      <c r="HD467" s="125"/>
      <c r="HE467" s="125"/>
      <c r="HF467" s="125"/>
      <c r="HG467" s="125"/>
      <c r="HH467" s="125"/>
      <c r="HI467" s="125"/>
      <c r="HJ467" s="125"/>
      <c r="HK467" s="125"/>
      <c r="HL467" s="125"/>
      <c r="HM467" s="125"/>
      <c r="HN467" s="125"/>
      <c r="HO467" s="125"/>
      <c r="HP467" s="125"/>
      <c r="HQ467" s="125"/>
      <c r="HR467" s="125"/>
      <c r="HS467" s="125"/>
      <c r="HT467" s="125"/>
      <c r="HU467" s="125"/>
      <c r="HV467" s="125"/>
      <c r="HW467" s="125"/>
      <c r="HX467" s="125"/>
      <c r="HY467" s="125"/>
      <c r="HZ467" s="125"/>
      <c r="IA467" s="125"/>
      <c r="IB467" s="125"/>
      <c r="IC467" s="125"/>
      <c r="ID467" s="125"/>
      <c r="IE467" s="125"/>
      <c r="IF467" s="125"/>
      <c r="IG467" s="125"/>
      <c r="IH467" s="125"/>
      <c r="II467" s="125"/>
      <c r="IJ467" s="125"/>
      <c r="IK467" s="125"/>
      <c r="IL467" s="125"/>
      <c r="IM467" s="125"/>
      <c r="IN467" s="125"/>
      <c r="IO467" s="125"/>
      <c r="IP467" s="125"/>
      <c r="IQ467" s="125"/>
      <c r="IR467" s="125"/>
      <c r="IS467" s="125"/>
      <c r="IT467" s="125"/>
      <c r="IU467" s="125"/>
      <c r="IV467" s="125"/>
      <c r="IW467" s="125"/>
      <c r="IX467" s="125"/>
      <c r="IY467" s="125"/>
      <c r="IZ467" s="125"/>
      <c r="JA467" s="125"/>
      <c r="JB467" s="125"/>
      <c r="JC467" s="125"/>
      <c r="JD467" s="125"/>
      <c r="JE467" s="125"/>
      <c r="JF467" s="125"/>
      <c r="JG467" s="125"/>
      <c r="JH467" s="125"/>
      <c r="JI467" s="125"/>
      <c r="JJ467" s="125"/>
      <c r="JK467" s="125"/>
      <c r="JL467" s="125"/>
      <c r="JM467" s="125"/>
      <c r="JN467" s="125"/>
      <c r="JO467" s="125"/>
      <c r="JP467" s="125"/>
      <c r="JQ467" s="125"/>
      <c r="JR467" s="125"/>
      <c r="JS467" s="125"/>
      <c r="JT467" s="125"/>
      <c r="JU467" s="125"/>
      <c r="JV467" s="125"/>
      <c r="JW467" s="125"/>
      <c r="JX467" s="125"/>
      <c r="JY467" s="125"/>
      <c r="JZ467" s="125"/>
      <c r="KA467" s="125"/>
      <c r="KB467" s="125"/>
      <c r="KC467" s="125"/>
      <c r="KD467" s="125"/>
      <c r="KE467" s="125"/>
      <c r="KF467" s="125"/>
      <c r="KG467" s="125"/>
      <c r="KH467" s="125"/>
      <c r="KI467" s="125"/>
      <c r="KJ467" s="125"/>
      <c r="KK467" s="125"/>
      <c r="KL467" s="125"/>
      <c r="KM467" s="125"/>
      <c r="KN467" s="125"/>
      <c r="KO467" s="125"/>
      <c r="KP467" s="125"/>
      <c r="KQ467" s="125"/>
      <c r="KR467" s="125"/>
      <c r="KS467" s="125"/>
      <c r="KT467" s="125"/>
      <c r="KU467" s="125"/>
      <c r="KV467" s="125"/>
      <c r="KW467" s="125"/>
      <c r="KX467" s="125"/>
      <c r="KY467" s="125"/>
      <c r="KZ467" s="125"/>
      <c r="LA467" s="125"/>
      <c r="LB467" s="125"/>
      <c r="LC467" s="125"/>
      <c r="LD467" s="125"/>
      <c r="LE467" s="125"/>
      <c r="LF467" s="125"/>
      <c r="LG467" s="125"/>
      <c r="LH467" s="125"/>
      <c r="LI467" s="125"/>
      <c r="LJ467" s="125"/>
      <c r="LK467" s="125"/>
      <c r="LL467" s="125"/>
      <c r="LM467" s="125"/>
      <c r="LN467" s="125"/>
      <c r="LO467" s="125"/>
      <c r="LP467" s="125"/>
      <c r="LQ467" s="125"/>
      <c r="LR467" s="125"/>
      <c r="LS467" s="125"/>
      <c r="LT467" s="125"/>
      <c r="LU467" s="125"/>
      <c r="LV467" s="125"/>
      <c r="LW467" s="125"/>
      <c r="LX467" s="125"/>
      <c r="LY467" s="125"/>
      <c r="LZ467" s="125"/>
      <c r="MA467" s="125"/>
      <c r="MB467" s="125"/>
      <c r="MC467" s="125"/>
      <c r="MD467" s="125"/>
      <c r="ME467" s="125"/>
      <c r="MF467" s="125"/>
      <c r="MG467" s="125"/>
      <c r="MH467" s="125"/>
      <c r="MI467" s="125"/>
      <c r="MJ467" s="125"/>
      <c r="MK467" s="125"/>
      <c r="ML467" s="125"/>
      <c r="MM467" s="125"/>
      <c r="MN467" s="125"/>
      <c r="MO467" s="125"/>
      <c r="MP467" s="125"/>
      <c r="MQ467" s="125"/>
      <c r="MR467" s="125"/>
      <c r="MS467" s="125"/>
      <c r="MT467" s="125"/>
      <c r="MU467" s="125"/>
      <c r="MV467" s="125"/>
      <c r="MW467" s="125"/>
      <c r="MX467" s="125"/>
      <c r="MY467" s="125"/>
      <c r="MZ467" s="125"/>
      <c r="NA467" s="125"/>
      <c r="NB467" s="125"/>
      <c r="NC467" s="125"/>
      <c r="ND467" s="125"/>
      <c r="NE467" s="125"/>
      <c r="NF467" s="125"/>
      <c r="NG467" s="125"/>
      <c r="NH467" s="125"/>
      <c r="NI467" s="125"/>
      <c r="NJ467" s="125"/>
      <c r="NK467" s="125"/>
      <c r="NL467" s="125"/>
      <c r="NM467" s="125"/>
      <c r="NN467" s="125"/>
      <c r="NO467" s="125"/>
      <c r="NP467" s="125"/>
      <c r="NQ467" s="125"/>
      <c r="NR467" s="125"/>
      <c r="NS467" s="125"/>
      <c r="NT467" s="125"/>
      <c r="NU467" s="125"/>
      <c r="NV467" s="125"/>
      <c r="NW467" s="125"/>
      <c r="NX467" s="125"/>
      <c r="NY467" s="125"/>
      <c r="NZ467" s="125"/>
      <c r="OA467" s="125"/>
      <c r="OB467" s="125"/>
      <c r="OC467" s="125"/>
      <c r="OD467" s="125"/>
      <c r="OE467" s="125"/>
      <c r="OF467" s="125"/>
      <c r="OG467" s="125"/>
      <c r="OH467" s="125"/>
      <c r="OI467" s="125"/>
      <c r="OJ467" s="125"/>
      <c r="OK467" s="125"/>
      <c r="OL467" s="125"/>
      <c r="OM467" s="125"/>
      <c r="ON467" s="125"/>
      <c r="OO467" s="125"/>
      <c r="OP467" s="125"/>
      <c r="OQ467" s="125"/>
      <c r="OR467" s="125"/>
      <c r="OS467" s="125"/>
      <c r="OT467" s="125"/>
      <c r="OU467" s="125"/>
      <c r="OV467" s="125"/>
      <c r="OW467" s="125"/>
      <c r="OX467" s="125"/>
      <c r="OY467" s="125"/>
      <c r="OZ467" s="125"/>
      <c r="PA467" s="81"/>
    </row>
    <row r="468" spans="1:417" ht="54.75" hidden="1" customHeight="1">
      <c r="A468" s="61"/>
      <c r="B468" s="61">
        <v>168</v>
      </c>
      <c r="C468" s="137" t="s">
        <v>263</v>
      </c>
      <c r="D468" s="133" t="s">
        <v>4</v>
      </c>
      <c r="E468" s="137" t="s">
        <v>264</v>
      </c>
      <c r="F468" s="134" t="s">
        <v>6</v>
      </c>
      <c r="G468" s="172"/>
      <c r="H468" s="137" t="s">
        <v>264</v>
      </c>
      <c r="I468" s="137" t="s">
        <v>892</v>
      </c>
      <c r="J468" s="148"/>
      <c r="K468" s="206" t="s">
        <v>662</v>
      </c>
      <c r="L468" s="134" t="s">
        <v>500</v>
      </c>
      <c r="M468" s="55" t="s">
        <v>377</v>
      </c>
      <c r="N468" s="55" t="s">
        <v>349</v>
      </c>
      <c r="O468" s="125" t="s">
        <v>205</v>
      </c>
      <c r="P468" s="61"/>
      <c r="Q468" s="122"/>
      <c r="R468" s="122"/>
      <c r="S468" s="122"/>
      <c r="T468" s="122"/>
      <c r="U468" s="122" t="s">
        <v>205</v>
      </c>
      <c r="V468" s="122"/>
      <c r="W468" s="131"/>
      <c r="X468" s="122"/>
      <c r="Y468" s="122"/>
      <c r="Z468" s="122"/>
      <c r="AA468" s="122"/>
      <c r="AB468" s="130">
        <f t="shared" ref="AB468:AB489" si="660">COUNTIF($Q468:$AA468,"x")</f>
        <v>1</v>
      </c>
      <c r="AC468" s="77"/>
      <c r="AD468" s="77"/>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205"/>
      <c r="BJ468" s="205"/>
      <c r="BK468" s="205"/>
      <c r="BL468" s="205"/>
      <c r="BM468" s="205"/>
      <c r="BN468" s="205"/>
      <c r="BO468" s="205"/>
      <c r="BP468" s="205"/>
      <c r="BQ468" s="205"/>
      <c r="BR468" s="208"/>
      <c r="BS468" s="251"/>
      <c r="BT468" s="251"/>
      <c r="BU468" s="76"/>
      <c r="BV468" s="79"/>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202"/>
      <c r="DC468" s="203"/>
      <c r="DD468" s="202"/>
      <c r="DE468" s="203"/>
      <c r="DF468" s="202"/>
      <c r="DG468" s="203"/>
      <c r="DH468" s="202"/>
      <c r="DI468" s="203" t="e">
        <f>DH468/(DB468+DD468+DF468+DH468)</f>
        <v>#DIV/0!</v>
      </c>
      <c r="DJ468" s="204" t="e">
        <f>(((DB468*2)+(DD468*1)+(DF468*0)))/(DB468+DD468+DF468)</f>
        <v>#DIV/0!</v>
      </c>
      <c r="DK468" s="207" t="e">
        <f>IF(DI468&gt;=50%,"KĐG",IF(DJ468&gt;=1.6,"Đạt mục tiêu",IF(DJ468&gt;=1,"Cần cố gắng","Chưa đạt")))</f>
        <v>#DIV/0!</v>
      </c>
      <c r="DL468" s="77"/>
      <c r="DM468" s="77"/>
      <c r="DN468" s="77"/>
      <c r="DO468" s="77"/>
      <c r="DP468" s="201">
        <v>2</v>
      </c>
      <c r="DQ468" s="201">
        <v>2</v>
      </c>
      <c r="DR468" s="201">
        <v>2</v>
      </c>
      <c r="DS468" s="201">
        <v>2</v>
      </c>
      <c r="DT468" s="201">
        <v>2</v>
      </c>
      <c r="DU468" s="201">
        <v>2</v>
      </c>
      <c r="DV468" s="201">
        <v>2</v>
      </c>
      <c r="DW468" s="201">
        <v>2</v>
      </c>
      <c r="DX468" s="201">
        <v>2</v>
      </c>
      <c r="DY468" s="201">
        <v>2</v>
      </c>
      <c r="DZ468" s="201">
        <v>2</v>
      </c>
      <c r="EA468" s="201">
        <v>2</v>
      </c>
      <c r="EB468" s="201">
        <v>2</v>
      </c>
      <c r="EC468" s="201">
        <v>2</v>
      </c>
      <c r="ED468" s="201">
        <v>2</v>
      </c>
      <c r="EE468" s="201">
        <v>2</v>
      </c>
      <c r="EF468" s="201">
        <v>2</v>
      </c>
      <c r="EG468" s="201">
        <v>2</v>
      </c>
      <c r="EH468" s="201">
        <v>2</v>
      </c>
      <c r="EI468" s="201">
        <v>2</v>
      </c>
      <c r="EJ468" s="201">
        <v>2</v>
      </c>
      <c r="EK468" s="201">
        <v>2</v>
      </c>
      <c r="EL468" s="201">
        <v>2</v>
      </c>
      <c r="EM468" s="201">
        <v>2</v>
      </c>
      <c r="EN468" s="201">
        <v>2</v>
      </c>
      <c r="EO468" s="201">
        <v>2</v>
      </c>
      <c r="EP468" s="201">
        <v>2</v>
      </c>
      <c r="EQ468" s="201">
        <v>2</v>
      </c>
      <c r="ER468" s="201">
        <v>2</v>
      </c>
      <c r="ES468" s="201">
        <v>2</v>
      </c>
      <c r="ET468" s="201">
        <v>2</v>
      </c>
      <c r="EU468" s="61"/>
      <c r="EV468" s="61"/>
      <c r="EW468" s="61"/>
      <c r="EX468" s="61"/>
      <c r="EY468" s="61"/>
      <c r="EZ468" s="61"/>
      <c r="FA468" s="61"/>
      <c r="FB468" s="61"/>
      <c r="FC468" s="61"/>
      <c r="FD468" s="61"/>
      <c r="FE468" s="77"/>
      <c r="FF468" s="77"/>
      <c r="FG468" s="77"/>
      <c r="FH468" s="77"/>
      <c r="FI468" s="77"/>
      <c r="FJ468" s="61"/>
      <c r="FK468" s="61"/>
      <c r="FL468" s="61"/>
      <c r="FM468" s="61"/>
      <c r="FN468" s="61"/>
      <c r="FO468" s="61"/>
      <c r="FP468" s="61"/>
      <c r="FQ468" s="61"/>
      <c r="FR468" s="61"/>
      <c r="FS468" s="61"/>
      <c r="FT468" s="61"/>
      <c r="FU468" s="61"/>
      <c r="FV468" s="61"/>
      <c r="FW468" s="61"/>
      <c r="FX468" s="61"/>
      <c r="FY468" s="61"/>
      <c r="FZ468" s="61"/>
      <c r="GA468" s="61"/>
      <c r="GB468" s="61"/>
      <c r="GC468" s="61"/>
      <c r="GD468" s="61"/>
      <c r="GE468" s="61"/>
      <c r="GF468" s="61"/>
      <c r="GG468" s="61"/>
      <c r="GH468" s="61"/>
      <c r="GI468" s="61"/>
      <c r="GJ468" s="61"/>
      <c r="GK468" s="61"/>
      <c r="GL468" s="61"/>
      <c r="GM468" s="61"/>
      <c r="GN468" s="61"/>
      <c r="GO468" s="61"/>
      <c r="GP468" s="61"/>
      <c r="GQ468" s="61"/>
      <c r="GR468" s="61"/>
      <c r="GS468" s="61"/>
      <c r="GT468" s="61"/>
      <c r="GU468" s="61"/>
      <c r="GV468" s="61"/>
      <c r="GW468" s="61"/>
      <c r="GX468" s="61"/>
      <c r="GY468" s="77"/>
      <c r="GZ468" s="77"/>
      <c r="HA468" s="77"/>
      <c r="HB468" s="77"/>
      <c r="HC468" s="77"/>
      <c r="HD468" s="61"/>
      <c r="HE468" s="61"/>
      <c r="HF468" s="61"/>
      <c r="HG468" s="61"/>
      <c r="HH468" s="61"/>
      <c r="HI468" s="61"/>
      <c r="HJ468" s="61"/>
      <c r="HK468" s="61"/>
      <c r="HL468" s="61"/>
      <c r="HM468" s="61"/>
      <c r="HN468" s="61"/>
      <c r="HO468" s="61"/>
      <c r="HP468" s="61"/>
      <c r="HQ468" s="61"/>
      <c r="HR468" s="61"/>
      <c r="HS468" s="61"/>
      <c r="HT468" s="61"/>
      <c r="HU468" s="61"/>
      <c r="HV468" s="61"/>
      <c r="HW468" s="61"/>
      <c r="HX468" s="61"/>
      <c r="HY468" s="61"/>
      <c r="HZ468" s="61"/>
      <c r="IA468" s="61"/>
      <c r="IB468" s="61"/>
      <c r="IC468" s="61"/>
      <c r="ID468" s="61"/>
      <c r="IE468" s="61"/>
      <c r="IF468" s="61"/>
      <c r="IG468" s="61"/>
      <c r="IH468" s="61"/>
      <c r="II468" s="61"/>
      <c r="IJ468" s="61"/>
      <c r="IK468" s="61"/>
      <c r="IL468" s="61"/>
      <c r="IM468" s="61"/>
      <c r="IN468" s="61"/>
      <c r="IO468" s="61"/>
      <c r="IP468" s="61"/>
      <c r="IQ468" s="61"/>
      <c r="IR468" s="61"/>
      <c r="IS468" s="77"/>
      <c r="IT468" s="77"/>
      <c r="IU468" s="77"/>
      <c r="IV468" s="77"/>
      <c r="IW468" s="61"/>
      <c r="IX468" s="61"/>
      <c r="IY468" s="61"/>
      <c r="IZ468" s="61"/>
      <c r="JA468" s="61"/>
      <c r="JB468" s="61"/>
      <c r="JC468" s="61"/>
      <c r="JD468" s="61"/>
      <c r="JE468" s="61"/>
      <c r="JF468" s="61"/>
      <c r="JG468" s="61"/>
      <c r="JH468" s="61"/>
      <c r="JI468" s="61"/>
      <c r="JJ468" s="61"/>
      <c r="JK468" s="61"/>
      <c r="JL468" s="61"/>
      <c r="JM468" s="61"/>
      <c r="JN468" s="61"/>
      <c r="JO468" s="61"/>
      <c r="JP468" s="61"/>
      <c r="JQ468" s="61"/>
      <c r="JR468" s="61"/>
      <c r="JS468" s="61"/>
      <c r="JT468" s="61"/>
      <c r="JU468" s="61"/>
      <c r="JV468" s="61"/>
      <c r="JW468" s="61"/>
      <c r="JX468" s="61"/>
      <c r="JY468" s="61"/>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61"/>
      <c r="LG468" s="61"/>
      <c r="LH468" s="61"/>
      <c r="LI468" s="61"/>
      <c r="LJ468" s="61"/>
      <c r="LK468" s="61"/>
      <c r="LL468" s="61"/>
      <c r="LM468" s="61"/>
      <c r="LN468" s="61"/>
      <c r="LO468" s="61"/>
      <c r="LP468" s="61"/>
      <c r="LQ468" s="61"/>
      <c r="LR468" s="61"/>
      <c r="LS468" s="61"/>
      <c r="LT468" s="61"/>
      <c r="LU468" s="61"/>
      <c r="LV468" s="61"/>
      <c r="LW468" s="61"/>
      <c r="LX468" s="61"/>
      <c r="LY468" s="61"/>
      <c r="LZ468" s="61"/>
      <c r="MA468" s="61"/>
      <c r="MB468" s="61"/>
      <c r="MC468" s="61"/>
      <c r="MD468" s="61"/>
      <c r="ME468" s="61"/>
      <c r="MF468" s="61"/>
      <c r="MG468" s="61"/>
      <c r="MH468" s="61"/>
      <c r="MI468" s="61"/>
      <c r="MJ468" s="61"/>
      <c r="MK468" s="61"/>
      <c r="ML468" s="61"/>
      <c r="MM468" s="61"/>
      <c r="MN468" s="61"/>
      <c r="MO468" s="61"/>
      <c r="MP468" s="61"/>
      <c r="MQ468" s="61"/>
      <c r="MR468" s="61"/>
      <c r="MS468" s="61"/>
      <c r="MT468" s="61"/>
      <c r="MU468" s="61"/>
      <c r="MV468" s="61"/>
      <c r="MW468" s="61"/>
      <c r="MX468" s="61"/>
      <c r="MY468" s="61"/>
      <c r="MZ468" s="61"/>
      <c r="NA468" s="61"/>
      <c r="NB468" s="61"/>
      <c r="NC468" s="61"/>
      <c r="ND468" s="61"/>
      <c r="NE468" s="61"/>
      <c r="NF468" s="61"/>
      <c r="NG468" s="61"/>
      <c r="NH468" s="61"/>
      <c r="NI468" s="61"/>
      <c r="NJ468" s="61"/>
      <c r="NK468" s="61"/>
      <c r="NL468" s="61"/>
      <c r="NM468" s="61"/>
      <c r="NN468" s="61"/>
      <c r="NO468" s="61"/>
      <c r="NP468" s="61"/>
      <c r="NQ468" s="61"/>
      <c r="NR468" s="61"/>
      <c r="NS468" s="61"/>
      <c r="NT468" s="61"/>
      <c r="NU468" s="61"/>
      <c r="NV468" s="61"/>
      <c r="NW468" s="61"/>
      <c r="NX468" s="61"/>
      <c r="NY468" s="61"/>
      <c r="NZ468" s="61"/>
      <c r="OA468" s="61"/>
      <c r="OB468" s="61"/>
      <c r="OC468" s="61"/>
      <c r="OD468" s="61"/>
      <c r="OE468" s="61"/>
      <c r="OF468" s="61"/>
      <c r="OG468" s="61"/>
      <c r="OH468" s="61"/>
      <c r="OI468" s="61"/>
      <c r="OJ468" s="61"/>
      <c r="OK468" s="61"/>
      <c r="OL468" s="61"/>
      <c r="OM468" s="61"/>
      <c r="ON468" s="61"/>
      <c r="OO468" s="61"/>
      <c r="OP468" s="61"/>
      <c r="OQ468" s="61"/>
      <c r="OR468" s="61"/>
      <c r="OS468" s="61"/>
      <c r="OT468" s="61"/>
      <c r="OU468" s="61"/>
      <c r="OV468" s="61"/>
      <c r="OW468" s="61"/>
      <c r="OX468" s="61"/>
      <c r="OY468" s="61"/>
      <c r="OZ468" s="61"/>
    </row>
    <row r="469" spans="1:417" ht="72" hidden="1" customHeight="1">
      <c r="A469" s="61"/>
      <c r="B469" s="61">
        <v>169</v>
      </c>
      <c r="C469" s="137" t="s">
        <v>265</v>
      </c>
      <c r="D469" s="133" t="s">
        <v>4</v>
      </c>
      <c r="E469" s="137" t="s">
        <v>266</v>
      </c>
      <c r="F469" s="134" t="s">
        <v>4</v>
      </c>
      <c r="G469" s="133"/>
      <c r="H469" s="137" t="s">
        <v>266</v>
      </c>
      <c r="I469" s="176" t="s">
        <v>686</v>
      </c>
      <c r="J469" s="134"/>
      <c r="K469" s="206" t="s">
        <v>662</v>
      </c>
      <c r="L469" s="134" t="s">
        <v>500</v>
      </c>
      <c r="M469" s="55" t="s">
        <v>377</v>
      </c>
      <c r="N469" s="55" t="s">
        <v>349</v>
      </c>
      <c r="O469" s="61" t="s">
        <v>205</v>
      </c>
      <c r="P469" s="61"/>
      <c r="Q469" s="131"/>
      <c r="R469" s="131"/>
      <c r="S469" s="131"/>
      <c r="T469" s="131"/>
      <c r="U469" s="131"/>
      <c r="V469" s="131"/>
      <c r="W469" s="131"/>
      <c r="X469" s="131"/>
      <c r="Y469" s="131"/>
      <c r="Z469" s="131" t="s">
        <v>205</v>
      </c>
      <c r="AA469" s="131"/>
      <c r="AB469" s="130">
        <f t="shared" si="660"/>
        <v>1</v>
      </c>
      <c r="AC469" s="77"/>
      <c r="AD469" s="77"/>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251"/>
      <c r="BT469" s="251"/>
      <c r="BU469" s="77"/>
      <c r="BV469" s="77"/>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77"/>
      <c r="DM469" s="77"/>
      <c r="DN469" s="77"/>
      <c r="DO469" s="77"/>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61"/>
      <c r="FA469" s="61"/>
      <c r="FB469" s="61"/>
      <c r="FC469" s="61"/>
      <c r="FD469" s="61"/>
      <c r="FE469" s="77"/>
      <c r="FF469" s="77"/>
      <c r="FG469" s="77"/>
      <c r="FH469" s="77"/>
      <c r="FI469" s="77"/>
      <c r="FJ469" s="61">
        <v>2</v>
      </c>
      <c r="FK469" s="61">
        <v>2</v>
      </c>
      <c r="FL469" s="61">
        <v>1</v>
      </c>
      <c r="FM469" s="61">
        <v>2</v>
      </c>
      <c r="FN469" s="61">
        <v>2</v>
      </c>
      <c r="FO469" s="61">
        <v>2</v>
      </c>
      <c r="FP469" s="61">
        <v>2</v>
      </c>
      <c r="FQ469" s="61">
        <v>2</v>
      </c>
      <c r="FR469" s="61">
        <v>2</v>
      </c>
      <c r="FS469" s="61">
        <v>2</v>
      </c>
      <c r="FT469" s="61">
        <v>1</v>
      </c>
      <c r="FU469" s="61">
        <v>2</v>
      </c>
      <c r="FV469" s="61">
        <v>2</v>
      </c>
      <c r="FW469" s="61">
        <v>2</v>
      </c>
      <c r="FX469" s="61">
        <v>2</v>
      </c>
      <c r="FY469" s="61">
        <v>2</v>
      </c>
      <c r="FZ469" s="61">
        <v>1</v>
      </c>
      <c r="GA469" s="61">
        <v>2</v>
      </c>
      <c r="GB469" s="61">
        <v>2</v>
      </c>
      <c r="GC469" s="61">
        <v>2</v>
      </c>
      <c r="GD469" s="61"/>
      <c r="GE469" s="61"/>
      <c r="GF469" s="61"/>
      <c r="GG469" s="61"/>
      <c r="GH469" s="61"/>
      <c r="GI469" s="61">
        <v>2</v>
      </c>
      <c r="GJ469" s="61">
        <v>2</v>
      </c>
      <c r="GK469" s="61">
        <v>2</v>
      </c>
      <c r="GL469" s="61">
        <v>2</v>
      </c>
      <c r="GM469" s="61"/>
      <c r="GN469" s="61">
        <v>2</v>
      </c>
      <c r="GO469" s="202">
        <f>COUNTIF(FA469:GN469,"2")</f>
        <v>22</v>
      </c>
      <c r="GP469" s="203">
        <f>GO469/(GO469+GQ469+GS469+GU469)</f>
        <v>0.88</v>
      </c>
      <c r="GQ469" s="202">
        <f>COUNTIF(FA469:GN469,"1")</f>
        <v>3</v>
      </c>
      <c r="GR469" s="203">
        <f>GQ469/(GO469+GQ469+GS469+GU469)</f>
        <v>0.12</v>
      </c>
      <c r="GS469" s="202">
        <f>COUNTIF(FA469:GN469,"0")</f>
        <v>0</v>
      </c>
      <c r="GT469" s="203">
        <f>GS469/(GO469+GQ469+GS469+GU469)</f>
        <v>0</v>
      </c>
      <c r="GU469" s="202">
        <f>COUNTIF(EU469:GN469,"KĐG")</f>
        <v>0</v>
      </c>
      <c r="GV469" s="203">
        <f>GU469/(GO469+GQ469+GS469+GU469)</f>
        <v>0</v>
      </c>
      <c r="GW469" s="204">
        <f>(((GO469*2)+(GQ469*1)+(GS469*0)))/(GO469+GQ469+GS469)</f>
        <v>1.88</v>
      </c>
      <c r="GX469" s="207" t="str">
        <f>IF(GV469&gt;=50%,"KĐG",IF(GW469&gt;=1.6,"Đạt mục tiêu",IF(GW469&gt;=1,"Cần cố gắng","Chưa đạt")))</f>
        <v>Đạt mục tiêu</v>
      </c>
      <c r="GY469" s="77"/>
      <c r="GZ469" s="77"/>
      <c r="HA469" s="77"/>
      <c r="HB469" s="77"/>
      <c r="HC469" s="77"/>
      <c r="HD469" s="178">
        <v>2</v>
      </c>
      <c r="HE469" s="61">
        <v>2</v>
      </c>
      <c r="HF469" s="61">
        <v>1</v>
      </c>
      <c r="HG469" s="61">
        <v>2</v>
      </c>
      <c r="HH469" s="61">
        <v>2</v>
      </c>
      <c r="HI469" s="61">
        <v>2</v>
      </c>
      <c r="HJ469" s="61">
        <v>2</v>
      </c>
      <c r="HK469" s="61">
        <v>2</v>
      </c>
      <c r="HL469" s="61">
        <v>2</v>
      </c>
      <c r="HM469" s="61">
        <v>2</v>
      </c>
      <c r="HN469" s="61">
        <v>1</v>
      </c>
      <c r="HO469" s="61">
        <v>2</v>
      </c>
      <c r="HP469" s="61">
        <v>1</v>
      </c>
      <c r="HQ469" s="61">
        <v>2</v>
      </c>
      <c r="HR469" s="61">
        <v>2</v>
      </c>
      <c r="HS469" s="61">
        <v>2</v>
      </c>
      <c r="HT469" s="61">
        <v>2</v>
      </c>
      <c r="HU469" s="61">
        <v>2</v>
      </c>
      <c r="HV469" s="61">
        <v>2</v>
      </c>
      <c r="HW469" s="61"/>
      <c r="HX469" s="61"/>
      <c r="HY469" s="61"/>
      <c r="HZ469" s="61"/>
      <c r="IA469" s="61"/>
      <c r="IB469" s="61"/>
      <c r="IC469" s="61">
        <v>2</v>
      </c>
      <c r="ID469" s="61">
        <v>2</v>
      </c>
      <c r="IE469" s="61">
        <v>2</v>
      </c>
      <c r="IF469" s="61">
        <v>2</v>
      </c>
      <c r="IG469" s="61">
        <v>2</v>
      </c>
      <c r="IH469" s="202">
        <f>COUNTIF(HD469:IG469,"2")</f>
        <v>21</v>
      </c>
      <c r="II469" s="203">
        <f>IH469/(IH469+IJ469+IL469+IN469)</f>
        <v>0.875</v>
      </c>
      <c r="IJ469" s="202">
        <f>COUNTIF(HD469:IG469,"1")</f>
        <v>3</v>
      </c>
      <c r="IK469" s="203">
        <f>IJ469/(IH469+IJ469+IL469+IN469)</f>
        <v>0.125</v>
      </c>
      <c r="IL469" s="202">
        <f>COUNTIF(HD469:IG469,"0")</f>
        <v>0</v>
      </c>
      <c r="IM469" s="203">
        <f>IL469/(IH469+IJ469+IL469+IN469)</f>
        <v>0</v>
      </c>
      <c r="IN469" s="202">
        <f>COUNTIF(GO469:IG469,"KĐG")</f>
        <v>0</v>
      </c>
      <c r="IO469" s="203">
        <f>IN469/(IH469+IJ469+IL469+IN469)</f>
        <v>0</v>
      </c>
      <c r="IP469" s="204">
        <f>(((IH469*2)+(IJ469*1)+(IL469*0)))/(IH469+IJ469+IL469)</f>
        <v>1.875</v>
      </c>
      <c r="IQ469" s="208" t="str">
        <f>IF(IO469&gt;=50%,"KĐG",IF(IP469&gt;=1.6,"Đạt mục tiêu",IF(IP469&gt;=1,"Cần cố gắng","Chưa đạt")))</f>
        <v>Đạt mục tiêu</v>
      </c>
      <c r="IR469" s="208"/>
      <c r="IS469" s="77"/>
      <c r="IT469" s="77"/>
      <c r="IU469" s="77"/>
      <c r="IV469" s="77"/>
      <c r="IW469" s="61"/>
      <c r="IX469" s="61"/>
      <c r="IY469" s="61"/>
      <c r="IZ469" s="61"/>
      <c r="JA469" s="61"/>
      <c r="JB469" s="61"/>
      <c r="JC469" s="61"/>
      <c r="JD469" s="61"/>
      <c r="JE469" s="61"/>
      <c r="JF469" s="61"/>
      <c r="JG469" s="61"/>
      <c r="JH469" s="61"/>
      <c r="JI469" s="61"/>
      <c r="JJ469" s="61"/>
      <c r="JK469" s="61"/>
      <c r="JL469" s="61"/>
      <c r="JM469" s="61"/>
      <c r="JN469" s="61"/>
      <c r="JO469" s="61"/>
      <c r="JP469" s="61"/>
      <c r="JQ469" s="61"/>
      <c r="JR469" s="61"/>
      <c r="JS469" s="61"/>
      <c r="JT469" s="61"/>
      <c r="JU469" s="61"/>
      <c r="JV469" s="61"/>
      <c r="JW469" s="61"/>
      <c r="JX469" s="61"/>
      <c r="JY469" s="61"/>
      <c r="JZ469" s="61"/>
      <c r="KA469" s="61"/>
      <c r="KB469" s="61"/>
      <c r="KC469" s="61"/>
      <c r="KD469" s="61"/>
      <c r="KE469" s="61"/>
      <c r="KF469" s="61"/>
      <c r="KG469" s="61"/>
      <c r="KH469" s="61"/>
      <c r="KI469" s="61"/>
      <c r="KJ469" s="61"/>
      <c r="KK469" s="78" t="s">
        <v>663</v>
      </c>
      <c r="KL469" s="61"/>
      <c r="KM469" s="61"/>
      <c r="KN469" s="61">
        <v>2</v>
      </c>
      <c r="KO469" s="61">
        <v>2</v>
      </c>
      <c r="KP469" s="61">
        <v>2</v>
      </c>
      <c r="KQ469" s="61">
        <v>2</v>
      </c>
      <c r="KR469" s="61">
        <v>2</v>
      </c>
      <c r="KS469" s="61">
        <v>2</v>
      </c>
      <c r="KT469" s="61">
        <v>2</v>
      </c>
      <c r="KU469" s="61">
        <v>2</v>
      </c>
      <c r="KV469" s="61">
        <v>2</v>
      </c>
      <c r="KW469" s="61">
        <v>2</v>
      </c>
      <c r="KX469" s="61">
        <v>2</v>
      </c>
      <c r="KY469" s="61">
        <v>2</v>
      </c>
      <c r="KZ469" s="61">
        <v>2</v>
      </c>
      <c r="LA469" s="61">
        <v>2</v>
      </c>
      <c r="LB469" s="61">
        <v>2</v>
      </c>
      <c r="LC469" s="61">
        <v>2</v>
      </c>
      <c r="LD469" s="61">
        <v>2</v>
      </c>
      <c r="LE469" s="61">
        <v>2</v>
      </c>
      <c r="LF469" s="61">
        <v>2</v>
      </c>
      <c r="LG469" s="61">
        <v>2</v>
      </c>
      <c r="LH469" s="61">
        <v>2</v>
      </c>
      <c r="LI469" s="61">
        <v>2</v>
      </c>
      <c r="LJ469" s="61">
        <v>2</v>
      </c>
      <c r="LK469" s="61">
        <v>2</v>
      </c>
      <c r="LL469" s="61">
        <v>2</v>
      </c>
      <c r="LM469" s="61">
        <v>2</v>
      </c>
      <c r="LN469" s="61">
        <v>2</v>
      </c>
      <c r="LO469" s="61">
        <v>2</v>
      </c>
      <c r="LP469" s="61">
        <v>2</v>
      </c>
      <c r="LQ469" s="61">
        <v>2</v>
      </c>
      <c r="LR469" s="202">
        <f t="shared" ref="LR469:LR470" si="661">COUNTIF(KN469:LQ469,"2")</f>
        <v>30</v>
      </c>
      <c r="LS469" s="203">
        <f t="shared" ref="LS469:LS470" si="662">LR469/(LR469+LT469+LV469+LX469)</f>
        <v>1</v>
      </c>
      <c r="LT469" s="202">
        <f t="shared" ref="LT469:LT470" si="663">COUNTIF(KN469:LQ469,"1")</f>
        <v>0</v>
      </c>
      <c r="LU469" s="203">
        <f t="shared" ref="LU469:LU470" si="664">LT469/(LR469+LT469+LV469+LX469)</f>
        <v>0</v>
      </c>
      <c r="LV469" s="202">
        <f t="shared" ref="LV469:LV470" si="665">COUNTIF(KN469:LQ469,"0")</f>
        <v>0</v>
      </c>
      <c r="LW469" s="203">
        <f t="shared" ref="LW469:LW470" si="666">LV469/(LR469+LT469+LV469+LX469)</f>
        <v>0</v>
      </c>
      <c r="LX469" s="202">
        <f t="shared" ref="LX469:LX470" si="667">COUNTIF(KA469:LQ469,"KĐG")</f>
        <v>0</v>
      </c>
      <c r="LY469" s="203">
        <f t="shared" ref="LY469:LY470" si="668">LX469/(LR469+LT469+LV469+LX469)</f>
        <v>0</v>
      </c>
      <c r="LZ469" s="204">
        <f t="shared" ref="LZ469:LZ470" si="669">(((LR469*2)+(LT469*1)+(LV469*0)))/(LR469+LT469+LV469)</f>
        <v>2</v>
      </c>
      <c r="MA469" s="208" t="str">
        <f t="shared" ref="MA469:MA470" si="670">IF(LY469&gt;=50%,"KĐG",IF(LZ469&gt;=1.6,"Đạt mục tiêu",IF(LZ469&gt;=1,"Cần cố gắng","Chưa đạt")))</f>
        <v>Đạt mục tiêu</v>
      </c>
      <c r="MB469" s="61"/>
      <c r="MC469" s="61"/>
      <c r="MD469" s="61"/>
      <c r="ME469" s="61"/>
      <c r="MF469" s="61"/>
      <c r="MG469" s="61"/>
      <c r="MH469" s="61"/>
      <c r="MI469" s="61"/>
      <c r="MJ469" s="61"/>
      <c r="MK469" s="61"/>
      <c r="ML469" s="61"/>
      <c r="MM469" s="61"/>
      <c r="MN469" s="61"/>
      <c r="MO469" s="61"/>
      <c r="MP469" s="61"/>
      <c r="MQ469" s="61"/>
      <c r="MR469" s="61"/>
      <c r="MS469" s="61"/>
      <c r="MT469" s="61"/>
      <c r="MU469" s="61"/>
      <c r="MV469" s="61"/>
      <c r="MW469" s="61"/>
      <c r="MX469" s="61"/>
      <c r="MY469" s="61"/>
      <c r="MZ469" s="61"/>
      <c r="NA469" s="61"/>
      <c r="NB469" s="61"/>
      <c r="NC469" s="61"/>
      <c r="ND469" s="61"/>
      <c r="NE469" s="61"/>
      <c r="NF469" s="61"/>
      <c r="NG469" s="61"/>
      <c r="NH469" s="61"/>
      <c r="NI469" s="61"/>
      <c r="NJ469" s="61"/>
      <c r="NK469" s="61"/>
      <c r="NL469" s="61"/>
      <c r="NM469" s="61"/>
      <c r="NN469" s="61"/>
      <c r="NO469" s="61"/>
      <c r="NP469" s="61"/>
      <c r="NQ469" s="61"/>
      <c r="NR469" s="61"/>
      <c r="NS469" s="61"/>
      <c r="NT469" s="61"/>
      <c r="NU469" s="61"/>
      <c r="NV469" s="61"/>
      <c r="NW469" s="61"/>
      <c r="NX469" s="61"/>
      <c r="NY469" s="61"/>
      <c r="NZ469" s="61"/>
      <c r="OA469" s="61"/>
      <c r="OB469" s="61"/>
      <c r="OC469" s="61"/>
      <c r="OD469" s="61"/>
      <c r="OE469" s="61"/>
      <c r="OF469" s="61"/>
      <c r="OG469" s="61"/>
      <c r="OH469" s="61"/>
      <c r="OI469" s="61"/>
      <c r="OJ469" s="61"/>
      <c r="OK469" s="61"/>
      <c r="OL469" s="61"/>
      <c r="OM469" s="61"/>
      <c r="ON469" s="61"/>
      <c r="OO469" s="61"/>
      <c r="OP469" s="61"/>
      <c r="OQ469" s="61"/>
      <c r="OR469" s="61"/>
      <c r="OS469" s="61"/>
      <c r="OT469" s="61"/>
      <c r="OU469" s="61"/>
      <c r="OV469" s="61"/>
      <c r="OW469" s="61"/>
      <c r="OX469" s="61"/>
      <c r="OY469" s="61"/>
      <c r="OZ469" s="61"/>
    </row>
    <row r="470" spans="1:417" ht="90" hidden="1" customHeight="1">
      <c r="A470" s="61"/>
      <c r="B470" s="61">
        <v>170</v>
      </c>
      <c r="C470" s="137" t="s">
        <v>267</v>
      </c>
      <c r="D470" s="133" t="s">
        <v>4</v>
      </c>
      <c r="E470" s="137" t="s">
        <v>268</v>
      </c>
      <c r="F470" s="134" t="s">
        <v>6</v>
      </c>
      <c r="G470" s="133"/>
      <c r="H470" s="137" t="s">
        <v>268</v>
      </c>
      <c r="I470" s="137" t="s">
        <v>1346</v>
      </c>
      <c r="J470" s="134"/>
      <c r="K470" s="206" t="s">
        <v>662</v>
      </c>
      <c r="L470" s="134" t="s">
        <v>500</v>
      </c>
      <c r="M470" s="55" t="s">
        <v>377</v>
      </c>
      <c r="N470" s="55" t="s">
        <v>349</v>
      </c>
      <c r="O470" s="61" t="s">
        <v>205</v>
      </c>
      <c r="P470" s="61"/>
      <c r="Q470" s="131"/>
      <c r="R470" s="131"/>
      <c r="S470" s="131"/>
      <c r="T470" s="131" t="s">
        <v>205</v>
      </c>
      <c r="U470" s="131"/>
      <c r="V470" s="131"/>
      <c r="W470" s="131"/>
      <c r="X470" s="131"/>
      <c r="Y470" s="131"/>
      <c r="Z470" s="131"/>
      <c r="AA470" s="131"/>
      <c r="AB470" s="130">
        <f t="shared" si="660"/>
        <v>1</v>
      </c>
      <c r="AC470" s="77"/>
      <c r="AD470" s="77"/>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251"/>
      <c r="BT470" s="251"/>
      <c r="BU470" s="77"/>
      <c r="BV470" s="77"/>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77"/>
      <c r="DM470" s="77"/>
      <c r="DN470" s="77"/>
      <c r="DO470" s="77"/>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61"/>
      <c r="FA470" s="61"/>
      <c r="FB470" s="61"/>
      <c r="FC470" s="61"/>
      <c r="FD470" s="61"/>
      <c r="FE470" s="77"/>
      <c r="FF470" s="77"/>
      <c r="FG470" s="77"/>
      <c r="FH470" s="77"/>
      <c r="FI470" s="77"/>
      <c r="FJ470" s="61"/>
      <c r="FK470" s="61"/>
      <c r="FL470" s="61"/>
      <c r="FM470" s="61"/>
      <c r="FN470" s="61"/>
      <c r="FO470" s="61"/>
      <c r="FP470" s="61"/>
      <c r="FQ470" s="61"/>
      <c r="FR470" s="61"/>
      <c r="FS470" s="61"/>
      <c r="FT470" s="61"/>
      <c r="FU470" s="61"/>
      <c r="FV470" s="61"/>
      <c r="FW470" s="61"/>
      <c r="FX470" s="61"/>
      <c r="FY470" s="61"/>
      <c r="FZ470" s="61"/>
      <c r="GA470" s="61"/>
      <c r="GB470" s="61"/>
      <c r="GC470" s="61"/>
      <c r="GD470" s="61"/>
      <c r="GE470" s="61"/>
      <c r="GF470" s="61"/>
      <c r="GG470" s="61"/>
      <c r="GH470" s="61"/>
      <c r="GI470" s="61"/>
      <c r="GJ470" s="61"/>
      <c r="GK470" s="61"/>
      <c r="GL470" s="61"/>
      <c r="GM470" s="61"/>
      <c r="GN470" s="61"/>
      <c r="GO470" s="61"/>
      <c r="GP470" s="61"/>
      <c r="GQ470" s="61"/>
      <c r="GR470" s="61"/>
      <c r="GS470" s="61"/>
      <c r="GT470" s="61"/>
      <c r="GU470" s="61"/>
      <c r="GV470" s="61"/>
      <c r="GW470" s="61"/>
      <c r="GX470" s="61"/>
      <c r="GY470" s="77"/>
      <c r="GZ470" s="77"/>
      <c r="HA470" s="77"/>
      <c r="HB470" s="77"/>
      <c r="HC470" s="77"/>
      <c r="HD470" s="61"/>
      <c r="HE470" s="61"/>
      <c r="HF470" s="61"/>
      <c r="HG470" s="61"/>
      <c r="HH470" s="61"/>
      <c r="HI470" s="61"/>
      <c r="HJ470" s="61"/>
      <c r="HK470" s="61"/>
      <c r="HL470" s="61"/>
      <c r="HM470" s="61"/>
      <c r="HN470" s="61"/>
      <c r="HO470" s="61"/>
      <c r="HP470" s="61"/>
      <c r="HQ470" s="61"/>
      <c r="HR470" s="61"/>
      <c r="HS470" s="61"/>
      <c r="HT470" s="61"/>
      <c r="HU470" s="61"/>
      <c r="HV470" s="61"/>
      <c r="HW470" s="61"/>
      <c r="HX470" s="61"/>
      <c r="HY470" s="61"/>
      <c r="HZ470" s="61"/>
      <c r="IA470" s="61"/>
      <c r="IB470" s="61"/>
      <c r="IC470" s="61"/>
      <c r="ID470" s="61"/>
      <c r="IE470" s="61"/>
      <c r="IF470" s="61"/>
      <c r="IG470" s="61"/>
      <c r="IH470" s="61"/>
      <c r="II470" s="61"/>
      <c r="IJ470" s="61"/>
      <c r="IK470" s="61"/>
      <c r="IL470" s="61"/>
      <c r="IM470" s="61"/>
      <c r="IN470" s="61"/>
      <c r="IO470" s="61"/>
      <c r="IP470" s="61"/>
      <c r="IQ470" s="61"/>
      <c r="IR470" s="61"/>
      <c r="IS470" s="77"/>
      <c r="IT470" s="77"/>
      <c r="IU470" s="77"/>
      <c r="IV470" s="77"/>
      <c r="IW470" s="61"/>
      <c r="IX470" s="61"/>
      <c r="IY470" s="61"/>
      <c r="IZ470" s="61"/>
      <c r="JA470" s="61"/>
      <c r="JB470" s="61"/>
      <c r="JC470" s="61"/>
      <c r="JD470" s="61"/>
      <c r="JE470" s="61"/>
      <c r="JF470" s="61"/>
      <c r="JG470" s="61"/>
      <c r="JH470" s="61"/>
      <c r="JI470" s="61"/>
      <c r="JJ470" s="61"/>
      <c r="JK470" s="61"/>
      <c r="JL470" s="61"/>
      <c r="JM470" s="61"/>
      <c r="JN470" s="61"/>
      <c r="JO470" s="61"/>
      <c r="JP470" s="61"/>
      <c r="JQ470" s="61"/>
      <c r="JR470" s="61"/>
      <c r="JS470" s="61"/>
      <c r="JT470" s="61"/>
      <c r="JU470" s="61"/>
      <c r="JV470" s="61"/>
      <c r="JW470" s="61"/>
      <c r="JX470" s="61"/>
      <c r="JY470" s="61"/>
      <c r="JZ470" s="61"/>
      <c r="KA470" s="61"/>
      <c r="KB470" s="61"/>
      <c r="KC470" s="61"/>
      <c r="KD470" s="61"/>
      <c r="KE470" s="61"/>
      <c r="KF470" s="61"/>
      <c r="KG470" s="61"/>
      <c r="KH470" s="61"/>
      <c r="KI470" s="61"/>
      <c r="KJ470" s="61"/>
      <c r="KK470" s="78"/>
      <c r="KL470" s="79" t="s">
        <v>663</v>
      </c>
      <c r="KM470" s="78" t="s">
        <v>556</v>
      </c>
      <c r="KN470" s="61">
        <v>2</v>
      </c>
      <c r="KO470" s="61">
        <v>2</v>
      </c>
      <c r="KP470" s="61">
        <v>2</v>
      </c>
      <c r="KQ470" s="61">
        <v>2</v>
      </c>
      <c r="KR470" s="61">
        <v>2</v>
      </c>
      <c r="KS470" s="61">
        <v>2</v>
      </c>
      <c r="KT470" s="61">
        <v>2</v>
      </c>
      <c r="KU470" s="61">
        <v>2</v>
      </c>
      <c r="KV470" s="61">
        <v>2</v>
      </c>
      <c r="KW470" s="61">
        <v>2</v>
      </c>
      <c r="KX470" s="61">
        <v>2</v>
      </c>
      <c r="KY470" s="61">
        <v>2</v>
      </c>
      <c r="KZ470" s="61">
        <v>2</v>
      </c>
      <c r="LA470" s="61">
        <v>2</v>
      </c>
      <c r="LB470" s="61">
        <v>2</v>
      </c>
      <c r="LC470" s="61">
        <v>2</v>
      </c>
      <c r="LD470" s="61">
        <v>2</v>
      </c>
      <c r="LE470" s="61">
        <v>2</v>
      </c>
      <c r="LF470" s="61">
        <v>2</v>
      </c>
      <c r="LG470" s="61">
        <v>2</v>
      </c>
      <c r="LH470" s="61">
        <v>2</v>
      </c>
      <c r="LI470" s="61">
        <v>2</v>
      </c>
      <c r="LJ470" s="61">
        <v>2</v>
      </c>
      <c r="LK470" s="61">
        <v>2</v>
      </c>
      <c r="LL470" s="61">
        <v>2</v>
      </c>
      <c r="LM470" s="61">
        <v>2</v>
      </c>
      <c r="LN470" s="61">
        <v>2</v>
      </c>
      <c r="LO470" s="61">
        <v>2</v>
      </c>
      <c r="LP470" s="61">
        <v>2</v>
      </c>
      <c r="LQ470" s="61">
        <v>2</v>
      </c>
      <c r="LR470" s="202">
        <f t="shared" si="661"/>
        <v>30</v>
      </c>
      <c r="LS470" s="203">
        <f t="shared" si="662"/>
        <v>1</v>
      </c>
      <c r="LT470" s="202">
        <f t="shared" si="663"/>
        <v>0</v>
      </c>
      <c r="LU470" s="203">
        <f t="shared" si="664"/>
        <v>0</v>
      </c>
      <c r="LV470" s="202">
        <f t="shared" si="665"/>
        <v>0</v>
      </c>
      <c r="LW470" s="203">
        <f t="shared" si="666"/>
        <v>0</v>
      </c>
      <c r="LX470" s="202">
        <f t="shared" si="667"/>
        <v>0</v>
      </c>
      <c r="LY470" s="203">
        <f t="shared" si="668"/>
        <v>0</v>
      </c>
      <c r="LZ470" s="204">
        <f t="shared" si="669"/>
        <v>2</v>
      </c>
      <c r="MA470" s="208" t="str">
        <f t="shared" si="670"/>
        <v>Đạt mục tiêu</v>
      </c>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61"/>
      <c r="NE470" s="61"/>
      <c r="NF470" s="61"/>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61"/>
      <c r="OE470" s="61"/>
      <c r="OF470" s="61"/>
      <c r="OG470" s="61"/>
      <c r="OH470" s="61"/>
      <c r="OI470" s="61"/>
      <c r="OJ470" s="61"/>
      <c r="OK470" s="61"/>
      <c r="OL470" s="61"/>
      <c r="OM470" s="61"/>
      <c r="ON470" s="61"/>
      <c r="OO470" s="61"/>
      <c r="OP470" s="61"/>
      <c r="OQ470" s="61"/>
      <c r="OR470" s="61"/>
      <c r="OS470" s="61"/>
      <c r="OT470" s="61"/>
      <c r="OU470" s="61"/>
      <c r="OV470" s="61"/>
      <c r="OW470" s="61"/>
      <c r="OX470" s="61"/>
      <c r="OY470" s="61"/>
      <c r="OZ470" s="61"/>
    </row>
    <row r="471" spans="1:417" ht="84" hidden="1" customHeight="1">
      <c r="A471" s="61"/>
      <c r="B471" s="61">
        <v>171</v>
      </c>
      <c r="C471" s="137" t="s">
        <v>269</v>
      </c>
      <c r="D471" s="133" t="s">
        <v>4</v>
      </c>
      <c r="E471" s="137" t="s">
        <v>580</v>
      </c>
      <c r="F471" s="134" t="s">
        <v>6</v>
      </c>
      <c r="G471" s="133"/>
      <c r="H471" s="137" t="s">
        <v>1347</v>
      </c>
      <c r="I471" s="176" t="s">
        <v>1348</v>
      </c>
      <c r="J471" s="134"/>
      <c r="K471" s="206" t="s">
        <v>662</v>
      </c>
      <c r="L471" s="134" t="s">
        <v>500</v>
      </c>
      <c r="M471" s="55" t="s">
        <v>377</v>
      </c>
      <c r="N471" s="55" t="s">
        <v>349</v>
      </c>
      <c r="O471" s="61" t="s">
        <v>205</v>
      </c>
      <c r="P471" s="61"/>
      <c r="Q471" s="131"/>
      <c r="R471" s="131"/>
      <c r="S471" s="131"/>
      <c r="T471" s="131"/>
      <c r="U471" s="131"/>
      <c r="V471" s="131"/>
      <c r="W471" s="131"/>
      <c r="X471" s="131"/>
      <c r="Y471" s="131"/>
      <c r="Z471" s="131"/>
      <c r="AA471" s="131" t="s">
        <v>205</v>
      </c>
      <c r="AB471" s="130">
        <f t="shared" si="660"/>
        <v>1</v>
      </c>
      <c r="AC471" s="77"/>
      <c r="AD471" s="77"/>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251"/>
      <c r="BT471" s="251"/>
      <c r="BU471" s="77"/>
      <c r="BV471" s="77"/>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77"/>
      <c r="DM471" s="77"/>
      <c r="DN471" s="77"/>
      <c r="DO471" s="77"/>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77"/>
      <c r="FF471" s="77"/>
      <c r="FG471" s="77"/>
      <c r="FH471" s="77"/>
      <c r="FI471" s="77"/>
      <c r="FJ471" s="61"/>
      <c r="FK471" s="61"/>
      <c r="FL471" s="61"/>
      <c r="FM471" s="61"/>
      <c r="FN471" s="61"/>
      <c r="FO471" s="61"/>
      <c r="FP471" s="61"/>
      <c r="FQ471" s="61"/>
      <c r="FR471" s="61"/>
      <c r="FS471" s="61"/>
      <c r="FT471" s="61"/>
      <c r="FU471" s="61"/>
      <c r="FV471" s="61"/>
      <c r="FW471" s="61"/>
      <c r="FX471" s="61"/>
      <c r="FY471" s="61"/>
      <c r="FZ471" s="61"/>
      <c r="GA471" s="61"/>
      <c r="GB471" s="61"/>
      <c r="GC471" s="61"/>
      <c r="GD471" s="61"/>
      <c r="GE471" s="61"/>
      <c r="GF471" s="61"/>
      <c r="GG471" s="61"/>
      <c r="GH471" s="61"/>
      <c r="GI471" s="61"/>
      <c r="GJ471" s="61"/>
      <c r="GK471" s="61"/>
      <c r="GL471" s="61"/>
      <c r="GM471" s="61"/>
      <c r="GN471" s="61"/>
      <c r="GO471" s="61"/>
      <c r="GP471" s="61"/>
      <c r="GQ471" s="61"/>
      <c r="GR471" s="61"/>
      <c r="GS471" s="61"/>
      <c r="GT471" s="61"/>
      <c r="GU471" s="61"/>
      <c r="GV471" s="61"/>
      <c r="GW471" s="61"/>
      <c r="GX471" s="61"/>
      <c r="GY471" s="77"/>
      <c r="GZ471" s="77"/>
      <c r="HA471" s="77"/>
      <c r="HB471" s="77"/>
      <c r="HC471" s="77"/>
      <c r="HD471" s="61"/>
      <c r="HE471" s="61"/>
      <c r="HF471" s="61"/>
      <c r="HG471" s="61"/>
      <c r="HH471" s="61"/>
      <c r="HI471" s="61"/>
      <c r="HJ471" s="61"/>
      <c r="HK471" s="61"/>
      <c r="HL471" s="61"/>
      <c r="HM471" s="61"/>
      <c r="HN471" s="61"/>
      <c r="HO471" s="61"/>
      <c r="HP471" s="61"/>
      <c r="HQ471" s="61"/>
      <c r="HR471" s="61"/>
      <c r="HS471" s="61"/>
      <c r="HT471" s="61"/>
      <c r="HU471" s="61"/>
      <c r="HV471" s="61"/>
      <c r="HW471" s="61"/>
      <c r="HX471" s="61"/>
      <c r="HY471" s="61"/>
      <c r="HZ471" s="61"/>
      <c r="IA471" s="61"/>
      <c r="IB471" s="61"/>
      <c r="IC471" s="61"/>
      <c r="ID471" s="61"/>
      <c r="IE471" s="61"/>
      <c r="IF471" s="61"/>
      <c r="IG471" s="61"/>
      <c r="IH471" s="61"/>
      <c r="II471" s="61"/>
      <c r="IJ471" s="61"/>
      <c r="IK471" s="61"/>
      <c r="IL471" s="61"/>
      <c r="IM471" s="61"/>
      <c r="IN471" s="61"/>
      <c r="IO471" s="61"/>
      <c r="IP471" s="61"/>
      <c r="IQ471" s="61"/>
      <c r="IR471" s="61"/>
      <c r="IS471" s="77"/>
      <c r="IT471" s="77"/>
      <c r="IU471" s="77"/>
      <c r="IV471" s="77"/>
      <c r="IW471" s="61"/>
      <c r="IX471" s="61"/>
      <c r="IY471" s="61"/>
      <c r="IZ471" s="61"/>
      <c r="JA471" s="61"/>
      <c r="JB471" s="61"/>
      <c r="JC471" s="61"/>
      <c r="JD471" s="61"/>
      <c r="JE471" s="61"/>
      <c r="JF471" s="61"/>
      <c r="JG471" s="61"/>
      <c r="JH471" s="61"/>
      <c r="JI471" s="61"/>
      <c r="JJ471" s="61"/>
      <c r="JK471" s="61"/>
      <c r="JL471" s="61"/>
      <c r="JM471" s="61"/>
      <c r="JN471" s="61"/>
      <c r="JO471" s="61"/>
      <c r="JP471" s="61"/>
      <c r="JQ471" s="61"/>
      <c r="JR471" s="61"/>
      <c r="JS471" s="61"/>
      <c r="JT471" s="61"/>
      <c r="JU471" s="61"/>
      <c r="JV471" s="61"/>
      <c r="JW471" s="61"/>
      <c r="JX471" s="61"/>
      <c r="JY471" s="61"/>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61"/>
      <c r="LG471" s="61"/>
      <c r="LH471" s="61"/>
      <c r="LI471" s="61"/>
      <c r="LJ471" s="61"/>
      <c r="LK471" s="61"/>
      <c r="LL471" s="61"/>
      <c r="LM471" s="61"/>
      <c r="LN471" s="61"/>
      <c r="LO471" s="61"/>
      <c r="LP471" s="61"/>
      <c r="LQ471" s="61"/>
      <c r="LR471" s="61"/>
      <c r="LS471" s="61"/>
      <c r="LT471" s="61"/>
      <c r="LU471" s="61"/>
      <c r="LV471" s="61"/>
      <c r="LW471" s="61"/>
      <c r="LX471" s="61"/>
      <c r="LY471" s="61"/>
      <c r="LZ471" s="61"/>
      <c r="MA471" s="61"/>
      <c r="MB471" s="78" t="s">
        <v>555</v>
      </c>
      <c r="MC471" s="78" t="s">
        <v>555</v>
      </c>
      <c r="MD471" s="61">
        <v>2</v>
      </c>
      <c r="ME471" s="61">
        <v>2</v>
      </c>
      <c r="MF471" s="61">
        <v>1</v>
      </c>
      <c r="MG471" s="61">
        <v>2</v>
      </c>
      <c r="MH471" s="61">
        <v>2</v>
      </c>
      <c r="MI471" s="61">
        <v>2</v>
      </c>
      <c r="MJ471" s="61">
        <v>2</v>
      </c>
      <c r="MK471" s="61">
        <v>2</v>
      </c>
      <c r="ML471" s="61">
        <v>2</v>
      </c>
      <c r="MM471" s="61">
        <v>2</v>
      </c>
      <c r="MN471" s="61">
        <v>1</v>
      </c>
      <c r="MO471" s="61">
        <v>2</v>
      </c>
      <c r="MP471" s="61">
        <v>1</v>
      </c>
      <c r="MQ471" s="61">
        <v>2</v>
      </c>
      <c r="MR471" s="61">
        <v>2</v>
      </c>
      <c r="MS471" s="61">
        <v>2</v>
      </c>
      <c r="MT471" s="61">
        <v>2</v>
      </c>
      <c r="MU471" s="61">
        <v>2</v>
      </c>
      <c r="MV471" s="61">
        <v>2</v>
      </c>
      <c r="MW471" s="61">
        <v>2</v>
      </c>
      <c r="MX471" s="61">
        <v>2</v>
      </c>
      <c r="MY471" s="61">
        <v>2</v>
      </c>
      <c r="MZ471" s="61">
        <v>2</v>
      </c>
      <c r="NA471" s="61">
        <v>2</v>
      </c>
      <c r="NB471" s="61">
        <v>2</v>
      </c>
      <c r="NC471" s="61">
        <v>2</v>
      </c>
      <c r="ND471" s="202">
        <f>COUNTIF(MD471:NC471,"2")</f>
        <v>23</v>
      </c>
      <c r="NE471" s="203">
        <f>ND471/(ND471+NF471+NH471+NJ471)</f>
        <v>0.88461538461538458</v>
      </c>
      <c r="NF471" s="202">
        <f>COUNTIF(MD471:NC471,"1")</f>
        <v>3</v>
      </c>
      <c r="NG471" s="203">
        <f>NF471/(ND471+NF471+NH471+NJ471)</f>
        <v>0.11538461538461539</v>
      </c>
      <c r="NH471" s="202">
        <f>COUNTIF(MD471:NC471,"0")</f>
        <v>0</v>
      </c>
      <c r="NI471" s="203">
        <f>NH471/(ND471+NF471+NH471+NJ471)</f>
        <v>0</v>
      </c>
      <c r="NJ471" s="202">
        <f>COUNTIF(LQ471:NC471,"KĐG")</f>
        <v>0</v>
      </c>
      <c r="NK471" s="203">
        <f>NJ471/(ND471+NF471+NH471+NJ471)</f>
        <v>0</v>
      </c>
      <c r="NL471" s="204">
        <f>(((ND471*2)+(NF471*1)+(NH471*0)))/(ND471+NF471+NH471)</f>
        <v>1.8846153846153846</v>
      </c>
      <c r="NM471" s="207" t="str">
        <f>IF(NK471&gt;=50%,"KĐG",IF(NL471&gt;=1.6,"Đạt mục tiêu",IF(NL471&gt;=1,"Cần cố gắng","Chưa đạt")))</f>
        <v>Đạt mục tiêu</v>
      </c>
      <c r="NN471" s="61"/>
      <c r="NO471" s="61"/>
      <c r="NP471" s="61"/>
      <c r="NQ471" s="61"/>
      <c r="NR471" s="61"/>
      <c r="NS471" s="61"/>
      <c r="NT471" s="61"/>
      <c r="NU471" s="61"/>
      <c r="NV471" s="61"/>
      <c r="NW471" s="61"/>
      <c r="NX471" s="61"/>
      <c r="NY471" s="61"/>
      <c r="NZ471" s="61"/>
      <c r="OA471" s="61"/>
      <c r="OB471" s="61"/>
      <c r="OC471" s="61"/>
      <c r="OD471" s="61"/>
      <c r="OE471" s="61"/>
      <c r="OF471" s="61"/>
      <c r="OG471" s="61"/>
      <c r="OH471" s="61"/>
      <c r="OI471" s="61"/>
      <c r="OJ471" s="61"/>
      <c r="OK471" s="61"/>
      <c r="OL471" s="61"/>
      <c r="OM471" s="61"/>
      <c r="ON471" s="61"/>
      <c r="OO471" s="61"/>
      <c r="OP471" s="61"/>
      <c r="OQ471" s="61"/>
      <c r="OR471" s="61"/>
      <c r="OS471" s="61"/>
      <c r="OT471" s="61"/>
      <c r="OU471" s="61"/>
      <c r="OV471" s="61"/>
      <c r="OW471" s="61"/>
      <c r="OX471" s="61"/>
      <c r="OY471" s="61"/>
      <c r="OZ471" s="61"/>
    </row>
    <row r="472" spans="1:417" ht="33" hidden="1" customHeight="1">
      <c r="A472" s="212">
        <v>420</v>
      </c>
      <c r="B472" s="272">
        <v>172</v>
      </c>
      <c r="C472" s="275" t="s">
        <v>419</v>
      </c>
      <c r="D472" s="288" t="s">
        <v>4</v>
      </c>
      <c r="E472" s="275" t="s">
        <v>817</v>
      </c>
      <c r="F472" s="290" t="s">
        <v>6</v>
      </c>
      <c r="G472" s="288"/>
      <c r="H472" s="142" t="s">
        <v>518</v>
      </c>
      <c r="I472" s="137" t="s">
        <v>1349</v>
      </c>
      <c r="J472" s="135" t="s">
        <v>542</v>
      </c>
      <c r="K472" s="206" t="s">
        <v>662</v>
      </c>
      <c r="L472" s="200" t="s">
        <v>500</v>
      </c>
      <c r="M472" s="55" t="s">
        <v>377</v>
      </c>
      <c r="N472" s="61" t="s">
        <v>385</v>
      </c>
      <c r="O472" s="282" t="s">
        <v>205</v>
      </c>
      <c r="P472" s="282">
        <v>11</v>
      </c>
      <c r="Q472" s="131" t="s">
        <v>205</v>
      </c>
      <c r="R472" s="131"/>
      <c r="S472" s="131"/>
      <c r="T472" s="131"/>
      <c r="U472" s="131"/>
      <c r="V472" s="131"/>
      <c r="W472" s="131"/>
      <c r="X472" s="131"/>
      <c r="Y472" s="131"/>
      <c r="Z472" s="131"/>
      <c r="AA472" s="131"/>
      <c r="AB472" s="130">
        <f t="shared" si="660"/>
        <v>1</v>
      </c>
      <c r="AC472" s="75" t="s">
        <v>556</v>
      </c>
      <c r="AD472" s="75" t="s">
        <v>556</v>
      </c>
      <c r="AE472" s="201">
        <v>2</v>
      </c>
      <c r="AF472" s="201">
        <v>1</v>
      </c>
      <c r="AG472" s="201">
        <v>1</v>
      </c>
      <c r="AH472" s="201">
        <v>2</v>
      </c>
      <c r="AI472" s="201">
        <v>2</v>
      </c>
      <c r="AJ472" s="201">
        <v>2</v>
      </c>
      <c r="AK472" s="201">
        <v>2</v>
      </c>
      <c r="AL472" s="201">
        <v>2</v>
      </c>
      <c r="AM472" s="201">
        <v>2</v>
      </c>
      <c r="AN472" s="201">
        <v>2</v>
      </c>
      <c r="AO472" s="201">
        <v>2</v>
      </c>
      <c r="AP472" s="201">
        <v>2</v>
      </c>
      <c r="AQ472" s="201">
        <v>1</v>
      </c>
      <c r="AR472" s="201">
        <v>2</v>
      </c>
      <c r="AS472" s="201">
        <v>2</v>
      </c>
      <c r="AT472" s="201">
        <v>2</v>
      </c>
      <c r="AU472" s="201">
        <v>2</v>
      </c>
      <c r="AV472" s="201">
        <v>2</v>
      </c>
      <c r="AW472" s="201">
        <v>2</v>
      </c>
      <c r="AX472" s="201">
        <v>2</v>
      </c>
      <c r="AY472" s="201">
        <v>2</v>
      </c>
      <c r="AZ472" s="201">
        <v>2</v>
      </c>
      <c r="BA472" s="201">
        <v>2</v>
      </c>
      <c r="BB472" s="201">
        <v>2</v>
      </c>
      <c r="BC472" s="201">
        <v>2</v>
      </c>
      <c r="BD472" s="201">
        <v>2</v>
      </c>
      <c r="BE472" s="201">
        <v>2</v>
      </c>
      <c r="BF472" s="201">
        <v>1</v>
      </c>
      <c r="BG472" s="201">
        <v>1</v>
      </c>
      <c r="BH472" s="201">
        <v>2</v>
      </c>
      <c r="BI472" s="202">
        <f>COUNTIF(AE472:BH472,"2")</f>
        <v>25</v>
      </c>
      <c r="BJ472" s="203">
        <f>BI472/(BI472+BK472+BM472+BO472)</f>
        <v>0.83333333333333337</v>
      </c>
      <c r="BK472" s="202">
        <f>COUNTIF(AE472:BH472,"1")</f>
        <v>5</v>
      </c>
      <c r="BL472" s="203">
        <f>BK472/(BI472+BK472+BM472+BO472)</f>
        <v>0.16666666666666666</v>
      </c>
      <c r="BM472" s="202">
        <f>COUNTIF(AE472:BH472,"0")</f>
        <v>0</v>
      </c>
      <c r="BN472" s="203">
        <f>BM472/(BI472+BK472+BM472+BO472)</f>
        <v>0</v>
      </c>
      <c r="BO472" s="202">
        <f>COUNTIF(P472:BH472,"KĐG")</f>
        <v>0</v>
      </c>
      <c r="BP472" s="203">
        <f>BO472/(BI472+BK472+BM472+BO472)</f>
        <v>0</v>
      </c>
      <c r="BQ472" s="204">
        <f>(((BI472*2)+(BK472*1)+(BM472*0)))/(BI472+BK472+BM472)</f>
        <v>1.8333333333333333</v>
      </c>
      <c r="BR472" s="205" t="str">
        <f>IF(BP472&gt;=50%,"KĐG",IF(BQ472&gt;=1.6,"Đạt mục tiêu",IF(BQ472&gt;=1,"Cần cố gắng","Chưa đạt")))</f>
        <v>Đạt mục tiêu</v>
      </c>
      <c r="BS472" s="251"/>
      <c r="BT472" s="251"/>
      <c r="BU472" s="77">
        <v>2</v>
      </c>
      <c r="BV472" s="77">
        <v>1</v>
      </c>
      <c r="BW472" s="61">
        <v>1</v>
      </c>
      <c r="BX472" s="61">
        <v>2</v>
      </c>
      <c r="BY472" s="61">
        <v>2</v>
      </c>
      <c r="BZ472" s="61">
        <v>2</v>
      </c>
      <c r="CA472" s="61">
        <v>2</v>
      </c>
      <c r="CB472" s="61">
        <v>2</v>
      </c>
      <c r="CC472" s="61">
        <v>2</v>
      </c>
      <c r="CD472" s="61">
        <v>2</v>
      </c>
      <c r="CE472" s="61">
        <v>2</v>
      </c>
      <c r="CF472" s="61">
        <v>2</v>
      </c>
      <c r="CG472" s="61">
        <v>1</v>
      </c>
      <c r="CH472" s="61">
        <v>2</v>
      </c>
      <c r="CI472" s="61">
        <v>2</v>
      </c>
      <c r="CJ472" s="61">
        <v>2</v>
      </c>
      <c r="CK472" s="61">
        <v>2</v>
      </c>
      <c r="CL472" s="61">
        <v>2</v>
      </c>
      <c r="CM472" s="61">
        <v>2</v>
      </c>
      <c r="CN472" s="61">
        <v>2</v>
      </c>
      <c r="CO472" s="61">
        <v>2</v>
      </c>
      <c r="CP472" s="61">
        <v>2</v>
      </c>
      <c r="CQ472" s="61">
        <v>2</v>
      </c>
      <c r="CR472" s="61">
        <v>2</v>
      </c>
      <c r="CS472" s="61">
        <v>2</v>
      </c>
      <c r="CT472" s="61">
        <v>2</v>
      </c>
      <c r="CU472" s="61">
        <v>2</v>
      </c>
      <c r="CV472" s="61">
        <v>1</v>
      </c>
      <c r="CW472" s="61">
        <v>1</v>
      </c>
      <c r="CX472" s="61">
        <v>2</v>
      </c>
      <c r="CY472" s="61">
        <f>COUNTIF(BU472:CX472,"2")</f>
        <v>25</v>
      </c>
      <c r="CZ472" s="61">
        <f>CY472/(CY472+DA472+DC472+DE472)</f>
        <v>0.83333333333333337</v>
      </c>
      <c r="DA472" s="61">
        <f>COUNTIF(BU472:CX472,"1")</f>
        <v>5</v>
      </c>
      <c r="DB472" s="61">
        <f>DA472/(CY472+DA472+DC472+DE472)</f>
        <v>0.16666666666666666</v>
      </c>
      <c r="DC472" s="61">
        <f>COUNTIF(BU472:CX472,"0")</f>
        <v>0</v>
      </c>
      <c r="DD472" s="61">
        <f>DC472/(CY472+DA472+DC472+DE472)</f>
        <v>0</v>
      </c>
      <c r="DE472" s="61">
        <f>COUNTIF(BG472:CX472,"KĐG")</f>
        <v>0</v>
      </c>
      <c r="DF472" s="61">
        <f>DE472/(CY472+DA472+DC472+DE472)</f>
        <v>0</v>
      </c>
      <c r="DG472" s="61">
        <f>(((CY472*2)+(DA472*1)+(DC472*0)))/(CY472+DA472+DC472)</f>
        <v>1.8333333333333333</v>
      </c>
      <c r="DH472" s="61" t="str">
        <f>IF(DF472&gt;=50%,"KĐG",IF(DG472&gt;=1.6,"Đạt mục tiêu",IF(DG472&gt;=1,"Cần cố gắng","Chưa đạt")))</f>
        <v>Đạt mục tiêu</v>
      </c>
      <c r="DI472" s="61"/>
      <c r="DJ472" s="61"/>
      <c r="DK472" s="61"/>
      <c r="DL472" s="77"/>
      <c r="DM472" s="77"/>
      <c r="DN472" s="77"/>
      <c r="DO472" s="77"/>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77"/>
      <c r="FF472" s="77"/>
      <c r="FG472" s="77"/>
      <c r="FH472" s="77"/>
      <c r="FI472" s="77"/>
      <c r="FJ472" s="61"/>
      <c r="FK472" s="61"/>
      <c r="FL472" s="61"/>
      <c r="FM472" s="61"/>
      <c r="FN472" s="61"/>
      <c r="FO472" s="61"/>
      <c r="FP472" s="61"/>
      <c r="FQ472" s="61"/>
      <c r="FR472" s="61"/>
      <c r="FS472" s="61"/>
      <c r="FT472" s="61"/>
      <c r="FU472" s="61"/>
      <c r="FV472" s="61"/>
      <c r="FW472" s="61"/>
      <c r="FX472" s="61"/>
      <c r="FY472" s="61"/>
      <c r="FZ472" s="61"/>
      <c r="GA472" s="61"/>
      <c r="GB472" s="61"/>
      <c r="GC472" s="61"/>
      <c r="GD472" s="61"/>
      <c r="GE472" s="61"/>
      <c r="GF472" s="61"/>
      <c r="GG472" s="61"/>
      <c r="GH472" s="61"/>
      <c r="GI472" s="61"/>
      <c r="GJ472" s="61"/>
      <c r="GK472" s="61"/>
      <c r="GL472" s="61"/>
      <c r="GM472" s="61"/>
      <c r="GN472" s="61"/>
      <c r="GO472" s="61"/>
      <c r="GP472" s="61"/>
      <c r="GQ472" s="61"/>
      <c r="GR472" s="61"/>
      <c r="GS472" s="61"/>
      <c r="GT472" s="61"/>
      <c r="GU472" s="61"/>
      <c r="GV472" s="61"/>
      <c r="GW472" s="61"/>
      <c r="GX472" s="61"/>
      <c r="GY472" s="77"/>
      <c r="GZ472" s="77"/>
      <c r="HA472" s="77"/>
      <c r="HB472" s="77"/>
      <c r="HC472" s="77"/>
      <c r="HD472" s="61"/>
      <c r="HE472" s="61"/>
      <c r="HF472" s="61"/>
      <c r="HG472" s="61"/>
      <c r="HH472" s="61"/>
      <c r="HI472" s="61"/>
      <c r="HJ472" s="61"/>
      <c r="HK472" s="61"/>
      <c r="HL472" s="61"/>
      <c r="HM472" s="61"/>
      <c r="HN472" s="61"/>
      <c r="HO472" s="61"/>
      <c r="HP472" s="61"/>
      <c r="HQ472" s="61"/>
      <c r="HR472" s="61"/>
      <c r="HS472" s="61"/>
      <c r="HT472" s="61"/>
      <c r="HU472" s="61"/>
      <c r="HV472" s="61"/>
      <c r="HW472" s="61"/>
      <c r="HX472" s="61"/>
      <c r="HY472" s="61"/>
      <c r="HZ472" s="61"/>
      <c r="IA472" s="61"/>
      <c r="IB472" s="61"/>
      <c r="IC472" s="61"/>
      <c r="ID472" s="61"/>
      <c r="IE472" s="61"/>
      <c r="IF472" s="61"/>
      <c r="IG472" s="61"/>
      <c r="IH472" s="61"/>
      <c r="II472" s="61"/>
      <c r="IJ472" s="61"/>
      <c r="IK472" s="61"/>
      <c r="IL472" s="61"/>
      <c r="IM472" s="61"/>
      <c r="IN472" s="61"/>
      <c r="IO472" s="61"/>
      <c r="IP472" s="61"/>
      <c r="IQ472" s="61"/>
      <c r="IR472" s="61"/>
      <c r="IS472" s="77"/>
      <c r="IT472" s="77"/>
      <c r="IU472" s="77"/>
      <c r="IV472" s="77"/>
      <c r="IW472" s="61"/>
      <c r="IX472" s="61"/>
      <c r="IY472" s="61"/>
      <c r="IZ472" s="61"/>
      <c r="JA472" s="61"/>
      <c r="JB472" s="61"/>
      <c r="JC472" s="61"/>
      <c r="JD472" s="61"/>
      <c r="JE472" s="61"/>
      <c r="JF472" s="61"/>
      <c r="JG472" s="61"/>
      <c r="JH472" s="61"/>
      <c r="JI472" s="61"/>
      <c r="JJ472" s="61"/>
      <c r="JK472" s="61"/>
      <c r="JL472" s="61"/>
      <c r="JM472" s="61"/>
      <c r="JN472" s="61"/>
      <c r="JO472" s="61"/>
      <c r="JP472" s="61"/>
      <c r="JQ472" s="61"/>
      <c r="JR472" s="61"/>
      <c r="JS472" s="61"/>
      <c r="JT472" s="61"/>
      <c r="JU472" s="61"/>
      <c r="JV472" s="61"/>
      <c r="JW472" s="61"/>
      <c r="JX472" s="61"/>
      <c r="JY472" s="61"/>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61"/>
      <c r="LG472" s="61"/>
      <c r="LH472" s="61"/>
      <c r="LI472" s="61"/>
      <c r="LJ472" s="61"/>
      <c r="LK472" s="61"/>
      <c r="LL472" s="61"/>
      <c r="LM472" s="61"/>
      <c r="LN472" s="61"/>
      <c r="LO472" s="61"/>
      <c r="LP472" s="61"/>
      <c r="LQ472" s="61"/>
      <c r="LR472" s="61"/>
      <c r="LS472" s="61"/>
      <c r="LT472" s="61"/>
      <c r="LU472" s="61"/>
      <c r="LV472" s="61"/>
      <c r="LW472" s="61"/>
      <c r="LX472" s="61"/>
      <c r="LY472" s="61"/>
      <c r="LZ472" s="61"/>
      <c r="MA472" s="61"/>
      <c r="MB472" s="61"/>
      <c r="MC472" s="61"/>
      <c r="MD472" s="61"/>
      <c r="ME472" s="61"/>
      <c r="MF472" s="61"/>
      <c r="MG472" s="61"/>
      <c r="MH472" s="61"/>
      <c r="MI472" s="61"/>
      <c r="MJ472" s="61"/>
      <c r="MK472" s="61"/>
      <c r="ML472" s="61"/>
      <c r="MM472" s="61"/>
      <c r="MN472" s="61"/>
      <c r="MO472" s="61"/>
      <c r="MP472" s="61"/>
      <c r="MQ472" s="61"/>
      <c r="MR472" s="61"/>
      <c r="MS472" s="61"/>
      <c r="MT472" s="61"/>
      <c r="MU472" s="61"/>
      <c r="MV472" s="61"/>
      <c r="MW472" s="61"/>
      <c r="MX472" s="61"/>
      <c r="MY472" s="61"/>
      <c r="MZ472" s="61"/>
      <c r="NA472" s="61"/>
      <c r="NB472" s="61"/>
      <c r="NC472" s="61"/>
      <c r="ND472" s="61"/>
      <c r="NE472" s="61"/>
      <c r="NF472" s="61"/>
      <c r="NG472" s="61"/>
      <c r="NH472" s="61"/>
      <c r="NI472" s="61"/>
      <c r="NJ472" s="61"/>
      <c r="NK472" s="61"/>
      <c r="NL472" s="61"/>
      <c r="NM472" s="61"/>
      <c r="NN472" s="61"/>
      <c r="NO472" s="61"/>
      <c r="NP472" s="61"/>
      <c r="NQ472" s="61"/>
      <c r="NR472" s="61"/>
      <c r="NS472" s="61"/>
      <c r="NT472" s="61"/>
      <c r="NU472" s="61"/>
      <c r="NV472" s="61"/>
      <c r="NW472" s="61"/>
      <c r="NX472" s="61"/>
      <c r="NY472" s="61"/>
      <c r="NZ472" s="61"/>
      <c r="OA472" s="61"/>
      <c r="OB472" s="61"/>
      <c r="OC472" s="61"/>
      <c r="OD472" s="61"/>
      <c r="OE472" s="61"/>
      <c r="OF472" s="61"/>
      <c r="OG472" s="61"/>
      <c r="OH472" s="61"/>
      <c r="OI472" s="61"/>
      <c r="OJ472" s="61"/>
      <c r="OK472" s="61"/>
      <c r="OL472" s="61"/>
      <c r="OM472" s="61"/>
      <c r="ON472" s="61"/>
      <c r="OO472" s="61"/>
      <c r="OP472" s="61"/>
      <c r="OQ472" s="61"/>
      <c r="OR472" s="61"/>
      <c r="OS472" s="61"/>
      <c r="OT472" s="61"/>
      <c r="OU472" s="61"/>
      <c r="OV472" s="61"/>
      <c r="OW472" s="61"/>
      <c r="OX472" s="61"/>
      <c r="OY472" s="61"/>
      <c r="OZ472" s="61"/>
    </row>
    <row r="473" spans="1:417" ht="33" hidden="1" customHeight="1">
      <c r="A473" s="213"/>
      <c r="B473" s="274"/>
      <c r="C473" s="279"/>
      <c r="D473" s="289"/>
      <c r="E473" s="279"/>
      <c r="F473" s="291"/>
      <c r="G473" s="289"/>
      <c r="H473" s="142" t="s">
        <v>931</v>
      </c>
      <c r="I473" s="137" t="s">
        <v>1381</v>
      </c>
      <c r="J473" s="135"/>
      <c r="K473" s="206" t="s">
        <v>662</v>
      </c>
      <c r="L473" s="200" t="s">
        <v>500</v>
      </c>
      <c r="M473" s="55" t="s">
        <v>377</v>
      </c>
      <c r="N473" s="61" t="s">
        <v>349</v>
      </c>
      <c r="O473" s="282"/>
      <c r="P473" s="282"/>
      <c r="Q473" s="131"/>
      <c r="R473" s="131"/>
      <c r="S473" s="131"/>
      <c r="T473" s="131"/>
      <c r="U473" s="131"/>
      <c r="V473" s="131" t="s">
        <v>205</v>
      </c>
      <c r="W473" s="131"/>
      <c r="X473" s="131"/>
      <c r="Y473" s="131"/>
      <c r="Z473" s="131"/>
      <c r="AA473" s="131"/>
      <c r="AB473" s="130">
        <f t="shared" si="660"/>
        <v>1</v>
      </c>
      <c r="AC473" s="77"/>
      <c r="AD473" s="77"/>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202"/>
      <c r="BJ473" s="203"/>
      <c r="BK473" s="202"/>
      <c r="BL473" s="203"/>
      <c r="BM473" s="202"/>
      <c r="BN473" s="203"/>
      <c r="BO473" s="202"/>
      <c r="BP473" s="203"/>
      <c r="BQ473" s="204"/>
      <c r="BR473" s="207"/>
      <c r="BS473" s="251"/>
      <c r="BT473" s="251"/>
      <c r="BU473" s="76"/>
      <c r="BV473" s="205"/>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202"/>
      <c r="DC473" s="203"/>
      <c r="DD473" s="202"/>
      <c r="DE473" s="203"/>
      <c r="DF473" s="202"/>
      <c r="DG473" s="203"/>
      <c r="DH473" s="202"/>
      <c r="DI473" s="203" t="e">
        <f>DH473/(DB473+DD473+DF473+DH473)</f>
        <v>#DIV/0!</v>
      </c>
      <c r="DJ473" s="204" t="e">
        <f>(((DB473*2)+(DD473*1)+(DF473*0)))/(DB473+DD473+DF473)</f>
        <v>#DIV/0!</v>
      </c>
      <c r="DK473" s="207" t="e">
        <f>IF(DI473&gt;=50%,"KĐG",IF(DJ473&gt;=1.6,"Đạt mục tiêu",IF(DJ473&gt;=1,"Cần cố gắng","Chưa đạt")))</f>
        <v>#DIV/0!</v>
      </c>
      <c r="DL473" s="77"/>
      <c r="DM473" s="77"/>
      <c r="DN473" s="77"/>
      <c r="DO473" s="77"/>
      <c r="DP473" s="201">
        <v>2</v>
      </c>
      <c r="DQ473" s="201">
        <v>2</v>
      </c>
      <c r="DR473" s="201">
        <v>2</v>
      </c>
      <c r="DS473" s="201">
        <v>2</v>
      </c>
      <c r="DT473" s="201">
        <v>2</v>
      </c>
      <c r="DU473" s="201">
        <v>2</v>
      </c>
      <c r="DV473" s="201">
        <v>2</v>
      </c>
      <c r="DW473" s="201">
        <v>2</v>
      </c>
      <c r="DX473" s="201">
        <v>2</v>
      </c>
      <c r="DY473" s="201">
        <v>2</v>
      </c>
      <c r="DZ473" s="201">
        <v>2</v>
      </c>
      <c r="EA473" s="201">
        <v>2</v>
      </c>
      <c r="EB473" s="201">
        <v>2</v>
      </c>
      <c r="EC473" s="201">
        <v>2</v>
      </c>
      <c r="ED473" s="201">
        <v>2</v>
      </c>
      <c r="EE473" s="201">
        <v>2</v>
      </c>
      <c r="EF473" s="201">
        <v>2</v>
      </c>
      <c r="EG473" s="201">
        <v>2</v>
      </c>
      <c r="EH473" s="201">
        <v>2</v>
      </c>
      <c r="EI473" s="201">
        <v>2</v>
      </c>
      <c r="EJ473" s="201">
        <v>2</v>
      </c>
      <c r="EK473" s="201">
        <v>2</v>
      </c>
      <c r="EL473" s="201">
        <v>2</v>
      </c>
      <c r="EM473" s="201">
        <v>2</v>
      </c>
      <c r="EN473" s="201">
        <v>2</v>
      </c>
      <c r="EO473" s="201">
        <v>2</v>
      </c>
      <c r="EP473" s="201">
        <v>2</v>
      </c>
      <c r="EQ473" s="201">
        <v>2</v>
      </c>
      <c r="ER473" s="201">
        <v>2</v>
      </c>
      <c r="ES473" s="201">
        <v>2</v>
      </c>
      <c r="ET473" s="201">
        <v>2</v>
      </c>
      <c r="EU473" s="61"/>
      <c r="EV473" s="61"/>
      <c r="EW473" s="61"/>
      <c r="EX473" s="61"/>
      <c r="EY473" s="61"/>
      <c r="EZ473" s="61"/>
      <c r="FA473" s="61"/>
      <c r="FB473" s="61"/>
      <c r="FC473" s="61"/>
      <c r="FD473" s="61"/>
      <c r="FE473" s="77"/>
      <c r="FF473" s="77"/>
      <c r="FG473" s="77"/>
      <c r="FH473" s="77"/>
      <c r="FI473" s="77"/>
      <c r="FJ473" s="61"/>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61"/>
      <c r="GP473" s="61"/>
      <c r="GQ473" s="61"/>
      <c r="GR473" s="61"/>
      <c r="GS473" s="61"/>
      <c r="GT473" s="61"/>
      <c r="GU473" s="61"/>
      <c r="GV473" s="61"/>
      <c r="GW473" s="61"/>
      <c r="GX473" s="61"/>
      <c r="GY473" s="77"/>
      <c r="GZ473" s="77"/>
      <c r="HA473" s="77"/>
      <c r="HB473" s="77"/>
      <c r="HC473" s="77"/>
      <c r="HD473" s="61"/>
      <c r="HE473" s="61"/>
      <c r="HF473" s="61"/>
      <c r="HG473" s="61"/>
      <c r="HH473" s="61"/>
      <c r="HI473" s="61"/>
      <c r="HJ473" s="61"/>
      <c r="HK473" s="61"/>
      <c r="HL473" s="61"/>
      <c r="HM473" s="61"/>
      <c r="HN473" s="61"/>
      <c r="HO473" s="61"/>
      <c r="HP473" s="61"/>
      <c r="HQ473" s="61"/>
      <c r="HR473" s="61"/>
      <c r="HS473" s="61"/>
      <c r="HT473" s="61"/>
      <c r="HU473" s="61"/>
      <c r="HV473" s="61"/>
      <c r="HW473" s="61"/>
      <c r="HX473" s="61"/>
      <c r="HY473" s="61"/>
      <c r="HZ473" s="61"/>
      <c r="IA473" s="61"/>
      <c r="IB473" s="61"/>
      <c r="IC473" s="61"/>
      <c r="ID473" s="61"/>
      <c r="IE473" s="61"/>
      <c r="IF473" s="61"/>
      <c r="IG473" s="61"/>
      <c r="IH473" s="61"/>
      <c r="II473" s="61"/>
      <c r="IJ473" s="61"/>
      <c r="IK473" s="61"/>
      <c r="IL473" s="61"/>
      <c r="IM473" s="61"/>
      <c r="IN473" s="61"/>
      <c r="IO473" s="61"/>
      <c r="IP473" s="61"/>
      <c r="IQ473" s="61"/>
      <c r="IR473" s="61"/>
      <c r="IS473" s="77"/>
      <c r="IT473" s="77"/>
      <c r="IU473" s="77"/>
      <c r="IV473" s="77"/>
      <c r="IW473" s="61"/>
      <c r="IX473" s="61"/>
      <c r="IY473" s="61"/>
      <c r="IZ473" s="61"/>
      <c r="JA473" s="61"/>
      <c r="JB473" s="61"/>
      <c r="JC473" s="61"/>
      <c r="JD473" s="61"/>
      <c r="JE473" s="61"/>
      <c r="JF473" s="61"/>
      <c r="JG473" s="61"/>
      <c r="JH473" s="61"/>
      <c r="JI473" s="61"/>
      <c r="JJ473" s="61"/>
      <c r="JK473" s="61"/>
      <c r="JL473" s="61"/>
      <c r="JM473" s="61"/>
      <c r="JN473" s="61"/>
      <c r="JO473" s="61"/>
      <c r="JP473" s="61"/>
      <c r="JQ473" s="61"/>
      <c r="JR473" s="61"/>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61"/>
      <c r="LG473" s="61"/>
      <c r="LH473" s="61"/>
      <c r="LI473" s="61"/>
      <c r="LJ473" s="61"/>
      <c r="LK473" s="61"/>
      <c r="LL473" s="61"/>
      <c r="LM473" s="61"/>
      <c r="LN473" s="61"/>
      <c r="LO473" s="61"/>
      <c r="LP473" s="61"/>
      <c r="LQ473" s="61"/>
      <c r="LR473" s="61"/>
      <c r="LS473" s="61"/>
      <c r="LT473" s="61"/>
      <c r="LU473" s="61"/>
      <c r="LV473" s="61"/>
      <c r="LW473" s="61"/>
      <c r="LX473" s="61"/>
      <c r="LY473" s="61"/>
      <c r="LZ473" s="61"/>
      <c r="MA473" s="61"/>
      <c r="MB473" s="61"/>
      <c r="MC473" s="61"/>
      <c r="MD473" s="61"/>
      <c r="ME473" s="61"/>
      <c r="MF473" s="61"/>
      <c r="MG473" s="61"/>
      <c r="MH473" s="61"/>
      <c r="MI473" s="61"/>
      <c r="MJ473" s="61"/>
      <c r="MK473" s="61"/>
      <c r="ML473" s="61"/>
      <c r="MM473" s="61"/>
      <c r="MN473" s="61"/>
      <c r="MO473" s="61"/>
      <c r="MP473" s="61"/>
      <c r="MQ473" s="61"/>
      <c r="MR473" s="61"/>
      <c r="MS473" s="61"/>
      <c r="MT473" s="61"/>
      <c r="MU473" s="61"/>
      <c r="MV473" s="61"/>
      <c r="MW473" s="61"/>
      <c r="MX473" s="61"/>
      <c r="MY473" s="61"/>
      <c r="MZ473" s="61"/>
      <c r="NA473" s="61"/>
      <c r="NB473" s="61"/>
      <c r="NC473" s="61"/>
      <c r="ND473" s="61"/>
      <c r="NE473" s="61"/>
      <c r="NF473" s="61"/>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61"/>
      <c r="OE473" s="61"/>
      <c r="OF473" s="61"/>
      <c r="OG473" s="61"/>
      <c r="OH473" s="61"/>
      <c r="OI473" s="61"/>
      <c r="OJ473" s="61"/>
      <c r="OK473" s="61"/>
      <c r="OL473" s="61"/>
      <c r="OM473" s="61"/>
      <c r="ON473" s="61"/>
      <c r="OO473" s="61"/>
      <c r="OP473" s="61"/>
      <c r="OQ473" s="61"/>
      <c r="OR473" s="61"/>
      <c r="OS473" s="61"/>
      <c r="OT473" s="61"/>
      <c r="OU473" s="61"/>
      <c r="OV473" s="61"/>
      <c r="OW473" s="61"/>
      <c r="OX473" s="61"/>
      <c r="OY473" s="61"/>
      <c r="OZ473" s="61"/>
    </row>
    <row r="474" spans="1:417" ht="33" hidden="1" customHeight="1">
      <c r="A474" s="213"/>
      <c r="B474" s="274"/>
      <c r="C474" s="279"/>
      <c r="D474" s="289"/>
      <c r="E474" s="279"/>
      <c r="F474" s="291"/>
      <c r="G474" s="289"/>
      <c r="H474" s="137" t="s">
        <v>519</v>
      </c>
      <c r="I474" s="137" t="s">
        <v>1382</v>
      </c>
      <c r="J474" s="168" t="s">
        <v>609</v>
      </c>
      <c r="K474" s="206" t="s">
        <v>662</v>
      </c>
      <c r="L474" s="200" t="s">
        <v>500</v>
      </c>
      <c r="M474" s="55" t="s">
        <v>377</v>
      </c>
      <c r="N474" s="61" t="s">
        <v>349</v>
      </c>
      <c r="O474" s="282"/>
      <c r="P474" s="282"/>
      <c r="Q474" s="131"/>
      <c r="R474" s="131"/>
      <c r="S474" s="131"/>
      <c r="T474" s="131" t="s">
        <v>205</v>
      </c>
      <c r="U474" s="131"/>
      <c r="V474" s="131"/>
      <c r="W474" s="131"/>
      <c r="X474" s="131"/>
      <c r="Y474" s="131"/>
      <c r="Z474" s="131"/>
      <c r="AA474" s="131"/>
      <c r="AB474" s="130">
        <f t="shared" si="660"/>
        <v>1</v>
      </c>
      <c r="AC474" s="77"/>
      <c r="AD474" s="77"/>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251"/>
      <c r="BT474" s="251"/>
      <c r="BU474" s="77"/>
      <c r="BV474" s="77"/>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77"/>
      <c r="DM474" s="77"/>
      <c r="DN474" s="77"/>
      <c r="DO474" s="77"/>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77"/>
      <c r="FF474" s="77"/>
      <c r="FG474" s="77"/>
      <c r="FH474" s="77"/>
      <c r="FI474" s="77"/>
      <c r="FJ474" s="61"/>
      <c r="FK474" s="61"/>
      <c r="FL474" s="61"/>
      <c r="FM474" s="61"/>
      <c r="FN474" s="61"/>
      <c r="FO474" s="61"/>
      <c r="FP474" s="61"/>
      <c r="FQ474" s="61"/>
      <c r="FR474" s="61"/>
      <c r="FS474" s="61"/>
      <c r="FT474" s="61"/>
      <c r="FU474" s="61"/>
      <c r="FV474" s="61"/>
      <c r="FW474" s="61"/>
      <c r="FX474" s="61"/>
      <c r="FY474" s="61"/>
      <c r="FZ474" s="61"/>
      <c r="GA474" s="61"/>
      <c r="GB474" s="61"/>
      <c r="GC474" s="61"/>
      <c r="GD474" s="61"/>
      <c r="GE474" s="61"/>
      <c r="GF474" s="61"/>
      <c r="GG474" s="61"/>
      <c r="GH474" s="61"/>
      <c r="GI474" s="61"/>
      <c r="GJ474" s="61"/>
      <c r="GK474" s="61"/>
      <c r="GL474" s="61"/>
      <c r="GM474" s="61"/>
      <c r="GN474" s="61"/>
      <c r="GO474" s="61"/>
      <c r="GP474" s="61"/>
      <c r="GQ474" s="61"/>
      <c r="GR474" s="61"/>
      <c r="GS474" s="61"/>
      <c r="GT474" s="61"/>
      <c r="GU474" s="61"/>
      <c r="GV474" s="61"/>
      <c r="GW474" s="61"/>
      <c r="GX474" s="61"/>
      <c r="GY474" s="77"/>
      <c r="GZ474" s="77"/>
      <c r="HA474" s="77"/>
      <c r="HB474" s="77"/>
      <c r="HC474" s="77"/>
      <c r="HD474" s="61"/>
      <c r="HE474" s="61"/>
      <c r="HF474" s="61"/>
      <c r="HG474" s="61"/>
      <c r="HH474" s="61"/>
      <c r="HI474" s="61"/>
      <c r="HJ474" s="61"/>
      <c r="HK474" s="61"/>
      <c r="HL474" s="61"/>
      <c r="HM474" s="61"/>
      <c r="HN474" s="61"/>
      <c r="HO474" s="61"/>
      <c r="HP474" s="61"/>
      <c r="HQ474" s="61"/>
      <c r="HR474" s="61"/>
      <c r="HS474" s="61"/>
      <c r="HT474" s="61"/>
      <c r="HU474" s="61"/>
      <c r="HV474" s="61"/>
      <c r="HW474" s="61"/>
      <c r="HX474" s="61"/>
      <c r="HY474" s="61"/>
      <c r="HZ474" s="61"/>
      <c r="IA474" s="61"/>
      <c r="IB474" s="61"/>
      <c r="IC474" s="61"/>
      <c r="ID474" s="61"/>
      <c r="IE474" s="61"/>
      <c r="IF474" s="61"/>
      <c r="IG474" s="61"/>
      <c r="IH474" s="61"/>
      <c r="II474" s="61"/>
      <c r="IJ474" s="61"/>
      <c r="IK474" s="61"/>
      <c r="IL474" s="61"/>
      <c r="IM474" s="61"/>
      <c r="IN474" s="61"/>
      <c r="IO474" s="61"/>
      <c r="IP474" s="61"/>
      <c r="IQ474" s="61"/>
      <c r="IR474" s="61"/>
      <c r="IS474" s="77"/>
      <c r="IT474" s="77"/>
      <c r="IU474" s="77"/>
      <c r="IV474" s="77"/>
      <c r="IW474" s="61"/>
      <c r="IX474" s="61"/>
      <c r="IY474" s="61"/>
      <c r="IZ474" s="61"/>
      <c r="JA474" s="61"/>
      <c r="JB474" s="61"/>
      <c r="JC474" s="61"/>
      <c r="JD474" s="61"/>
      <c r="JE474" s="61"/>
      <c r="JF474" s="61"/>
      <c r="JG474" s="61"/>
      <c r="JH474" s="61"/>
      <c r="JI474" s="61"/>
      <c r="JJ474" s="61"/>
      <c r="JK474" s="61"/>
      <c r="JL474" s="61"/>
      <c r="JM474" s="61"/>
      <c r="JN474" s="61"/>
      <c r="JO474" s="61"/>
      <c r="JP474" s="61"/>
      <c r="JQ474" s="61"/>
      <c r="JR474" s="61"/>
      <c r="JS474" s="61"/>
      <c r="JT474" s="61"/>
      <c r="JU474" s="61"/>
      <c r="JV474" s="61"/>
      <c r="JW474" s="61"/>
      <c r="JX474" s="61"/>
      <c r="JY474" s="61"/>
      <c r="JZ474" s="61"/>
      <c r="KA474" s="61"/>
      <c r="KB474" s="61"/>
      <c r="KC474" s="61"/>
      <c r="KD474" s="61"/>
      <c r="KE474" s="61"/>
      <c r="KF474" s="61"/>
      <c r="KG474" s="61"/>
      <c r="KH474" s="61"/>
      <c r="KI474" s="61"/>
      <c r="KJ474" s="61"/>
      <c r="KK474" s="61"/>
      <c r="KL474" s="61"/>
      <c r="KM474" s="61"/>
      <c r="KN474" s="61"/>
      <c r="KO474" s="61"/>
      <c r="KP474" s="61"/>
      <c r="KQ474" s="61"/>
      <c r="KR474" s="61"/>
      <c r="KS474" s="61"/>
      <c r="KT474" s="61"/>
      <c r="KU474" s="61"/>
      <c r="KV474" s="61"/>
      <c r="KW474" s="61"/>
      <c r="KX474" s="61"/>
      <c r="KY474" s="61"/>
      <c r="KZ474" s="61"/>
      <c r="LA474" s="61"/>
      <c r="LB474" s="61"/>
      <c r="LC474" s="61"/>
      <c r="LD474" s="61"/>
      <c r="LE474" s="61"/>
      <c r="LF474" s="61"/>
      <c r="LG474" s="61"/>
      <c r="LH474" s="61"/>
      <c r="LI474" s="61"/>
      <c r="LJ474" s="61"/>
      <c r="LK474" s="61"/>
      <c r="LL474" s="61"/>
      <c r="LM474" s="61"/>
      <c r="LN474" s="61"/>
      <c r="LO474" s="61"/>
      <c r="LP474" s="61"/>
      <c r="LQ474" s="61"/>
      <c r="LR474" s="61"/>
      <c r="LS474" s="61"/>
      <c r="LT474" s="61"/>
      <c r="LU474" s="61"/>
      <c r="LV474" s="61"/>
      <c r="LW474" s="61"/>
      <c r="LX474" s="61"/>
      <c r="LY474" s="61"/>
      <c r="LZ474" s="61"/>
      <c r="MA474" s="61"/>
      <c r="MB474" s="61"/>
      <c r="MC474" s="61"/>
      <c r="MD474" s="61"/>
      <c r="ME474" s="61"/>
      <c r="MF474" s="61"/>
      <c r="MG474" s="61"/>
      <c r="MH474" s="61"/>
      <c r="MI474" s="61"/>
      <c r="MJ474" s="61"/>
      <c r="MK474" s="61"/>
      <c r="ML474" s="61"/>
      <c r="MM474" s="61"/>
      <c r="MN474" s="61"/>
      <c r="MO474" s="61"/>
      <c r="MP474" s="61"/>
      <c r="MQ474" s="61"/>
      <c r="MR474" s="61"/>
      <c r="MS474" s="61"/>
      <c r="MT474" s="61"/>
      <c r="MU474" s="61"/>
      <c r="MV474" s="61"/>
      <c r="MW474" s="61"/>
      <c r="MX474" s="61"/>
      <c r="MY474" s="61"/>
      <c r="MZ474" s="61"/>
      <c r="NA474" s="61"/>
      <c r="NB474" s="61"/>
      <c r="NC474" s="61"/>
      <c r="ND474" s="61"/>
      <c r="NE474" s="61"/>
      <c r="NF474" s="61"/>
      <c r="NG474" s="61"/>
      <c r="NH474" s="61"/>
      <c r="NI474" s="61"/>
      <c r="NJ474" s="61"/>
      <c r="NK474" s="61"/>
      <c r="NL474" s="61"/>
      <c r="NM474" s="61"/>
      <c r="NN474" s="61"/>
      <c r="NO474" s="61"/>
      <c r="NP474" s="61"/>
      <c r="NQ474" s="61"/>
      <c r="NR474" s="61"/>
      <c r="NS474" s="61"/>
      <c r="NT474" s="61"/>
      <c r="NU474" s="61"/>
      <c r="NV474" s="61"/>
      <c r="NW474" s="61"/>
      <c r="NX474" s="61"/>
      <c r="NY474" s="61"/>
      <c r="NZ474" s="61"/>
      <c r="OA474" s="61"/>
      <c r="OB474" s="61"/>
      <c r="OC474" s="61"/>
      <c r="OD474" s="61"/>
      <c r="OE474" s="61"/>
      <c r="OF474" s="61"/>
      <c r="OG474" s="61"/>
      <c r="OH474" s="61"/>
      <c r="OI474" s="61"/>
      <c r="OJ474" s="61"/>
      <c r="OK474" s="61"/>
      <c r="OL474" s="61"/>
      <c r="OM474" s="61"/>
      <c r="ON474" s="61"/>
      <c r="OO474" s="61"/>
      <c r="OP474" s="61"/>
      <c r="OQ474" s="61"/>
      <c r="OR474" s="61"/>
      <c r="OS474" s="61"/>
      <c r="OT474" s="61"/>
      <c r="OU474" s="61"/>
      <c r="OV474" s="61"/>
      <c r="OW474" s="61"/>
      <c r="OX474" s="61"/>
      <c r="OY474" s="61"/>
      <c r="OZ474" s="61"/>
    </row>
    <row r="475" spans="1:417" ht="33" hidden="1" customHeight="1">
      <c r="A475" s="213"/>
      <c r="B475" s="274"/>
      <c r="C475" s="279"/>
      <c r="D475" s="289"/>
      <c r="E475" s="279"/>
      <c r="F475" s="291"/>
      <c r="G475" s="289"/>
      <c r="H475" s="142" t="s">
        <v>522</v>
      </c>
      <c r="I475" s="137" t="s">
        <v>1383</v>
      </c>
      <c r="J475" s="134"/>
      <c r="K475" s="206" t="s">
        <v>662</v>
      </c>
      <c r="L475" s="134" t="s">
        <v>500</v>
      </c>
      <c r="M475" s="55" t="s">
        <v>377</v>
      </c>
      <c r="N475" s="61" t="s">
        <v>385</v>
      </c>
      <c r="O475" s="282"/>
      <c r="P475" s="282"/>
      <c r="Q475" s="131"/>
      <c r="R475" s="131"/>
      <c r="S475" s="131"/>
      <c r="T475" s="131"/>
      <c r="U475" s="131"/>
      <c r="V475" s="131"/>
      <c r="W475" s="131" t="s">
        <v>205</v>
      </c>
      <c r="X475" s="131"/>
      <c r="Y475" s="131"/>
      <c r="Z475" s="131"/>
      <c r="AA475" s="131"/>
      <c r="AB475" s="130">
        <f t="shared" si="660"/>
        <v>1</v>
      </c>
      <c r="AC475" s="77"/>
      <c r="AD475" s="77"/>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251"/>
      <c r="BT475" s="251"/>
      <c r="BU475" s="77"/>
      <c r="BV475" s="77"/>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77"/>
      <c r="DM475" s="77"/>
      <c r="DN475" s="77"/>
      <c r="DO475" s="77"/>
      <c r="DP475" s="201">
        <v>2</v>
      </c>
      <c r="DQ475" s="201">
        <v>2</v>
      </c>
      <c r="DR475" s="201">
        <v>1</v>
      </c>
      <c r="DS475" s="201">
        <v>2</v>
      </c>
      <c r="DT475" s="201">
        <v>2</v>
      </c>
      <c r="DU475" s="201">
        <v>2</v>
      </c>
      <c r="DV475" s="201">
        <v>2</v>
      </c>
      <c r="DW475" s="201">
        <v>2</v>
      </c>
      <c r="DX475" s="201">
        <v>2</v>
      </c>
      <c r="DY475" s="201">
        <v>2</v>
      </c>
      <c r="DZ475" s="201">
        <v>1</v>
      </c>
      <c r="EA475" s="201">
        <v>2</v>
      </c>
      <c r="EB475" s="201">
        <v>2</v>
      </c>
      <c r="EC475" s="201">
        <v>2</v>
      </c>
      <c r="ED475" s="201">
        <v>2</v>
      </c>
      <c r="EE475" s="201">
        <v>2</v>
      </c>
      <c r="EF475" s="201">
        <v>2</v>
      </c>
      <c r="EG475" s="201">
        <v>2</v>
      </c>
      <c r="EH475" s="201">
        <v>2</v>
      </c>
      <c r="EI475" s="201">
        <v>2</v>
      </c>
      <c r="EJ475" s="201">
        <v>2</v>
      </c>
      <c r="EK475" s="201"/>
      <c r="EL475" s="201"/>
      <c r="EM475" s="201"/>
      <c r="EN475" s="201"/>
      <c r="EO475" s="201"/>
      <c r="EP475" s="201">
        <v>2</v>
      </c>
      <c r="EQ475" s="201">
        <v>2</v>
      </c>
      <c r="ER475" s="201">
        <v>2</v>
      </c>
      <c r="ES475" s="201"/>
      <c r="ET475" s="201">
        <v>2</v>
      </c>
      <c r="EU475" s="202">
        <f>COUNTIF(DL475:ET475,"2")</f>
        <v>23</v>
      </c>
      <c r="EV475" s="203">
        <f>EU475/(EU475+EW475+EY475+FA475)</f>
        <v>0.92</v>
      </c>
      <c r="EW475" s="202">
        <f>COUNTIF(DL475:ET475,"1")</f>
        <v>2</v>
      </c>
      <c r="EX475" s="203">
        <f>EW475/(EU475+EW475+EY475+FA475)</f>
        <v>0.08</v>
      </c>
      <c r="EY475" s="202">
        <f>COUNTIF(DL475:ET475,"0")</f>
        <v>0</v>
      </c>
      <c r="EZ475" s="203">
        <f>EY475/(EU475+EW475+EY475+FA475)</f>
        <v>0</v>
      </c>
      <c r="FA475" s="202">
        <f>COUNTIF(DL475:ET475,"KĐG")</f>
        <v>0</v>
      </c>
      <c r="FB475" s="203">
        <f>FA475/(EU475+EW475+EY475+FA475)</f>
        <v>0</v>
      </c>
      <c r="FC475" s="204">
        <f>(((EU475*2)+(EW475*1)+(EY475*0)))/(EU475+EW475+EY475)</f>
        <v>1.92</v>
      </c>
      <c r="FD475" s="207" t="str">
        <f>IF(FB475&gt;=50%,"KĐG",IF(FC475&gt;=1.6,"Đạt mục tiêu",IF(FC475&gt;=1,"Cần cố gắng","Chưa đạt")))</f>
        <v>Đạt mục tiêu</v>
      </c>
      <c r="FE475" s="79"/>
      <c r="FF475" s="79" t="s">
        <v>804</v>
      </c>
      <c r="FG475" s="79"/>
      <c r="FH475" s="79"/>
      <c r="FI475" s="79"/>
      <c r="FJ475" s="77" t="s">
        <v>463</v>
      </c>
      <c r="FK475" s="77" t="s">
        <v>463</v>
      </c>
      <c r="FL475" s="77" t="s">
        <v>1022</v>
      </c>
      <c r="FM475" s="77" t="s">
        <v>1022</v>
      </c>
      <c r="FN475" s="77" t="s">
        <v>463</v>
      </c>
      <c r="FO475" s="77" t="s">
        <v>463</v>
      </c>
      <c r="FP475" s="77" t="s">
        <v>1022</v>
      </c>
      <c r="FQ475" s="77" t="s">
        <v>463</v>
      </c>
      <c r="FR475" s="77" t="s">
        <v>463</v>
      </c>
      <c r="FS475" s="77" t="s">
        <v>463</v>
      </c>
      <c r="FT475" s="77" t="s">
        <v>463</v>
      </c>
      <c r="FU475" s="77" t="s">
        <v>463</v>
      </c>
      <c r="FV475" s="77" t="s">
        <v>463</v>
      </c>
      <c r="FW475" s="77" t="s">
        <v>463</v>
      </c>
      <c r="FX475" s="77" t="s">
        <v>463</v>
      </c>
      <c r="FY475" s="77" t="s">
        <v>463</v>
      </c>
      <c r="FZ475" s="77" t="s">
        <v>463</v>
      </c>
      <c r="GA475" s="77" t="s">
        <v>463</v>
      </c>
      <c r="GB475" s="77" t="s">
        <v>463</v>
      </c>
      <c r="GC475" s="77" t="s">
        <v>463</v>
      </c>
      <c r="GD475" s="77" t="s">
        <v>463</v>
      </c>
      <c r="GE475" s="77" t="s">
        <v>463</v>
      </c>
      <c r="GF475" s="77" t="s">
        <v>463</v>
      </c>
      <c r="GG475" s="77" t="s">
        <v>1022</v>
      </c>
      <c r="GH475" s="77" t="s">
        <v>463</v>
      </c>
      <c r="GI475" s="77" t="s">
        <v>463</v>
      </c>
      <c r="GJ475" s="77" t="s">
        <v>463</v>
      </c>
      <c r="GK475" s="77" t="s">
        <v>463</v>
      </c>
      <c r="GL475" s="77" t="s">
        <v>463</v>
      </c>
      <c r="GM475" s="77" t="s">
        <v>463</v>
      </c>
      <c r="GN475" s="77" t="s">
        <v>463</v>
      </c>
      <c r="GO475" s="202">
        <f t="shared" ref="GO475" si="671">COUNTIF(EZ475:GN475,"2")</f>
        <v>27</v>
      </c>
      <c r="GP475" s="203">
        <f t="shared" ref="GP475" si="672">GO475/(GO475+GQ475+GS475+GU475)</f>
        <v>0.79411764705882348</v>
      </c>
      <c r="GQ475" s="202">
        <f t="shared" ref="GQ475" si="673">COUNTIF(EZ475:GN475,"1")</f>
        <v>4</v>
      </c>
      <c r="GR475" s="203">
        <f t="shared" ref="GR475" si="674">GQ475/(GO475+GQ475+GS475+GU475)</f>
        <v>0.11764705882352941</v>
      </c>
      <c r="GS475" s="202">
        <f t="shared" ref="GS475" si="675">COUNTIF(EZ475:GN475,"0")</f>
        <v>3</v>
      </c>
      <c r="GT475" s="203">
        <f t="shared" ref="GT475" si="676">GS475/(GO475+GQ475+GS475+GU475)</f>
        <v>8.8235294117647065E-2</v>
      </c>
      <c r="GU475" s="202">
        <f t="shared" ref="GU475" si="677">COUNTIF(EZ475:GN475,"KĐG")</f>
        <v>0</v>
      </c>
      <c r="GV475" s="203">
        <f t="shared" ref="GV475" si="678">GU475/(GO475+GQ475+GS475+GU475)</f>
        <v>0</v>
      </c>
      <c r="GW475" s="204">
        <f t="shared" ref="GW475" si="679">(((GO475*2)+(GQ475*1)+(GS475*0)))/(GO475+GQ475+GS475)</f>
        <v>1.7058823529411764</v>
      </c>
      <c r="GX475" s="205" t="str">
        <f t="shared" ref="GX475" si="680">IF(GV475&gt;=50%,"KĐG",IF(GW475&gt;=1.6,"Đạt mục tiêu",IF(GW475&gt;=1,"Cần cố gắng","Chưa đạt")))</f>
        <v>Đạt mục tiêu</v>
      </c>
      <c r="GY475" s="77"/>
      <c r="GZ475" s="77"/>
      <c r="HA475" s="77"/>
      <c r="HB475" s="77"/>
      <c r="HC475" s="77"/>
      <c r="HD475" s="61"/>
      <c r="HE475" s="61"/>
      <c r="HF475" s="61"/>
      <c r="HG475" s="61"/>
      <c r="HH475" s="61"/>
      <c r="HI475" s="61"/>
      <c r="HJ475" s="61"/>
      <c r="HK475" s="61"/>
      <c r="HL475" s="61"/>
      <c r="HM475" s="61"/>
      <c r="HN475" s="61"/>
      <c r="HO475" s="61"/>
      <c r="HP475" s="61"/>
      <c r="HQ475" s="61"/>
      <c r="HR475" s="61"/>
      <c r="HS475" s="61"/>
      <c r="HT475" s="61"/>
      <c r="HU475" s="61"/>
      <c r="HV475" s="61"/>
      <c r="HW475" s="61"/>
      <c r="HX475" s="61"/>
      <c r="HY475" s="61"/>
      <c r="HZ475" s="61"/>
      <c r="IA475" s="61"/>
      <c r="IB475" s="61"/>
      <c r="IC475" s="61"/>
      <c r="ID475" s="61"/>
      <c r="IE475" s="61"/>
      <c r="IF475" s="61"/>
      <c r="IG475" s="61"/>
      <c r="IH475" s="61"/>
      <c r="II475" s="61"/>
      <c r="IJ475" s="61"/>
      <c r="IK475" s="61"/>
      <c r="IL475" s="61"/>
      <c r="IM475" s="61"/>
      <c r="IN475" s="61"/>
      <c r="IO475" s="61"/>
      <c r="IP475" s="61"/>
      <c r="IQ475" s="61"/>
      <c r="IR475" s="61"/>
      <c r="IS475" s="77"/>
      <c r="IT475" s="77"/>
      <c r="IU475" s="77"/>
      <c r="IV475" s="77"/>
      <c r="IW475" s="61"/>
      <c r="IX475" s="61"/>
      <c r="IY475" s="61"/>
      <c r="IZ475" s="61"/>
      <c r="JA475" s="61"/>
      <c r="JB475" s="61"/>
      <c r="JC475" s="61"/>
      <c r="JD475" s="61"/>
      <c r="JE475" s="61"/>
      <c r="JF475" s="61"/>
      <c r="JG475" s="61"/>
      <c r="JH475" s="61"/>
      <c r="JI475" s="61"/>
      <c r="JJ475" s="61"/>
      <c r="JK475" s="61"/>
      <c r="JL475" s="61"/>
      <c r="JM475" s="61"/>
      <c r="JN475" s="61"/>
      <c r="JO475" s="61"/>
      <c r="JP475" s="61"/>
      <c r="JQ475" s="61"/>
      <c r="JR475" s="61"/>
      <c r="JS475" s="61"/>
      <c r="JT475" s="61"/>
      <c r="JU475" s="61"/>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61"/>
      <c r="LG475" s="61"/>
      <c r="LH475" s="61"/>
      <c r="LI475" s="61"/>
      <c r="LJ475" s="61"/>
      <c r="LK475" s="61"/>
      <c r="LL475" s="61"/>
      <c r="LM475" s="61"/>
      <c r="LN475" s="61"/>
      <c r="LO475" s="61"/>
      <c r="LP475" s="61"/>
      <c r="LQ475" s="61"/>
      <c r="LR475" s="61"/>
      <c r="LS475" s="61"/>
      <c r="LT475" s="61"/>
      <c r="LU475" s="61"/>
      <c r="LV475" s="61"/>
      <c r="LW475" s="61"/>
      <c r="LX475" s="61"/>
      <c r="LY475" s="61"/>
      <c r="LZ475" s="61"/>
      <c r="MA475" s="61"/>
      <c r="MB475" s="61"/>
      <c r="MC475" s="61"/>
      <c r="MD475" s="61"/>
      <c r="ME475" s="61"/>
      <c r="MF475" s="61"/>
      <c r="MG475" s="61"/>
      <c r="MH475" s="61"/>
      <c r="MI475" s="61"/>
      <c r="MJ475" s="61"/>
      <c r="MK475" s="61"/>
      <c r="ML475" s="61"/>
      <c r="MM475" s="61"/>
      <c r="MN475" s="61"/>
      <c r="MO475" s="61"/>
      <c r="MP475" s="61"/>
      <c r="MQ475" s="61"/>
      <c r="MR475" s="61"/>
      <c r="MS475" s="61"/>
      <c r="MT475" s="61"/>
      <c r="MU475" s="61"/>
      <c r="MV475" s="61"/>
      <c r="MW475" s="61"/>
      <c r="MX475" s="61"/>
      <c r="MY475" s="61"/>
      <c r="MZ475" s="61"/>
      <c r="NA475" s="61"/>
      <c r="NB475" s="61"/>
      <c r="NC475" s="61"/>
      <c r="ND475" s="61"/>
      <c r="NE475" s="61"/>
      <c r="NF475" s="61"/>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61"/>
      <c r="OE475" s="61"/>
      <c r="OF475" s="61"/>
      <c r="OG475" s="61"/>
      <c r="OH475" s="61"/>
      <c r="OI475" s="61"/>
      <c r="OJ475" s="61"/>
      <c r="OK475" s="61"/>
      <c r="OL475" s="61"/>
      <c r="OM475" s="61"/>
      <c r="ON475" s="61"/>
      <c r="OO475" s="61"/>
      <c r="OP475" s="61"/>
      <c r="OQ475" s="61"/>
      <c r="OR475" s="61"/>
      <c r="OS475" s="61"/>
      <c r="OT475" s="61"/>
      <c r="OU475" s="61"/>
      <c r="OV475" s="61"/>
      <c r="OW475" s="61"/>
      <c r="OX475" s="61"/>
      <c r="OY475" s="61"/>
      <c r="OZ475" s="61"/>
    </row>
    <row r="476" spans="1:417" ht="33" hidden="1" customHeight="1">
      <c r="A476" s="213"/>
      <c r="B476" s="274"/>
      <c r="C476" s="279"/>
      <c r="D476" s="289"/>
      <c r="E476" s="279"/>
      <c r="F476" s="291"/>
      <c r="G476" s="289"/>
      <c r="H476" s="142" t="s">
        <v>521</v>
      </c>
      <c r="I476" s="137" t="s">
        <v>1384</v>
      </c>
      <c r="J476" s="134"/>
      <c r="K476" s="206" t="s">
        <v>662</v>
      </c>
      <c r="L476" s="200" t="s">
        <v>500</v>
      </c>
      <c r="M476" s="55" t="s">
        <v>377</v>
      </c>
      <c r="N476" s="61"/>
      <c r="O476" s="282"/>
      <c r="P476" s="282"/>
      <c r="Q476" s="131"/>
      <c r="R476" s="131"/>
      <c r="S476" s="131"/>
      <c r="T476" s="131"/>
      <c r="U476" s="131"/>
      <c r="V476" s="131"/>
      <c r="W476" s="131"/>
      <c r="X476" s="131" t="s">
        <v>205</v>
      </c>
      <c r="Y476" s="131"/>
      <c r="Z476" s="131"/>
      <c r="AA476" s="131"/>
      <c r="AB476" s="130">
        <f t="shared" si="660"/>
        <v>1</v>
      </c>
      <c r="AC476" s="77"/>
      <c r="AD476" s="77"/>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251"/>
      <c r="BT476" s="251"/>
      <c r="BU476" s="77"/>
      <c r="BV476" s="77"/>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79" t="s">
        <v>804</v>
      </c>
      <c r="DM476" s="178"/>
      <c r="DN476" s="178"/>
      <c r="DO476" s="178"/>
      <c r="DP476" s="201"/>
      <c r="DQ476" s="201"/>
      <c r="DR476" s="201"/>
      <c r="DS476" s="201"/>
      <c r="DT476" s="201"/>
      <c r="DU476" s="201"/>
      <c r="DV476" s="201"/>
      <c r="DW476" s="201"/>
      <c r="DX476" s="201"/>
      <c r="DY476" s="201"/>
      <c r="DZ476" s="201"/>
      <c r="EA476" s="201"/>
      <c r="EB476" s="201"/>
      <c r="EC476" s="201"/>
      <c r="ED476" s="201"/>
      <c r="EE476" s="201"/>
      <c r="EF476" s="201"/>
      <c r="EG476" s="201"/>
      <c r="EH476" s="201"/>
      <c r="EI476" s="201"/>
      <c r="EJ476" s="201"/>
      <c r="EK476" s="201"/>
      <c r="EL476" s="201"/>
      <c r="EM476" s="201"/>
      <c r="EN476" s="201"/>
      <c r="EO476" s="201"/>
      <c r="EP476" s="201"/>
      <c r="EQ476" s="201"/>
      <c r="ER476" s="201"/>
      <c r="ES476" s="201"/>
      <c r="ET476" s="201"/>
      <c r="EU476" s="201"/>
      <c r="EV476" s="201"/>
      <c r="EW476" s="201"/>
      <c r="EX476" s="201"/>
      <c r="EY476" s="201"/>
      <c r="EZ476" s="201"/>
      <c r="FA476" s="201"/>
      <c r="FB476" s="201"/>
      <c r="FC476" s="201"/>
      <c r="FD476" s="201"/>
      <c r="FE476" s="77"/>
      <c r="FF476" s="77"/>
      <c r="FG476" s="77"/>
      <c r="FH476" s="77"/>
      <c r="FI476" s="77"/>
      <c r="FJ476" s="61"/>
      <c r="FK476" s="61"/>
      <c r="FL476" s="61"/>
      <c r="FM476" s="61"/>
      <c r="FN476" s="61"/>
      <c r="FO476" s="61"/>
      <c r="FP476" s="61"/>
      <c r="FQ476" s="61"/>
      <c r="FR476" s="61"/>
      <c r="FS476" s="61"/>
      <c r="FT476" s="61"/>
      <c r="FU476" s="61"/>
      <c r="FV476" s="61"/>
      <c r="FW476" s="61"/>
      <c r="FX476" s="61"/>
      <c r="FY476" s="61"/>
      <c r="FZ476" s="61"/>
      <c r="GA476" s="61"/>
      <c r="GB476" s="61"/>
      <c r="GC476" s="61"/>
      <c r="GD476" s="61"/>
      <c r="GE476" s="61"/>
      <c r="GF476" s="61"/>
      <c r="GG476" s="61"/>
      <c r="GH476" s="61"/>
      <c r="GI476" s="61"/>
      <c r="GJ476" s="61"/>
      <c r="GK476" s="61"/>
      <c r="GL476" s="61"/>
      <c r="GM476" s="61"/>
      <c r="GN476" s="61"/>
      <c r="GO476" s="61"/>
      <c r="GP476" s="61"/>
      <c r="GQ476" s="61"/>
      <c r="GR476" s="61"/>
      <c r="GS476" s="61"/>
      <c r="GT476" s="61"/>
      <c r="GU476" s="61"/>
      <c r="GV476" s="61"/>
      <c r="GW476" s="61"/>
      <c r="GX476" s="61"/>
      <c r="GY476" s="77"/>
      <c r="GZ476" s="77"/>
      <c r="HA476" s="77"/>
      <c r="HB476" s="77"/>
      <c r="HC476" s="77"/>
      <c r="HD476" s="61"/>
      <c r="HE476" s="61"/>
      <c r="HF476" s="61"/>
      <c r="HG476" s="61"/>
      <c r="HH476" s="61"/>
      <c r="HI476" s="61"/>
      <c r="HJ476" s="61"/>
      <c r="HK476" s="61"/>
      <c r="HL476" s="61"/>
      <c r="HM476" s="61"/>
      <c r="HN476" s="61"/>
      <c r="HO476" s="61"/>
      <c r="HP476" s="61"/>
      <c r="HQ476" s="61"/>
      <c r="HR476" s="61"/>
      <c r="HS476" s="61"/>
      <c r="HT476" s="61"/>
      <c r="HU476" s="61"/>
      <c r="HV476" s="61"/>
      <c r="HW476" s="61"/>
      <c r="HX476" s="61"/>
      <c r="HY476" s="61"/>
      <c r="HZ476" s="61"/>
      <c r="IA476" s="61"/>
      <c r="IB476" s="61"/>
      <c r="IC476" s="61"/>
      <c r="ID476" s="61"/>
      <c r="IE476" s="61"/>
      <c r="IF476" s="61"/>
      <c r="IG476" s="61"/>
      <c r="IH476" s="61"/>
      <c r="II476" s="61"/>
      <c r="IJ476" s="61"/>
      <c r="IK476" s="61"/>
      <c r="IL476" s="61"/>
      <c r="IM476" s="61"/>
      <c r="IN476" s="61"/>
      <c r="IO476" s="61"/>
      <c r="IP476" s="61"/>
      <c r="IQ476" s="61"/>
      <c r="IR476" s="61"/>
      <c r="IS476" s="77"/>
      <c r="IT476" s="77"/>
      <c r="IU476" s="77"/>
      <c r="IV476" s="77"/>
      <c r="IW476" s="61"/>
      <c r="IX476" s="61"/>
      <c r="IY476" s="61"/>
      <c r="IZ476" s="61"/>
      <c r="JA476" s="61"/>
      <c r="JB476" s="61"/>
      <c r="JC476" s="61"/>
      <c r="JD476" s="61"/>
      <c r="JE476" s="61"/>
      <c r="JF476" s="61"/>
      <c r="JG476" s="61"/>
      <c r="JH476" s="61"/>
      <c r="JI476" s="61"/>
      <c r="JJ476" s="61"/>
      <c r="JK476" s="61"/>
      <c r="JL476" s="61"/>
      <c r="JM476" s="61"/>
      <c r="JN476" s="61"/>
      <c r="JO476" s="61"/>
      <c r="JP476" s="61"/>
      <c r="JQ476" s="61"/>
      <c r="JR476" s="61"/>
      <c r="JS476" s="61"/>
      <c r="JT476" s="61"/>
      <c r="JU476" s="61"/>
      <c r="JV476" s="61"/>
      <c r="JW476" s="61"/>
      <c r="JX476" s="61"/>
      <c r="JY476" s="61"/>
      <c r="JZ476" s="61"/>
      <c r="KA476" s="61"/>
      <c r="KB476" s="61"/>
      <c r="KC476" s="61"/>
      <c r="KD476" s="61"/>
      <c r="KE476" s="61"/>
      <c r="KF476" s="61"/>
      <c r="KG476" s="61"/>
      <c r="KH476" s="61"/>
      <c r="KI476" s="61"/>
      <c r="KJ476" s="61"/>
      <c r="KK476" s="61"/>
      <c r="KL476" s="61"/>
      <c r="KM476" s="61"/>
      <c r="KN476" s="61"/>
      <c r="KO476" s="61"/>
      <c r="KP476" s="61"/>
      <c r="KQ476" s="61"/>
      <c r="KR476" s="61"/>
      <c r="KS476" s="61"/>
      <c r="KT476" s="61"/>
      <c r="KU476" s="61"/>
      <c r="KV476" s="61"/>
      <c r="KW476" s="61"/>
      <c r="KX476" s="61"/>
      <c r="KY476" s="61"/>
      <c r="KZ476" s="61"/>
      <c r="LA476" s="61"/>
      <c r="LB476" s="61"/>
      <c r="LC476" s="61"/>
      <c r="LD476" s="61"/>
      <c r="LE476" s="61"/>
      <c r="LF476" s="61"/>
      <c r="LG476" s="61"/>
      <c r="LH476" s="61"/>
      <c r="LI476" s="61"/>
      <c r="LJ476" s="61"/>
      <c r="LK476" s="61"/>
      <c r="LL476" s="61"/>
      <c r="LM476" s="61"/>
      <c r="LN476" s="61"/>
      <c r="LO476" s="61"/>
      <c r="LP476" s="61"/>
      <c r="LQ476" s="61"/>
      <c r="LR476" s="61"/>
      <c r="LS476" s="61"/>
      <c r="LT476" s="61"/>
      <c r="LU476" s="61"/>
      <c r="LV476" s="61"/>
      <c r="LW476" s="61"/>
      <c r="LX476" s="61"/>
      <c r="LY476" s="61"/>
      <c r="LZ476" s="61"/>
      <c r="MA476" s="61"/>
      <c r="MB476" s="61"/>
      <c r="MC476" s="61"/>
      <c r="MD476" s="61"/>
      <c r="ME476" s="61"/>
      <c r="MF476" s="61"/>
      <c r="MG476" s="61"/>
      <c r="MH476" s="61"/>
      <c r="MI476" s="61"/>
      <c r="MJ476" s="61"/>
      <c r="MK476" s="61"/>
      <c r="ML476" s="61"/>
      <c r="MM476" s="61"/>
      <c r="MN476" s="61"/>
      <c r="MO476" s="61"/>
      <c r="MP476" s="61"/>
      <c r="MQ476" s="61"/>
      <c r="MR476" s="61"/>
      <c r="MS476" s="61"/>
      <c r="MT476" s="61"/>
      <c r="MU476" s="61"/>
      <c r="MV476" s="61"/>
      <c r="MW476" s="61"/>
      <c r="MX476" s="61"/>
      <c r="MY476" s="61"/>
      <c r="MZ476" s="61"/>
      <c r="NA476" s="61"/>
      <c r="NB476" s="61"/>
      <c r="NC476" s="61"/>
      <c r="ND476" s="61"/>
      <c r="NE476" s="61"/>
      <c r="NF476" s="61"/>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61"/>
      <c r="OE476" s="61"/>
      <c r="OF476" s="61"/>
      <c r="OG476" s="61"/>
      <c r="OH476" s="61"/>
      <c r="OI476" s="61"/>
      <c r="OJ476" s="61"/>
      <c r="OK476" s="61"/>
      <c r="OL476" s="61"/>
      <c r="OM476" s="61"/>
      <c r="ON476" s="61"/>
      <c r="OO476" s="61"/>
      <c r="OP476" s="61"/>
      <c r="OQ476" s="61"/>
      <c r="OR476" s="61"/>
      <c r="OS476" s="61"/>
      <c r="OT476" s="61"/>
      <c r="OU476" s="61"/>
      <c r="OV476" s="61"/>
      <c r="OW476" s="61"/>
      <c r="OX476" s="61"/>
      <c r="OY476" s="61"/>
      <c r="OZ476" s="61"/>
    </row>
    <row r="477" spans="1:417" ht="105.75" customHeight="1">
      <c r="A477" s="213"/>
      <c r="B477" s="274"/>
      <c r="C477" s="279"/>
      <c r="D477" s="289"/>
      <c r="E477" s="279"/>
      <c r="F477" s="291"/>
      <c r="G477" s="289"/>
      <c r="H477" s="137" t="s">
        <v>1385</v>
      </c>
      <c r="I477" s="137" t="s">
        <v>1609</v>
      </c>
      <c r="J477" s="168" t="s">
        <v>835</v>
      </c>
      <c r="K477" s="206" t="s">
        <v>662</v>
      </c>
      <c r="L477" s="200" t="s">
        <v>500</v>
      </c>
      <c r="M477" s="55" t="s">
        <v>377</v>
      </c>
      <c r="N477" s="61"/>
      <c r="O477" s="282"/>
      <c r="P477" s="282"/>
      <c r="Q477" s="131"/>
      <c r="R477" s="131" t="s">
        <v>205</v>
      </c>
      <c r="S477" s="131"/>
      <c r="T477" s="131"/>
      <c r="U477" s="131"/>
      <c r="V477" s="131"/>
      <c r="W477" s="131"/>
      <c r="X477" s="131"/>
      <c r="Y477" s="131"/>
      <c r="Z477" s="131"/>
      <c r="AA477" s="131"/>
      <c r="AB477" s="130">
        <f t="shared" si="660"/>
        <v>1</v>
      </c>
      <c r="AC477" s="77"/>
      <c r="AD477" s="77"/>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79" t="s">
        <v>556</v>
      </c>
      <c r="BT477" s="79" t="s">
        <v>556</v>
      </c>
      <c r="BU477" s="77"/>
      <c r="BV477" s="77"/>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77"/>
      <c r="DM477" s="77"/>
      <c r="DN477" s="77"/>
      <c r="DO477" s="77"/>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77"/>
      <c r="FF477" s="77"/>
      <c r="FG477" s="77"/>
      <c r="FH477" s="77"/>
      <c r="FI477" s="77"/>
      <c r="FJ477" s="61"/>
      <c r="FK477" s="61"/>
      <c r="FL477" s="61"/>
      <c r="FM477" s="61"/>
      <c r="FN477" s="61"/>
      <c r="FO477" s="61"/>
      <c r="FP477" s="61"/>
      <c r="FQ477" s="61"/>
      <c r="FR477" s="61"/>
      <c r="FS477" s="61"/>
      <c r="FT477" s="61"/>
      <c r="FU477" s="61"/>
      <c r="FV477" s="61"/>
      <c r="FW477" s="61"/>
      <c r="FX477" s="61"/>
      <c r="FY477" s="61"/>
      <c r="FZ477" s="61"/>
      <c r="GA477" s="61"/>
      <c r="GB477" s="61"/>
      <c r="GC477" s="61"/>
      <c r="GD477" s="61"/>
      <c r="GE477" s="61"/>
      <c r="GF477" s="61"/>
      <c r="GG477" s="61"/>
      <c r="GH477" s="61"/>
      <c r="GI477" s="61"/>
      <c r="GJ477" s="61"/>
      <c r="GK477" s="61"/>
      <c r="GL477" s="61"/>
      <c r="GM477" s="61"/>
      <c r="GN477" s="61"/>
      <c r="GO477" s="61"/>
      <c r="GP477" s="61"/>
      <c r="GQ477" s="61"/>
      <c r="GR477" s="61"/>
      <c r="GS477" s="61"/>
      <c r="GT477" s="61"/>
      <c r="GU477" s="61"/>
      <c r="GV477" s="61"/>
      <c r="GW477" s="61"/>
      <c r="GX477" s="61"/>
      <c r="GY477" s="77"/>
      <c r="GZ477" s="77"/>
      <c r="HA477" s="77"/>
      <c r="HB477" s="79" t="s">
        <v>552</v>
      </c>
      <c r="HC477" s="77"/>
      <c r="HD477" s="61"/>
      <c r="HE477" s="61"/>
      <c r="HF477" s="61"/>
      <c r="HG477" s="61"/>
      <c r="HH477" s="61"/>
      <c r="HI477" s="61"/>
      <c r="HJ477" s="61"/>
      <c r="HK477" s="61"/>
      <c r="HL477" s="61"/>
      <c r="HM477" s="61"/>
      <c r="HN477" s="61"/>
      <c r="HO477" s="61"/>
      <c r="HP477" s="61"/>
      <c r="HQ477" s="61"/>
      <c r="HR477" s="61"/>
      <c r="HS477" s="61"/>
      <c r="HT477" s="61"/>
      <c r="HU477" s="61"/>
      <c r="HV477" s="61"/>
      <c r="HW477" s="61"/>
      <c r="HX477" s="61"/>
      <c r="HY477" s="61"/>
      <c r="HZ477" s="61"/>
      <c r="IA477" s="61"/>
      <c r="IB477" s="61"/>
      <c r="IC477" s="61"/>
      <c r="ID477" s="61"/>
      <c r="IE477" s="61"/>
      <c r="IF477" s="61"/>
      <c r="IG477" s="61"/>
      <c r="IH477" s="61"/>
      <c r="II477" s="61"/>
      <c r="IJ477" s="61"/>
      <c r="IK477" s="61"/>
      <c r="IL477" s="61"/>
      <c r="IM477" s="61"/>
      <c r="IN477" s="61"/>
      <c r="IO477" s="61"/>
      <c r="IP477" s="61"/>
      <c r="IQ477" s="61"/>
      <c r="IR477" s="61"/>
      <c r="IS477" s="77"/>
      <c r="IT477" s="77"/>
      <c r="IU477" s="77"/>
      <c r="IV477" s="77"/>
      <c r="IW477" s="61"/>
      <c r="IX477" s="61"/>
      <c r="IY477" s="61"/>
      <c r="IZ477" s="61"/>
      <c r="JA477" s="61"/>
      <c r="JB477" s="61"/>
      <c r="JC477" s="61"/>
      <c r="JD477" s="61"/>
      <c r="JE477" s="61"/>
      <c r="JF477" s="61"/>
      <c r="JG477" s="61"/>
      <c r="JH477" s="61"/>
      <c r="JI477" s="61"/>
      <c r="JJ477" s="61"/>
      <c r="JK477" s="61"/>
      <c r="JL477" s="61"/>
      <c r="JM477" s="61"/>
      <c r="JN477" s="61"/>
      <c r="JO477" s="61"/>
      <c r="JP477" s="61"/>
      <c r="JQ477" s="61"/>
      <c r="JR477" s="61"/>
      <c r="JS477" s="61"/>
      <c r="JT477" s="61"/>
      <c r="JU477" s="61"/>
      <c r="JV477" s="61"/>
      <c r="JW477" s="61"/>
      <c r="JX477" s="61"/>
      <c r="JY477" s="61"/>
      <c r="JZ477" s="61"/>
      <c r="KA477" s="61"/>
      <c r="KB477" s="61"/>
      <c r="KC477" s="61"/>
      <c r="KD477" s="61"/>
      <c r="KE477" s="61"/>
      <c r="KF477" s="61"/>
      <c r="KG477" s="61"/>
      <c r="KH477" s="61"/>
      <c r="KI477" s="61"/>
      <c r="KJ477" s="61"/>
      <c r="KK477" s="61"/>
      <c r="KL477" s="61"/>
      <c r="KM477" s="61"/>
      <c r="KN477" s="61"/>
      <c r="KO477" s="61"/>
      <c r="KP477" s="61"/>
      <c r="KQ477" s="61"/>
      <c r="KR477" s="61"/>
      <c r="KS477" s="61"/>
      <c r="KT477" s="61"/>
      <c r="KU477" s="61"/>
      <c r="KV477" s="61"/>
      <c r="KW477" s="61"/>
      <c r="KX477" s="61"/>
      <c r="KY477" s="61"/>
      <c r="KZ477" s="61"/>
      <c r="LA477" s="61"/>
      <c r="LB477" s="61"/>
      <c r="LC477" s="61"/>
      <c r="LD477" s="61"/>
      <c r="LE477" s="61"/>
      <c r="LF477" s="61"/>
      <c r="LG477" s="61"/>
      <c r="LH477" s="61"/>
      <c r="LI477" s="61"/>
      <c r="LJ477" s="61"/>
      <c r="LK477" s="61"/>
      <c r="LL477" s="61"/>
      <c r="LM477" s="61"/>
      <c r="LN477" s="61"/>
      <c r="LO477" s="61"/>
      <c r="LP477" s="61"/>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61"/>
      <c r="NE477" s="61"/>
      <c r="NF477" s="61"/>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61"/>
      <c r="OE477" s="61"/>
      <c r="OF477" s="61"/>
      <c r="OG477" s="61"/>
      <c r="OH477" s="61"/>
      <c r="OI477" s="61"/>
      <c r="OJ477" s="61"/>
      <c r="OK477" s="61"/>
      <c r="OL477" s="61"/>
      <c r="OM477" s="61"/>
      <c r="ON477" s="61"/>
      <c r="OO477" s="61"/>
      <c r="OP477" s="61"/>
      <c r="OQ477" s="61"/>
      <c r="OR477" s="61"/>
      <c r="OS477" s="61"/>
      <c r="OT477" s="61"/>
      <c r="OU477" s="61"/>
      <c r="OV477" s="61"/>
      <c r="OW477" s="61"/>
      <c r="OX477" s="61"/>
      <c r="OY477" s="61"/>
      <c r="OZ477" s="61"/>
    </row>
    <row r="478" spans="1:417" ht="33" hidden="1" customHeight="1">
      <c r="A478" s="213"/>
      <c r="B478" s="274"/>
      <c r="C478" s="279"/>
      <c r="D478" s="289"/>
      <c r="E478" s="279"/>
      <c r="F478" s="291"/>
      <c r="G478" s="289"/>
      <c r="H478" s="142" t="s">
        <v>932</v>
      </c>
      <c r="I478" s="137" t="s">
        <v>1387</v>
      </c>
      <c r="J478" s="134"/>
      <c r="K478" s="206" t="s">
        <v>662</v>
      </c>
      <c r="L478" s="200" t="s">
        <v>500</v>
      </c>
      <c r="M478" s="55" t="s">
        <v>377</v>
      </c>
      <c r="N478" s="61"/>
      <c r="O478" s="282"/>
      <c r="P478" s="282"/>
      <c r="Q478" s="131"/>
      <c r="R478" s="131"/>
      <c r="S478" s="131"/>
      <c r="T478" s="131"/>
      <c r="U478" s="131"/>
      <c r="V478" s="131"/>
      <c r="W478" s="131"/>
      <c r="X478" s="131"/>
      <c r="Y478" s="131" t="s">
        <v>205</v>
      </c>
      <c r="Z478" s="131"/>
      <c r="AA478" s="131"/>
      <c r="AB478" s="130">
        <f t="shared" si="660"/>
        <v>1</v>
      </c>
      <c r="AC478" s="77"/>
      <c r="AD478" s="77"/>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251"/>
      <c r="BT478" s="251"/>
      <c r="BU478" s="77"/>
      <c r="BV478" s="77"/>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77"/>
      <c r="DM478" s="77"/>
      <c r="DN478" s="77"/>
      <c r="DO478" s="77"/>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77"/>
      <c r="FF478" s="77"/>
      <c r="FG478" s="77"/>
      <c r="FH478" s="77"/>
      <c r="FI478" s="77"/>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77"/>
      <c r="GZ478" s="77"/>
      <c r="HA478" s="77"/>
      <c r="HB478" s="77"/>
      <c r="HC478" s="77"/>
      <c r="HD478" s="178"/>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61"/>
      <c r="IH478" s="61"/>
      <c r="II478" s="61"/>
      <c r="IJ478" s="61"/>
      <c r="IK478" s="61"/>
      <c r="IL478" s="61"/>
      <c r="IM478" s="61"/>
      <c r="IN478" s="61"/>
      <c r="IO478" s="61"/>
      <c r="IP478" s="61"/>
      <c r="IQ478" s="61"/>
      <c r="IR478" s="78"/>
      <c r="IS478" s="61"/>
      <c r="IT478" s="78"/>
      <c r="IU478" s="78" t="s">
        <v>552</v>
      </c>
      <c r="IV478" s="61"/>
      <c r="IW478" s="61">
        <v>2</v>
      </c>
      <c r="IX478" s="61">
        <v>2</v>
      </c>
      <c r="IY478" s="61">
        <v>2</v>
      </c>
      <c r="IZ478" s="61">
        <v>2</v>
      </c>
      <c r="JA478" s="61">
        <v>2</v>
      </c>
      <c r="JB478" s="61">
        <v>2</v>
      </c>
      <c r="JC478" s="61">
        <v>2</v>
      </c>
      <c r="JD478" s="61">
        <v>2</v>
      </c>
      <c r="JE478" s="61">
        <v>2</v>
      </c>
      <c r="JF478" s="61">
        <v>2</v>
      </c>
      <c r="JG478" s="61">
        <v>2</v>
      </c>
      <c r="JH478" s="61">
        <v>2</v>
      </c>
      <c r="JI478" s="61">
        <v>2</v>
      </c>
      <c r="JJ478" s="61">
        <v>2</v>
      </c>
      <c r="JK478" s="61">
        <v>2</v>
      </c>
      <c r="JL478" s="61">
        <v>2</v>
      </c>
      <c r="JM478" s="61">
        <v>2</v>
      </c>
      <c r="JN478" s="61">
        <v>2</v>
      </c>
      <c r="JO478" s="61">
        <v>2</v>
      </c>
      <c r="JP478" s="61">
        <v>2</v>
      </c>
      <c r="JQ478" s="61">
        <v>2</v>
      </c>
      <c r="JR478" s="61">
        <v>2</v>
      </c>
      <c r="JS478" s="61">
        <v>2</v>
      </c>
      <c r="JT478" s="61">
        <v>2</v>
      </c>
      <c r="JU478" s="61">
        <v>2</v>
      </c>
      <c r="JV478" s="61">
        <v>2</v>
      </c>
      <c r="JW478" s="61">
        <v>2</v>
      </c>
      <c r="JX478" s="61">
        <v>2</v>
      </c>
      <c r="JY478" s="61">
        <v>2</v>
      </c>
      <c r="JZ478" s="61">
        <v>2</v>
      </c>
      <c r="KA478" s="202">
        <f t="shared" ref="KA478" si="681">COUNTIF(IW478:JZ478,"2")</f>
        <v>30</v>
      </c>
      <c r="KB478" s="203">
        <f t="shared" ref="KB478" si="682">KA478/(KA478+KC478+KE478+KG478)</f>
        <v>1</v>
      </c>
      <c r="KC478" s="202">
        <f t="shared" ref="KC478" si="683">COUNTIF(IW478:JZ478,"1")</f>
        <v>0</v>
      </c>
      <c r="KD478" s="203">
        <f t="shared" ref="KD478" si="684">KC478/(KA478+KC478+KE478+KG478)</f>
        <v>0</v>
      </c>
      <c r="KE478" s="202">
        <f t="shared" ref="KE478" si="685">COUNTIF(IW478:JZ478,"0")</f>
        <v>0</v>
      </c>
      <c r="KF478" s="203">
        <f t="shared" ref="KF478" si="686">KE478/(KA478+KC478+KE478+KG478)</f>
        <v>0</v>
      </c>
      <c r="KG478" s="202">
        <f t="shared" ref="KG478" si="687">COUNTIF(II478:JZ478,"KĐG")</f>
        <v>0</v>
      </c>
      <c r="KH478" s="203">
        <f t="shared" ref="KH478" si="688">KG478/(KA478+KC478+KE478+KG478)</f>
        <v>0</v>
      </c>
      <c r="KI478" s="204">
        <f t="shared" ref="KI478" si="689">(((KA478*2)+(KC478*1)+(KE478*0)))/(KA478+KC478+KE478)</f>
        <v>2</v>
      </c>
      <c r="KJ478" s="205" t="str">
        <f t="shared" ref="KJ478" si="690">IF(KH478&gt;=50%,"KĐG",IF(KI478&gt;=1.6,"Đạt mục tiêu",IF(KI478&gt;=1,"Cần cố gắng","Chưa đạt")))</f>
        <v>Đạt mục tiêu</v>
      </c>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61"/>
      <c r="LG478" s="61"/>
      <c r="LH478" s="61"/>
      <c r="LI478" s="61"/>
      <c r="LJ478" s="61"/>
      <c r="LK478" s="61"/>
      <c r="LL478" s="61"/>
      <c r="LM478" s="61"/>
      <c r="LN478" s="61"/>
      <c r="LO478" s="61"/>
      <c r="LP478" s="61"/>
      <c r="LQ478" s="61"/>
      <c r="LR478" s="61"/>
      <c r="LS478" s="61"/>
      <c r="LT478" s="61"/>
      <c r="LU478" s="61"/>
      <c r="LV478" s="61"/>
      <c r="LW478" s="61"/>
      <c r="LX478" s="61"/>
      <c r="LY478" s="61"/>
      <c r="LZ478" s="61"/>
      <c r="MA478" s="61"/>
      <c r="MB478" s="61"/>
      <c r="MC478" s="61"/>
      <c r="MD478" s="61"/>
      <c r="ME478" s="61"/>
      <c r="MF478" s="61"/>
      <c r="MG478" s="61"/>
      <c r="MH478" s="61"/>
      <c r="MI478" s="61"/>
      <c r="MJ478" s="61"/>
      <c r="MK478" s="61"/>
      <c r="ML478" s="61"/>
      <c r="MM478" s="61"/>
      <c r="MN478" s="61"/>
      <c r="MO478" s="61"/>
      <c r="MP478" s="61"/>
      <c r="MQ478" s="61"/>
      <c r="MR478" s="61"/>
      <c r="MS478" s="61"/>
      <c r="MT478" s="61"/>
      <c r="MU478" s="61"/>
      <c r="MV478" s="61"/>
      <c r="MW478" s="61"/>
      <c r="MX478" s="61"/>
      <c r="MY478" s="61"/>
      <c r="MZ478" s="61"/>
      <c r="NA478" s="61"/>
      <c r="NB478" s="61"/>
      <c r="NC478" s="61"/>
      <c r="ND478" s="61"/>
      <c r="NE478" s="61"/>
      <c r="NF478" s="61"/>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61"/>
      <c r="OE478" s="61"/>
      <c r="OF478" s="61"/>
      <c r="OG478" s="61"/>
      <c r="OH478" s="61"/>
      <c r="OI478" s="61"/>
      <c r="OJ478" s="61"/>
      <c r="OK478" s="61"/>
      <c r="OL478" s="61"/>
      <c r="OM478" s="61"/>
      <c r="ON478" s="61"/>
      <c r="OO478" s="61"/>
      <c r="OP478" s="61"/>
      <c r="OQ478" s="61"/>
      <c r="OR478" s="61"/>
      <c r="OS478" s="61"/>
      <c r="OT478" s="61"/>
      <c r="OU478" s="61"/>
      <c r="OV478" s="61"/>
      <c r="OW478" s="61"/>
      <c r="OX478" s="61"/>
      <c r="OY478" s="61"/>
      <c r="OZ478" s="61"/>
    </row>
    <row r="479" spans="1:417" ht="33" hidden="1" customHeight="1">
      <c r="A479" s="213"/>
      <c r="B479" s="274"/>
      <c r="C479" s="279"/>
      <c r="D479" s="289"/>
      <c r="E479" s="279"/>
      <c r="F479" s="291"/>
      <c r="G479" s="289"/>
      <c r="H479" s="142" t="s">
        <v>1392</v>
      </c>
      <c r="I479" s="137" t="s">
        <v>1386</v>
      </c>
      <c r="J479" s="134"/>
      <c r="K479" s="206"/>
      <c r="L479" s="200"/>
      <c r="M479" s="55" t="s">
        <v>377</v>
      </c>
      <c r="N479" s="61" t="s">
        <v>349</v>
      </c>
      <c r="O479" s="282"/>
      <c r="P479" s="282"/>
      <c r="Q479" s="131"/>
      <c r="R479" s="131"/>
      <c r="S479" s="131" t="s">
        <v>205</v>
      </c>
      <c r="T479" s="131"/>
      <c r="U479" s="131"/>
      <c r="V479" s="131"/>
      <c r="W479" s="131"/>
      <c r="X479" s="131"/>
      <c r="Y479" s="131"/>
      <c r="Z479" s="131"/>
      <c r="AA479" s="131"/>
      <c r="AB479" s="130">
        <f t="shared" si="660"/>
        <v>1</v>
      </c>
      <c r="AC479" s="77"/>
      <c r="AD479" s="77"/>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251"/>
      <c r="BT479" s="251"/>
      <c r="BU479" s="77"/>
      <c r="BV479" s="77"/>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77"/>
      <c r="DM479" s="77"/>
      <c r="DN479" s="77"/>
      <c r="DO479" s="77"/>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77"/>
      <c r="FF479" s="77"/>
      <c r="FG479" s="77"/>
      <c r="FH479" s="77"/>
      <c r="FI479" s="77"/>
      <c r="FJ479" s="61"/>
      <c r="FK479" s="61"/>
      <c r="FL479" s="61"/>
      <c r="FM479" s="61"/>
      <c r="FN479" s="61"/>
      <c r="FO479" s="61"/>
      <c r="FP479" s="61"/>
      <c r="FQ479" s="61"/>
      <c r="FR479" s="61"/>
      <c r="FS479" s="61"/>
      <c r="FT479" s="61"/>
      <c r="FU479" s="61"/>
      <c r="FV479" s="61"/>
      <c r="FW479" s="61"/>
      <c r="FX479" s="61"/>
      <c r="FY479" s="61"/>
      <c r="FZ479" s="61"/>
      <c r="GA479" s="61"/>
      <c r="GB479" s="61"/>
      <c r="GC479" s="61"/>
      <c r="GD479" s="61"/>
      <c r="GE479" s="61"/>
      <c r="GF479" s="61"/>
      <c r="GG479" s="61"/>
      <c r="GH479" s="61"/>
      <c r="GI479" s="61"/>
      <c r="GJ479" s="61"/>
      <c r="GK479" s="61"/>
      <c r="GL479" s="61"/>
      <c r="GM479" s="61"/>
      <c r="GN479" s="61"/>
      <c r="GO479" s="61"/>
      <c r="GP479" s="61"/>
      <c r="GQ479" s="61"/>
      <c r="GR479" s="61"/>
      <c r="GS479" s="61"/>
      <c r="GT479" s="61"/>
      <c r="GU479" s="61"/>
      <c r="GV479" s="61"/>
      <c r="GW479" s="61"/>
      <c r="GX479" s="61"/>
      <c r="GY479" s="77"/>
      <c r="GZ479" s="77"/>
      <c r="HA479" s="77"/>
      <c r="HB479" s="77"/>
      <c r="HC479" s="77"/>
      <c r="HD479" s="178"/>
      <c r="HE479" s="61"/>
      <c r="HF479" s="61"/>
      <c r="HG479" s="61"/>
      <c r="HH479" s="61"/>
      <c r="HI479" s="61"/>
      <c r="HJ479" s="61"/>
      <c r="HK479" s="61"/>
      <c r="HL479" s="61"/>
      <c r="HM479" s="61"/>
      <c r="HN479" s="61"/>
      <c r="HO479" s="61"/>
      <c r="HP479" s="61"/>
      <c r="HQ479" s="61"/>
      <c r="HR479" s="61"/>
      <c r="HS479" s="61"/>
      <c r="HT479" s="61"/>
      <c r="HU479" s="61"/>
      <c r="HV479" s="61"/>
      <c r="HW479" s="61"/>
      <c r="HX479" s="61"/>
      <c r="HY479" s="61"/>
      <c r="HZ479" s="61"/>
      <c r="IA479" s="61"/>
      <c r="IB479" s="61"/>
      <c r="IC479" s="61"/>
      <c r="ID479" s="61"/>
      <c r="IE479" s="61"/>
      <c r="IF479" s="61"/>
      <c r="IG479" s="61"/>
      <c r="IH479" s="61"/>
      <c r="II479" s="61"/>
      <c r="IJ479" s="61"/>
      <c r="IK479" s="61"/>
      <c r="IL479" s="61"/>
      <c r="IM479" s="61"/>
      <c r="IN479" s="61"/>
      <c r="IO479" s="61"/>
      <c r="IP479" s="61"/>
      <c r="IQ479" s="61"/>
      <c r="IR479" s="78"/>
      <c r="IS479" s="61"/>
      <c r="IT479" s="78"/>
      <c r="IU479" s="78"/>
      <c r="IV479" s="61"/>
      <c r="IW479" s="61"/>
      <c r="IX479" s="61"/>
      <c r="IY479" s="61"/>
      <c r="IZ479" s="61"/>
      <c r="JA479" s="61"/>
      <c r="JB479" s="61"/>
      <c r="JC479" s="61"/>
      <c r="JD479" s="61"/>
      <c r="JE479" s="61"/>
      <c r="JF479" s="61"/>
      <c r="JG479" s="61"/>
      <c r="JH479" s="61"/>
      <c r="JI479" s="61"/>
      <c r="JJ479" s="61"/>
      <c r="JK479" s="61"/>
      <c r="JL479" s="61"/>
      <c r="JM479" s="61"/>
      <c r="JN479" s="61"/>
      <c r="JO479" s="61"/>
      <c r="JP479" s="61"/>
      <c r="JQ479" s="61"/>
      <c r="JR479" s="61"/>
      <c r="JS479" s="61"/>
      <c r="JT479" s="61"/>
      <c r="JU479" s="61"/>
      <c r="JV479" s="61"/>
      <c r="JW479" s="61"/>
      <c r="JX479" s="61"/>
      <c r="JY479" s="61"/>
      <c r="JZ479" s="61"/>
      <c r="KA479" s="202"/>
      <c r="KB479" s="203"/>
      <c r="KC479" s="202"/>
      <c r="KD479" s="203"/>
      <c r="KE479" s="202"/>
      <c r="KF479" s="203"/>
      <c r="KG479" s="202"/>
      <c r="KH479" s="203"/>
      <c r="KI479" s="204"/>
      <c r="KJ479" s="205"/>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61"/>
      <c r="LG479" s="61"/>
      <c r="LH479" s="61"/>
      <c r="LI479" s="61"/>
      <c r="LJ479" s="61"/>
      <c r="LK479" s="61"/>
      <c r="LL479" s="61"/>
      <c r="LM479" s="61"/>
      <c r="LN479" s="61"/>
      <c r="LO479" s="61"/>
      <c r="LP479" s="61"/>
      <c r="LQ479" s="61"/>
      <c r="LR479" s="61"/>
      <c r="LS479" s="61"/>
      <c r="LT479" s="61"/>
      <c r="LU479" s="61"/>
      <c r="LV479" s="61"/>
      <c r="LW479" s="61"/>
      <c r="LX479" s="61"/>
      <c r="LY479" s="61"/>
      <c r="LZ479" s="61"/>
      <c r="MA479" s="61"/>
      <c r="MB479" s="61"/>
      <c r="MC479" s="61"/>
      <c r="MD479" s="61"/>
      <c r="ME479" s="61"/>
      <c r="MF479" s="61"/>
      <c r="MG479" s="61"/>
      <c r="MH479" s="61"/>
      <c r="MI479" s="61"/>
      <c r="MJ479" s="61"/>
      <c r="MK479" s="61"/>
      <c r="ML479" s="61"/>
      <c r="MM479" s="61"/>
      <c r="MN479" s="61"/>
      <c r="MO479" s="61"/>
      <c r="MP479" s="61"/>
      <c r="MQ479" s="61"/>
      <c r="MR479" s="61"/>
      <c r="MS479" s="61"/>
      <c r="MT479" s="61"/>
      <c r="MU479" s="61"/>
      <c r="MV479" s="61"/>
      <c r="MW479" s="61"/>
      <c r="MX479" s="61"/>
      <c r="MY479" s="61"/>
      <c r="MZ479" s="61"/>
      <c r="NA479" s="61"/>
      <c r="NB479" s="61"/>
      <c r="NC479" s="61"/>
      <c r="ND479" s="61"/>
      <c r="NE479" s="61"/>
      <c r="NF479" s="61"/>
      <c r="NG479" s="61"/>
      <c r="NH479" s="61"/>
      <c r="NI479" s="61"/>
      <c r="NJ479" s="61"/>
      <c r="NK479" s="61"/>
      <c r="NL479" s="61"/>
      <c r="NM479" s="61"/>
      <c r="NN479" s="61"/>
      <c r="NO479" s="61"/>
      <c r="NP479" s="61"/>
      <c r="NQ479" s="61"/>
      <c r="NR479" s="61"/>
      <c r="NS479" s="61"/>
      <c r="NT479" s="61"/>
      <c r="NU479" s="61"/>
      <c r="NV479" s="61"/>
      <c r="NW479" s="61"/>
      <c r="NX479" s="61"/>
      <c r="NY479" s="61"/>
      <c r="NZ479" s="61"/>
      <c r="OA479" s="61"/>
      <c r="OB479" s="61"/>
      <c r="OC479" s="61"/>
      <c r="OD479" s="61"/>
      <c r="OE479" s="61"/>
      <c r="OF479" s="61"/>
      <c r="OG479" s="61"/>
      <c r="OH479" s="61"/>
      <c r="OI479" s="61"/>
      <c r="OJ479" s="61"/>
      <c r="OK479" s="61"/>
      <c r="OL479" s="61"/>
      <c r="OM479" s="61"/>
      <c r="ON479" s="61"/>
      <c r="OO479" s="61"/>
      <c r="OP479" s="61"/>
      <c r="OQ479" s="61"/>
      <c r="OR479" s="61"/>
      <c r="OS479" s="61"/>
      <c r="OT479" s="61"/>
      <c r="OU479" s="61"/>
      <c r="OV479" s="61"/>
      <c r="OW479" s="61"/>
      <c r="OX479" s="61"/>
      <c r="OY479" s="61"/>
      <c r="OZ479" s="61"/>
    </row>
    <row r="480" spans="1:417" ht="33" hidden="1" customHeight="1">
      <c r="A480" s="213"/>
      <c r="B480" s="274"/>
      <c r="C480" s="279"/>
      <c r="D480" s="289"/>
      <c r="E480" s="279"/>
      <c r="F480" s="291"/>
      <c r="G480" s="289"/>
      <c r="H480" s="142" t="s">
        <v>933</v>
      </c>
      <c r="I480" s="137" t="s">
        <v>1388</v>
      </c>
      <c r="J480" s="134"/>
      <c r="K480" s="206" t="s">
        <v>662</v>
      </c>
      <c r="L480" s="134" t="s">
        <v>500</v>
      </c>
      <c r="M480" s="55" t="s">
        <v>377</v>
      </c>
      <c r="N480" s="61" t="s">
        <v>385</v>
      </c>
      <c r="O480" s="282"/>
      <c r="P480" s="282"/>
      <c r="Q480" s="131"/>
      <c r="R480" s="131"/>
      <c r="S480" s="131"/>
      <c r="T480" s="131"/>
      <c r="U480" s="131"/>
      <c r="V480" s="131"/>
      <c r="W480" s="131"/>
      <c r="X480" s="131"/>
      <c r="Y480" s="131"/>
      <c r="Z480" s="131" t="s">
        <v>205</v>
      </c>
      <c r="AA480" s="131"/>
      <c r="AB480" s="130">
        <f t="shared" si="660"/>
        <v>1</v>
      </c>
      <c r="AC480" s="77"/>
      <c r="AD480" s="77"/>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251"/>
      <c r="BT480" s="251"/>
      <c r="BU480" s="77"/>
      <c r="BV480" s="77"/>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77"/>
      <c r="DM480" s="77"/>
      <c r="DN480" s="77"/>
      <c r="DO480" s="77"/>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77"/>
      <c r="FF480" s="77"/>
      <c r="FG480" s="77"/>
      <c r="FH480" s="77"/>
      <c r="FI480" s="77"/>
      <c r="FJ480" s="61"/>
      <c r="FK480" s="61"/>
      <c r="FL480" s="61"/>
      <c r="FM480" s="61"/>
      <c r="FN480" s="61"/>
      <c r="FO480" s="61"/>
      <c r="FP480" s="61"/>
      <c r="FQ480" s="61"/>
      <c r="FR480" s="61"/>
      <c r="FS480" s="61"/>
      <c r="FT480" s="61"/>
      <c r="FU480" s="61"/>
      <c r="FV480" s="61"/>
      <c r="FW480" s="61"/>
      <c r="FX480" s="61"/>
      <c r="FY480" s="61"/>
      <c r="FZ480" s="61"/>
      <c r="GA480" s="61"/>
      <c r="GB480" s="61"/>
      <c r="GC480" s="61"/>
      <c r="GD480" s="61"/>
      <c r="GE480" s="61"/>
      <c r="GF480" s="61"/>
      <c r="GG480" s="61"/>
      <c r="GH480" s="61"/>
      <c r="GI480" s="61"/>
      <c r="GJ480" s="61"/>
      <c r="GK480" s="61"/>
      <c r="GL480" s="61"/>
      <c r="GM480" s="61"/>
      <c r="GN480" s="61"/>
      <c r="GO480" s="61"/>
      <c r="GP480" s="61"/>
      <c r="GQ480" s="61"/>
      <c r="GR480" s="61"/>
      <c r="GS480" s="61"/>
      <c r="GT480" s="61"/>
      <c r="GU480" s="61"/>
      <c r="GV480" s="61"/>
      <c r="GW480" s="61"/>
      <c r="GX480" s="61"/>
      <c r="GY480" s="77"/>
      <c r="GZ480" s="77"/>
      <c r="HA480" s="77"/>
      <c r="HB480" s="77"/>
      <c r="HC480" s="77"/>
      <c r="HD480" s="61"/>
      <c r="HE480" s="61"/>
      <c r="HF480" s="61"/>
      <c r="HG480" s="61"/>
      <c r="HH480" s="61"/>
      <c r="HI480" s="61"/>
      <c r="HJ480" s="61"/>
      <c r="HK480" s="61"/>
      <c r="HL480" s="61"/>
      <c r="HM480" s="61"/>
      <c r="HN480" s="61"/>
      <c r="HO480" s="61"/>
      <c r="HP480" s="61"/>
      <c r="HQ480" s="61"/>
      <c r="HR480" s="61"/>
      <c r="HS480" s="61"/>
      <c r="HT480" s="61"/>
      <c r="HU480" s="61"/>
      <c r="HV480" s="61"/>
      <c r="HW480" s="61"/>
      <c r="HX480" s="61"/>
      <c r="HY480" s="61"/>
      <c r="HZ480" s="61"/>
      <c r="IA480" s="61"/>
      <c r="IB480" s="61"/>
      <c r="IC480" s="61"/>
      <c r="ID480" s="61"/>
      <c r="IE480" s="61"/>
      <c r="IF480" s="61"/>
      <c r="IG480" s="61"/>
      <c r="IH480" s="61"/>
      <c r="II480" s="61"/>
      <c r="IJ480" s="61"/>
      <c r="IK480" s="61"/>
      <c r="IL480" s="61"/>
      <c r="IM480" s="61"/>
      <c r="IN480" s="61"/>
      <c r="IO480" s="61"/>
      <c r="IP480" s="61"/>
      <c r="IQ480" s="61"/>
      <c r="IR480" s="61"/>
      <c r="IS480" s="77"/>
      <c r="IT480" s="77"/>
      <c r="IU480" s="77"/>
      <c r="IV480" s="77"/>
      <c r="IW480" s="61"/>
      <c r="IX480" s="61"/>
      <c r="IY480" s="61"/>
      <c r="IZ480" s="61"/>
      <c r="JA480" s="61"/>
      <c r="JB480" s="61"/>
      <c r="JC480" s="61"/>
      <c r="JD480" s="61"/>
      <c r="JE480" s="61"/>
      <c r="JF480" s="61"/>
      <c r="JG480" s="61"/>
      <c r="JH480" s="61"/>
      <c r="JI480" s="61"/>
      <c r="JJ480" s="61"/>
      <c r="JK480" s="61"/>
      <c r="JL480" s="61"/>
      <c r="JM480" s="61"/>
      <c r="JN480" s="61"/>
      <c r="JO480" s="61"/>
      <c r="JP480" s="61"/>
      <c r="JQ480" s="61"/>
      <c r="JR480" s="61"/>
      <c r="JS480" s="61"/>
      <c r="JT480" s="61"/>
      <c r="JU480" s="61"/>
      <c r="JV480" s="61"/>
      <c r="JW480" s="61"/>
      <c r="JX480" s="61"/>
      <c r="JY480" s="61"/>
      <c r="JZ480" s="61"/>
      <c r="KA480" s="61"/>
      <c r="KB480" s="61"/>
      <c r="KC480" s="61"/>
      <c r="KD480" s="61"/>
      <c r="KE480" s="61"/>
      <c r="KF480" s="61"/>
      <c r="KG480" s="61"/>
      <c r="KH480" s="61"/>
      <c r="KI480" s="61"/>
      <c r="KJ480" s="61"/>
      <c r="KK480" s="78" t="s">
        <v>552</v>
      </c>
      <c r="KL480" s="61"/>
      <c r="KM480" s="61"/>
      <c r="KN480" s="61">
        <v>2</v>
      </c>
      <c r="KO480" s="61">
        <v>2</v>
      </c>
      <c r="KP480" s="61">
        <v>2</v>
      </c>
      <c r="KQ480" s="61">
        <v>1</v>
      </c>
      <c r="KR480" s="61">
        <v>2</v>
      </c>
      <c r="KS480" s="61">
        <v>2</v>
      </c>
      <c r="KT480" s="61">
        <v>2</v>
      </c>
      <c r="KU480" s="61">
        <v>2</v>
      </c>
      <c r="KV480" s="61">
        <v>2</v>
      </c>
      <c r="KW480" s="61">
        <v>2</v>
      </c>
      <c r="KX480" s="61">
        <v>1</v>
      </c>
      <c r="KY480" s="61">
        <v>2</v>
      </c>
      <c r="KZ480" s="61">
        <v>2</v>
      </c>
      <c r="LA480" s="61">
        <v>2</v>
      </c>
      <c r="LB480" s="61">
        <v>2</v>
      </c>
      <c r="LC480" s="61">
        <v>2</v>
      </c>
      <c r="LD480" s="61">
        <v>2</v>
      </c>
      <c r="LE480" s="61">
        <v>2</v>
      </c>
      <c r="LF480" s="61">
        <v>2</v>
      </c>
      <c r="LG480" s="61">
        <v>2</v>
      </c>
      <c r="LH480" s="61">
        <v>2</v>
      </c>
      <c r="LI480" s="61">
        <v>2</v>
      </c>
      <c r="LJ480" s="61">
        <v>2</v>
      </c>
      <c r="LK480" s="61">
        <v>2</v>
      </c>
      <c r="LL480" s="61">
        <v>2</v>
      </c>
      <c r="LM480" s="61">
        <v>2</v>
      </c>
      <c r="LN480" s="61">
        <v>2</v>
      </c>
      <c r="LO480" s="61">
        <v>2</v>
      </c>
      <c r="LP480" s="61">
        <v>2</v>
      </c>
      <c r="LQ480" s="61">
        <v>2</v>
      </c>
      <c r="LR480" s="202">
        <f t="shared" ref="LR480" si="691">COUNTIF(KN480:LQ480,"2")</f>
        <v>28</v>
      </c>
      <c r="LS480" s="203">
        <f t="shared" ref="LS480" si="692">LR480/(LR480+LT480+LV480+LX480)</f>
        <v>0.93333333333333335</v>
      </c>
      <c r="LT480" s="202">
        <f t="shared" ref="LT480" si="693">COUNTIF(KN480:LQ480,"1")</f>
        <v>2</v>
      </c>
      <c r="LU480" s="203">
        <f t="shared" ref="LU480" si="694">LT480/(LR480+LT480+LV480+LX480)</f>
        <v>6.6666666666666666E-2</v>
      </c>
      <c r="LV480" s="202">
        <f t="shared" ref="LV480" si="695">COUNTIF(KN480:LQ480,"0")</f>
        <v>0</v>
      </c>
      <c r="LW480" s="203">
        <f t="shared" ref="LW480" si="696">LV480/(LR480+LT480+LV480+LX480)</f>
        <v>0</v>
      </c>
      <c r="LX480" s="202">
        <f t="shared" ref="LX480" si="697">COUNTIF(KA480:LQ480,"KĐG")</f>
        <v>0</v>
      </c>
      <c r="LY480" s="203">
        <f t="shared" ref="LY480" si="698">LX480/(LR480+LT480+LV480+LX480)</f>
        <v>0</v>
      </c>
      <c r="LZ480" s="204">
        <f t="shared" ref="LZ480" si="699">(((LR480*2)+(LT480*1)+(LV480*0)))/(LR480+LT480+LV480)</f>
        <v>1.9333333333333333</v>
      </c>
      <c r="MA480" s="208" t="str">
        <f t="shared" ref="MA480" si="700">IF(LY480&gt;=50%,"KĐG",IF(LZ480&gt;=1.6,"Đạt mục tiêu",IF(LZ480&gt;=1,"Cần cố gắng","Chưa đạt")))</f>
        <v>Đạt mục tiêu</v>
      </c>
      <c r="MB480" s="61"/>
      <c r="MC480" s="61"/>
      <c r="MD480" s="61"/>
      <c r="ME480" s="61"/>
      <c r="MF480" s="61"/>
      <c r="MG480" s="61"/>
      <c r="MH480" s="61"/>
      <c r="MI480" s="61"/>
      <c r="MJ480" s="61"/>
      <c r="MK480" s="61"/>
      <c r="ML480" s="61"/>
      <c r="MM480" s="61"/>
      <c r="MN480" s="61"/>
      <c r="MO480" s="61"/>
      <c r="MP480" s="61"/>
      <c r="MQ480" s="61"/>
      <c r="MR480" s="61"/>
      <c r="MS480" s="61"/>
      <c r="MT480" s="61"/>
      <c r="MU480" s="61"/>
      <c r="MV480" s="61"/>
      <c r="MW480" s="61"/>
      <c r="MX480" s="61"/>
      <c r="MY480" s="61"/>
      <c r="MZ480" s="61"/>
      <c r="NA480" s="61"/>
      <c r="NB480" s="61"/>
      <c r="NC480" s="61"/>
      <c r="ND480" s="61"/>
      <c r="NE480" s="61"/>
      <c r="NF480" s="61"/>
      <c r="NG480" s="61"/>
      <c r="NH480" s="61"/>
      <c r="NI480" s="61"/>
      <c r="NJ480" s="61"/>
      <c r="NK480" s="61"/>
      <c r="NL480" s="61"/>
      <c r="NM480" s="61"/>
      <c r="NN480" s="61"/>
      <c r="NO480" s="61"/>
      <c r="NP480" s="61"/>
      <c r="NQ480" s="61"/>
      <c r="NR480" s="61"/>
      <c r="NS480" s="61"/>
      <c r="NT480" s="61"/>
      <c r="NU480" s="61"/>
      <c r="NV480" s="61"/>
      <c r="NW480" s="61"/>
      <c r="NX480" s="61"/>
      <c r="NY480" s="61"/>
      <c r="NZ480" s="61"/>
      <c r="OA480" s="61"/>
      <c r="OB480" s="61"/>
      <c r="OC480" s="61"/>
      <c r="OD480" s="61"/>
      <c r="OE480" s="61"/>
      <c r="OF480" s="61"/>
      <c r="OG480" s="61"/>
      <c r="OH480" s="61"/>
      <c r="OI480" s="61"/>
      <c r="OJ480" s="61"/>
      <c r="OK480" s="61"/>
      <c r="OL480" s="61"/>
      <c r="OM480" s="61"/>
      <c r="ON480" s="61"/>
      <c r="OO480" s="61"/>
      <c r="OP480" s="61"/>
      <c r="OQ480" s="61"/>
      <c r="OR480" s="61"/>
      <c r="OS480" s="61"/>
      <c r="OT480" s="61"/>
      <c r="OU480" s="61"/>
      <c r="OV480" s="61"/>
      <c r="OW480" s="61"/>
      <c r="OX480" s="61"/>
      <c r="OY480" s="61"/>
      <c r="OZ480" s="61"/>
    </row>
    <row r="481" spans="1:416" ht="33" hidden="1" customHeight="1">
      <c r="A481" s="213"/>
      <c r="B481" s="274"/>
      <c r="C481" s="279"/>
      <c r="D481" s="289"/>
      <c r="E481" s="279"/>
      <c r="F481" s="291"/>
      <c r="G481" s="289"/>
      <c r="H481" s="142" t="s">
        <v>520</v>
      </c>
      <c r="I481" s="137" t="s">
        <v>1389</v>
      </c>
      <c r="J481" s="168" t="s">
        <v>610</v>
      </c>
      <c r="K481" s="206" t="s">
        <v>662</v>
      </c>
      <c r="L481" s="200" t="s">
        <v>500</v>
      </c>
      <c r="M481" s="55" t="s">
        <v>377</v>
      </c>
      <c r="N481" s="61" t="s">
        <v>385</v>
      </c>
      <c r="O481" s="282"/>
      <c r="P481" s="282"/>
      <c r="Q481" s="131"/>
      <c r="R481" s="131"/>
      <c r="S481" s="131"/>
      <c r="T481" s="131"/>
      <c r="U481" s="131" t="s">
        <v>205</v>
      </c>
      <c r="V481" s="131"/>
      <c r="W481" s="131"/>
      <c r="X481" s="131"/>
      <c r="Y481" s="131"/>
      <c r="Z481" s="131"/>
      <c r="AA481" s="131"/>
      <c r="AB481" s="130">
        <f t="shared" si="660"/>
        <v>1</v>
      </c>
      <c r="AC481" s="77"/>
      <c r="AD481" s="77"/>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251"/>
      <c r="BT481" s="251"/>
      <c r="BU481" s="77"/>
      <c r="BV481" s="77"/>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77"/>
      <c r="DM481" s="77"/>
      <c r="DN481" s="77"/>
      <c r="DO481" s="77"/>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77"/>
      <c r="FF481" s="77"/>
      <c r="FG481" s="77"/>
      <c r="FH481" s="77"/>
      <c r="FI481" s="77"/>
      <c r="FJ481" s="61"/>
      <c r="FK481" s="61"/>
      <c r="FL481" s="61"/>
      <c r="FM481" s="61"/>
      <c r="FN481" s="61"/>
      <c r="FO481" s="61"/>
      <c r="FP481" s="61"/>
      <c r="FQ481" s="61"/>
      <c r="FR481" s="61"/>
      <c r="FS481" s="61"/>
      <c r="FT481" s="61"/>
      <c r="FU481" s="61"/>
      <c r="FV481" s="61"/>
      <c r="FW481" s="61"/>
      <c r="FX481" s="61"/>
      <c r="FY481" s="61"/>
      <c r="FZ481" s="61"/>
      <c r="GA481" s="61"/>
      <c r="GB481" s="61"/>
      <c r="GC481" s="61"/>
      <c r="GD481" s="61"/>
      <c r="GE481" s="61"/>
      <c r="GF481" s="61"/>
      <c r="GG481" s="61"/>
      <c r="GH481" s="61"/>
      <c r="GI481" s="61"/>
      <c r="GJ481" s="61"/>
      <c r="GK481" s="61"/>
      <c r="GL481" s="61"/>
      <c r="GM481" s="61"/>
      <c r="GN481" s="61"/>
      <c r="GO481" s="61"/>
      <c r="GP481" s="61"/>
      <c r="GQ481" s="61"/>
      <c r="GR481" s="61"/>
      <c r="GS481" s="61"/>
      <c r="GT481" s="61"/>
      <c r="GU481" s="61"/>
      <c r="GV481" s="61"/>
      <c r="GW481" s="61"/>
      <c r="GX481" s="61"/>
      <c r="GY481" s="77"/>
      <c r="GZ481" s="77"/>
      <c r="HA481" s="77"/>
      <c r="HB481" s="77"/>
      <c r="HC481" s="77"/>
      <c r="HD481" s="61"/>
      <c r="HE481" s="61"/>
      <c r="HF481" s="61"/>
      <c r="HG481" s="61"/>
      <c r="HH481" s="61"/>
      <c r="HI481" s="61"/>
      <c r="HJ481" s="61"/>
      <c r="HK481" s="61"/>
      <c r="HL481" s="61"/>
      <c r="HM481" s="61"/>
      <c r="HN481" s="61"/>
      <c r="HO481" s="61"/>
      <c r="HP481" s="61"/>
      <c r="HQ481" s="61"/>
      <c r="HR481" s="61"/>
      <c r="HS481" s="61"/>
      <c r="HT481" s="61"/>
      <c r="HU481" s="61"/>
      <c r="HV481" s="61"/>
      <c r="HW481" s="61"/>
      <c r="HX481" s="61"/>
      <c r="HY481" s="61"/>
      <c r="HZ481" s="61"/>
      <c r="IA481" s="61"/>
      <c r="IB481" s="61"/>
      <c r="IC481" s="61"/>
      <c r="ID481" s="61"/>
      <c r="IE481" s="61"/>
      <c r="IF481" s="61"/>
      <c r="IG481" s="61"/>
      <c r="IH481" s="61"/>
      <c r="II481" s="61"/>
      <c r="IJ481" s="61"/>
      <c r="IK481" s="61"/>
      <c r="IL481" s="61"/>
      <c r="IM481" s="61"/>
      <c r="IN481" s="61"/>
      <c r="IO481" s="61"/>
      <c r="IP481" s="61"/>
      <c r="IQ481" s="61"/>
      <c r="IR481" s="61"/>
      <c r="IS481" s="77"/>
      <c r="IT481" s="77"/>
      <c r="IU481" s="77"/>
      <c r="IV481" s="77"/>
      <c r="IW481" s="61"/>
      <c r="IX481" s="61"/>
      <c r="IY481" s="61"/>
      <c r="IZ481" s="61"/>
      <c r="JA481" s="61"/>
      <c r="JB481" s="61"/>
      <c r="JC481" s="61"/>
      <c r="JD481" s="61"/>
      <c r="JE481" s="61"/>
      <c r="JF481" s="61"/>
      <c r="JG481" s="61"/>
      <c r="JH481" s="61"/>
      <c r="JI481" s="61"/>
      <c r="JJ481" s="61"/>
      <c r="JK481" s="61"/>
      <c r="JL481" s="61"/>
      <c r="JM481" s="61"/>
      <c r="JN481" s="61"/>
      <c r="JO481" s="61"/>
      <c r="JP481" s="61"/>
      <c r="JQ481" s="61"/>
      <c r="JR481" s="61"/>
      <c r="JS481" s="61"/>
      <c r="JT481" s="61"/>
      <c r="JU481" s="61"/>
      <c r="JV481" s="61"/>
      <c r="JW481" s="61"/>
      <c r="JX481" s="61"/>
      <c r="JY481" s="61"/>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61"/>
      <c r="LG481" s="61"/>
      <c r="LH481" s="61"/>
      <c r="LI481" s="61"/>
      <c r="LJ481" s="61"/>
      <c r="LK481" s="61"/>
      <c r="LL481" s="61"/>
      <c r="LM481" s="61"/>
      <c r="LN481" s="61"/>
      <c r="LO481" s="61"/>
      <c r="LP481" s="61"/>
      <c r="LQ481" s="61"/>
      <c r="LR481" s="61"/>
      <c r="LS481" s="61"/>
      <c r="LT481" s="61"/>
      <c r="LU481" s="61"/>
      <c r="LV481" s="61"/>
      <c r="LW481" s="61"/>
      <c r="LX481" s="61"/>
      <c r="LY481" s="61"/>
      <c r="LZ481" s="61"/>
      <c r="MA481" s="61"/>
      <c r="MB481" s="61"/>
      <c r="MC481" s="78" t="s">
        <v>552</v>
      </c>
      <c r="MD481" s="61">
        <v>2</v>
      </c>
      <c r="ME481" s="61">
        <v>2</v>
      </c>
      <c r="MF481" s="61">
        <v>2</v>
      </c>
      <c r="MG481" s="61">
        <v>2</v>
      </c>
      <c r="MH481" s="61">
        <v>2</v>
      </c>
      <c r="MI481" s="61">
        <v>2</v>
      </c>
      <c r="MJ481" s="61">
        <v>2</v>
      </c>
      <c r="MK481" s="61">
        <v>2</v>
      </c>
      <c r="ML481" s="61">
        <v>2</v>
      </c>
      <c r="MM481" s="61">
        <v>2</v>
      </c>
      <c r="MN481" s="61">
        <v>1</v>
      </c>
      <c r="MO481" s="61">
        <v>2</v>
      </c>
      <c r="MP481" s="61">
        <v>1</v>
      </c>
      <c r="MQ481" s="61">
        <v>2</v>
      </c>
      <c r="MR481" s="61">
        <v>2</v>
      </c>
      <c r="MS481" s="61">
        <v>2</v>
      </c>
      <c r="MT481" s="61">
        <v>2</v>
      </c>
      <c r="MU481" s="61">
        <v>2</v>
      </c>
      <c r="MV481" s="61">
        <v>2</v>
      </c>
      <c r="MW481" s="61">
        <v>2</v>
      </c>
      <c r="MX481" s="61">
        <v>2</v>
      </c>
      <c r="MY481" s="61">
        <v>2</v>
      </c>
      <c r="MZ481" s="61">
        <v>2</v>
      </c>
      <c r="NA481" s="61">
        <v>2</v>
      </c>
      <c r="NB481" s="61">
        <v>2</v>
      </c>
      <c r="NC481" s="61">
        <v>2</v>
      </c>
      <c r="ND481" s="202">
        <f>COUNTIF(MD481:NC481,"2")</f>
        <v>24</v>
      </c>
      <c r="NE481" s="203">
        <f>ND481/(ND481+NF481+NH481+NJ481)</f>
        <v>0.92307692307692313</v>
      </c>
      <c r="NF481" s="202">
        <f>COUNTIF(MD481:NC481,"1")</f>
        <v>2</v>
      </c>
      <c r="NG481" s="203">
        <f>NF481/(ND481+NF481+NH481+NJ481)</f>
        <v>7.6923076923076927E-2</v>
      </c>
      <c r="NH481" s="202">
        <f>COUNTIF(MD481:NC481,"0")</f>
        <v>0</v>
      </c>
      <c r="NI481" s="203">
        <f>NH481/(ND481+NF481+NH481+NJ481)</f>
        <v>0</v>
      </c>
      <c r="NJ481" s="202">
        <f>COUNTIF(LQ481:NC481,"KĐG")</f>
        <v>0</v>
      </c>
      <c r="NK481" s="203">
        <f>NJ481/(ND481+NF481+NH481+NJ481)</f>
        <v>0</v>
      </c>
      <c r="NL481" s="204">
        <f>(((ND481*2)+(NF481*1)+(NH481*0)))/(ND481+NF481+NH481)</f>
        <v>1.9230769230769231</v>
      </c>
      <c r="NM481" s="207" t="str">
        <f>IF(NK481&gt;=50%,"KĐG",IF(NL481&gt;=1.6,"Đạt mục tiêu",IF(NL481&gt;=1,"Cần cố gắng","Chưa đạt")))</f>
        <v>Đạt mục tiêu</v>
      </c>
      <c r="NN481" s="61"/>
      <c r="NO481" s="61"/>
      <c r="NP481" s="61"/>
      <c r="NQ481" s="61"/>
      <c r="NR481" s="61"/>
      <c r="NS481" s="61"/>
      <c r="NT481" s="61"/>
      <c r="NU481" s="61"/>
      <c r="NV481" s="61"/>
      <c r="NW481" s="61"/>
      <c r="NX481" s="61"/>
      <c r="NY481" s="61"/>
      <c r="NZ481" s="61"/>
      <c r="OA481" s="61"/>
      <c r="OB481" s="61"/>
      <c r="OC481" s="61"/>
      <c r="OD481" s="61"/>
      <c r="OE481" s="61"/>
      <c r="OF481" s="61"/>
      <c r="OG481" s="61"/>
      <c r="OH481" s="61"/>
      <c r="OI481" s="61"/>
      <c r="OJ481" s="61"/>
      <c r="OK481" s="61"/>
      <c r="OL481" s="61"/>
      <c r="OM481" s="61"/>
      <c r="ON481" s="61"/>
      <c r="OO481" s="61"/>
      <c r="OP481" s="61"/>
      <c r="OQ481" s="61"/>
      <c r="OR481" s="61"/>
      <c r="OS481" s="61"/>
      <c r="OT481" s="61"/>
      <c r="OU481" s="61"/>
      <c r="OV481" s="61"/>
      <c r="OW481" s="61"/>
      <c r="OX481" s="61"/>
      <c r="OY481" s="61"/>
      <c r="OZ481" s="61"/>
    </row>
    <row r="482" spans="1:416" ht="33" hidden="1" customHeight="1">
      <c r="A482" s="213"/>
      <c r="B482" s="274"/>
      <c r="C482" s="279"/>
      <c r="D482" s="289"/>
      <c r="E482" s="279"/>
      <c r="F482" s="291"/>
      <c r="G482" s="289"/>
      <c r="H482" s="137" t="s">
        <v>1390</v>
      </c>
      <c r="I482" s="137" t="s">
        <v>1391</v>
      </c>
      <c r="J482" s="168"/>
      <c r="K482" s="206" t="s">
        <v>662</v>
      </c>
      <c r="L482" s="200" t="s">
        <v>500</v>
      </c>
      <c r="M482" s="55" t="s">
        <v>377</v>
      </c>
      <c r="N482" s="61"/>
      <c r="O482" s="282"/>
      <c r="P482" s="282"/>
      <c r="Q482" s="131"/>
      <c r="R482" s="131"/>
      <c r="S482" s="131"/>
      <c r="T482" s="131"/>
      <c r="U482" s="131"/>
      <c r="V482" s="131"/>
      <c r="W482" s="131"/>
      <c r="X482" s="131"/>
      <c r="Y482" s="131"/>
      <c r="Z482" s="131"/>
      <c r="AA482" s="131" t="s">
        <v>205</v>
      </c>
      <c r="AB482" s="130">
        <f t="shared" si="660"/>
        <v>1</v>
      </c>
      <c r="AC482" s="77"/>
      <c r="AD482" s="77"/>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251"/>
      <c r="BT482" s="251"/>
      <c r="BU482" s="77"/>
      <c r="BV482" s="77"/>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77"/>
      <c r="DM482" s="77"/>
      <c r="DN482" s="77"/>
      <c r="DO482" s="77"/>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77"/>
      <c r="FF482" s="77"/>
      <c r="FG482" s="77"/>
      <c r="FH482" s="77"/>
      <c r="FI482" s="77"/>
      <c r="FJ482" s="61"/>
      <c r="FK482" s="61"/>
      <c r="FL482" s="61"/>
      <c r="FM482" s="61"/>
      <c r="FN482" s="61"/>
      <c r="FO482" s="61"/>
      <c r="FP482" s="61"/>
      <c r="FQ482" s="61"/>
      <c r="FR482" s="61"/>
      <c r="FS482" s="61"/>
      <c r="FT482" s="61"/>
      <c r="FU482" s="61"/>
      <c r="FV482" s="61"/>
      <c r="FW482" s="61"/>
      <c r="FX482" s="61"/>
      <c r="FY482" s="61"/>
      <c r="FZ482" s="61"/>
      <c r="GA482" s="61"/>
      <c r="GB482" s="61"/>
      <c r="GC482" s="61"/>
      <c r="GD482" s="61"/>
      <c r="GE482" s="61"/>
      <c r="GF482" s="61"/>
      <c r="GG482" s="61"/>
      <c r="GH482" s="61"/>
      <c r="GI482" s="61"/>
      <c r="GJ482" s="61"/>
      <c r="GK482" s="61"/>
      <c r="GL482" s="61"/>
      <c r="GM482" s="61"/>
      <c r="GN482" s="61"/>
      <c r="GO482" s="61"/>
      <c r="GP482" s="61"/>
      <c r="GQ482" s="61"/>
      <c r="GR482" s="61"/>
      <c r="GS482" s="61"/>
      <c r="GT482" s="61"/>
      <c r="GU482" s="61"/>
      <c r="GV482" s="61"/>
      <c r="GW482" s="61"/>
      <c r="GX482" s="61"/>
      <c r="GY482" s="77"/>
      <c r="GZ482" s="77"/>
      <c r="HA482" s="77"/>
      <c r="HB482" s="77"/>
      <c r="HC482" s="77"/>
      <c r="HD482" s="61"/>
      <c r="HE482" s="61"/>
      <c r="HF482" s="61"/>
      <c r="HG482" s="61"/>
      <c r="HH482" s="61"/>
      <c r="HI482" s="61"/>
      <c r="HJ482" s="61"/>
      <c r="HK482" s="61"/>
      <c r="HL482" s="61"/>
      <c r="HM482" s="61"/>
      <c r="HN482" s="61"/>
      <c r="HO482" s="61"/>
      <c r="HP482" s="61"/>
      <c r="HQ482" s="61"/>
      <c r="HR482" s="61"/>
      <c r="HS482" s="61"/>
      <c r="HT482" s="61"/>
      <c r="HU482" s="61"/>
      <c r="HV482" s="61"/>
      <c r="HW482" s="61"/>
      <c r="HX482" s="61"/>
      <c r="HY482" s="61"/>
      <c r="HZ482" s="61"/>
      <c r="IA482" s="61"/>
      <c r="IB482" s="61"/>
      <c r="IC482" s="61"/>
      <c r="ID482" s="61"/>
      <c r="IE482" s="61"/>
      <c r="IF482" s="61"/>
      <c r="IG482" s="61"/>
      <c r="IH482" s="61"/>
      <c r="II482" s="61"/>
      <c r="IJ482" s="61"/>
      <c r="IK482" s="61"/>
      <c r="IL482" s="61"/>
      <c r="IM482" s="61"/>
      <c r="IN482" s="61"/>
      <c r="IO482" s="61"/>
      <c r="IP482" s="61"/>
      <c r="IQ482" s="61"/>
      <c r="IR482" s="61"/>
      <c r="IS482" s="77"/>
      <c r="IT482" s="77"/>
      <c r="IU482" s="77"/>
      <c r="IV482" s="77"/>
      <c r="IW482" s="61"/>
      <c r="IX482" s="61"/>
      <c r="IY482" s="61"/>
      <c r="IZ482" s="61"/>
      <c r="JA482" s="61"/>
      <c r="JB482" s="61"/>
      <c r="JC482" s="61"/>
      <c r="JD482" s="61"/>
      <c r="JE482" s="61"/>
      <c r="JF482" s="61"/>
      <c r="JG482" s="61"/>
      <c r="JH482" s="61"/>
      <c r="JI482" s="61"/>
      <c r="JJ482" s="61"/>
      <c r="JK482" s="61"/>
      <c r="JL482" s="61"/>
      <c r="JM482" s="61"/>
      <c r="JN482" s="61"/>
      <c r="JO482" s="61"/>
      <c r="JP482" s="61"/>
      <c r="JQ482" s="61"/>
      <c r="JR482" s="61"/>
      <c r="JS482" s="61"/>
      <c r="JT482" s="61"/>
      <c r="JU482" s="61"/>
      <c r="JV482" s="61"/>
      <c r="JW482" s="61"/>
      <c r="JX482" s="61"/>
      <c r="JY482" s="61"/>
      <c r="JZ482" s="61"/>
      <c r="KA482" s="61"/>
      <c r="KB482" s="61"/>
      <c r="KC482" s="61"/>
      <c r="KD482" s="61"/>
      <c r="KE482" s="61"/>
      <c r="KF482" s="61"/>
      <c r="KG482" s="61"/>
      <c r="KH482" s="61"/>
      <c r="KI482" s="61"/>
      <c r="KJ482" s="61"/>
      <c r="KK482" s="61"/>
      <c r="KL482" s="61"/>
      <c r="KM482" s="61"/>
      <c r="KN482" s="61"/>
      <c r="KO482" s="61"/>
      <c r="KP482" s="61"/>
      <c r="KQ482" s="61"/>
      <c r="KR482" s="61"/>
      <c r="KS482" s="61"/>
      <c r="KT482" s="61"/>
      <c r="KU482" s="61"/>
      <c r="KV482" s="61"/>
      <c r="KW482" s="61"/>
      <c r="KX482" s="61"/>
      <c r="KY482" s="61"/>
      <c r="KZ482" s="61"/>
      <c r="LA482" s="61"/>
      <c r="LB482" s="61"/>
      <c r="LC482" s="61"/>
      <c r="LD482" s="61"/>
      <c r="LE482" s="61"/>
      <c r="LF482" s="61"/>
      <c r="LG482" s="61"/>
      <c r="LH482" s="61"/>
      <c r="LI482" s="61"/>
      <c r="LJ482" s="61"/>
      <c r="LK482" s="61"/>
      <c r="LL482" s="61"/>
      <c r="LM482" s="61"/>
      <c r="LN482" s="61"/>
      <c r="LO482" s="61"/>
      <c r="LP482" s="61"/>
      <c r="LQ482" s="61"/>
      <c r="LR482" s="61"/>
      <c r="LS482" s="61"/>
      <c r="LT482" s="61"/>
      <c r="LU482" s="61"/>
      <c r="LV482" s="61"/>
      <c r="LW482" s="61"/>
      <c r="LX482" s="61"/>
      <c r="LY482" s="61"/>
      <c r="LZ482" s="61"/>
      <c r="MA482" s="61"/>
      <c r="MB482" s="61"/>
      <c r="MC482" s="78"/>
      <c r="MD482" s="61"/>
      <c r="ME482" s="61"/>
      <c r="MF482" s="61"/>
      <c r="MG482" s="61"/>
      <c r="MH482" s="61"/>
      <c r="MI482" s="61"/>
      <c r="MJ482" s="61"/>
      <c r="MK482" s="61"/>
      <c r="ML482" s="61"/>
      <c r="MM482" s="61"/>
      <c r="MN482" s="61"/>
      <c r="MO482" s="61"/>
      <c r="MP482" s="61"/>
      <c r="MQ482" s="61"/>
      <c r="MR482" s="61"/>
      <c r="MS482" s="61"/>
      <c r="MT482" s="61"/>
      <c r="MU482" s="61"/>
      <c r="MV482" s="61"/>
      <c r="MW482" s="61"/>
      <c r="MX482" s="61"/>
      <c r="MY482" s="61"/>
      <c r="MZ482" s="61"/>
      <c r="NA482" s="61"/>
      <c r="NB482" s="61"/>
      <c r="NC482" s="61"/>
      <c r="ND482" s="61"/>
      <c r="NE482" s="61"/>
      <c r="NF482" s="61"/>
      <c r="NG482" s="61"/>
      <c r="NH482" s="61"/>
      <c r="NI482" s="61"/>
      <c r="NJ482" s="61"/>
      <c r="NK482" s="61"/>
      <c r="NL482" s="61"/>
      <c r="NM482" s="61"/>
      <c r="NN482" s="77" t="s">
        <v>552</v>
      </c>
      <c r="NO482" s="77"/>
      <c r="NP482" s="61"/>
      <c r="NQ482" s="61"/>
      <c r="NR482" s="61"/>
      <c r="NS482" s="61"/>
      <c r="NT482" s="61"/>
      <c r="NU482" s="61"/>
      <c r="NV482" s="61"/>
      <c r="NW482" s="61"/>
      <c r="NX482" s="61"/>
      <c r="NY482" s="61"/>
      <c r="NZ482" s="61"/>
      <c r="OA482" s="61"/>
      <c r="OB482" s="61"/>
      <c r="OC482" s="61"/>
      <c r="OD482" s="61"/>
      <c r="OE482" s="61"/>
      <c r="OF482" s="61"/>
      <c r="OG482" s="61"/>
      <c r="OH482" s="61"/>
      <c r="OI482" s="61"/>
      <c r="OJ482" s="61"/>
      <c r="OK482" s="61"/>
      <c r="OL482" s="61"/>
      <c r="OM482" s="61"/>
      <c r="ON482" s="61"/>
      <c r="OO482" s="61"/>
      <c r="OP482" s="202"/>
      <c r="OQ482" s="203"/>
      <c r="OR482" s="202"/>
      <c r="OS482" s="203"/>
      <c r="OT482" s="202"/>
      <c r="OU482" s="203"/>
      <c r="OV482" s="202"/>
      <c r="OW482" s="203"/>
      <c r="OX482" s="204"/>
      <c r="OY482" s="207"/>
      <c r="OZ482" s="61"/>
    </row>
    <row r="483" spans="1:416" ht="55.5" hidden="1">
      <c r="A483" s="176"/>
      <c r="B483" s="61">
        <v>173</v>
      </c>
      <c r="C483" s="137" t="s">
        <v>270</v>
      </c>
      <c r="D483" s="133" t="s">
        <v>12</v>
      </c>
      <c r="E483" s="137" t="s">
        <v>581</v>
      </c>
      <c r="F483" s="134" t="s">
        <v>6</v>
      </c>
      <c r="G483" s="133"/>
      <c r="H483" s="137" t="s">
        <v>534</v>
      </c>
      <c r="I483" s="137" t="s">
        <v>1038</v>
      </c>
      <c r="J483" s="134"/>
      <c r="K483" s="206" t="s">
        <v>662</v>
      </c>
      <c r="L483" s="134" t="s">
        <v>500</v>
      </c>
      <c r="M483" s="55" t="s">
        <v>377</v>
      </c>
      <c r="N483" s="61" t="s">
        <v>349</v>
      </c>
      <c r="O483" s="61" t="s">
        <v>205</v>
      </c>
      <c r="P483" s="61"/>
      <c r="Q483" s="131"/>
      <c r="R483" s="131"/>
      <c r="S483" s="131"/>
      <c r="T483" s="131"/>
      <c r="U483" s="131"/>
      <c r="V483" s="131"/>
      <c r="W483" s="131"/>
      <c r="X483" s="131"/>
      <c r="Y483" s="131"/>
      <c r="Z483" s="131" t="s">
        <v>205</v>
      </c>
      <c r="AA483" s="131"/>
      <c r="AB483" s="130">
        <f t="shared" si="660"/>
        <v>1</v>
      </c>
      <c r="AC483" s="77"/>
      <c r="AD483" s="77"/>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251"/>
      <c r="BT483" s="251"/>
      <c r="BU483" s="77"/>
      <c r="BV483" s="77"/>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77"/>
      <c r="DM483" s="77"/>
      <c r="DN483" s="77"/>
      <c r="DO483" s="77"/>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77"/>
      <c r="FF483" s="77"/>
      <c r="FG483" s="77"/>
      <c r="FH483" s="77"/>
      <c r="FI483" s="77"/>
      <c r="FJ483" s="61"/>
      <c r="FK483" s="61"/>
      <c r="FL483" s="61"/>
      <c r="FM483" s="61"/>
      <c r="FN483" s="61"/>
      <c r="FO483" s="61"/>
      <c r="FP483" s="61"/>
      <c r="FQ483" s="61"/>
      <c r="FR483" s="61"/>
      <c r="FS483" s="61"/>
      <c r="FT483" s="61"/>
      <c r="FU483" s="61"/>
      <c r="FV483" s="61"/>
      <c r="FW483" s="61"/>
      <c r="FX483" s="61"/>
      <c r="FY483" s="61"/>
      <c r="FZ483" s="61"/>
      <c r="GA483" s="61"/>
      <c r="GB483" s="61"/>
      <c r="GC483" s="61"/>
      <c r="GD483" s="61"/>
      <c r="GE483" s="61"/>
      <c r="GF483" s="61"/>
      <c r="GG483" s="61"/>
      <c r="GH483" s="61"/>
      <c r="GI483" s="61"/>
      <c r="GJ483" s="61"/>
      <c r="GK483" s="61"/>
      <c r="GL483" s="61"/>
      <c r="GM483" s="61"/>
      <c r="GN483" s="61"/>
      <c r="GO483" s="61"/>
      <c r="GP483" s="61"/>
      <c r="GQ483" s="61"/>
      <c r="GR483" s="61"/>
      <c r="GS483" s="61"/>
      <c r="GT483" s="61"/>
      <c r="GU483" s="61"/>
      <c r="GV483" s="61"/>
      <c r="GW483" s="61"/>
      <c r="GX483" s="61"/>
      <c r="GY483" s="77"/>
      <c r="GZ483" s="77"/>
      <c r="HA483" s="77"/>
      <c r="HB483" s="77"/>
      <c r="HC483" s="77"/>
      <c r="HD483" s="61"/>
      <c r="HE483" s="61"/>
      <c r="HF483" s="61"/>
      <c r="HG483" s="61"/>
      <c r="HH483" s="61"/>
      <c r="HI483" s="61"/>
      <c r="HJ483" s="61"/>
      <c r="HK483" s="61"/>
      <c r="HL483" s="61"/>
      <c r="HM483" s="61"/>
      <c r="HN483" s="61"/>
      <c r="HO483" s="61"/>
      <c r="HP483" s="61"/>
      <c r="HQ483" s="61"/>
      <c r="HR483" s="61"/>
      <c r="HS483" s="61"/>
      <c r="HT483" s="61"/>
      <c r="HU483" s="61"/>
      <c r="HV483" s="61"/>
      <c r="HW483" s="61"/>
      <c r="HX483" s="61"/>
      <c r="HY483" s="61"/>
      <c r="HZ483" s="61"/>
      <c r="IA483" s="61"/>
      <c r="IB483" s="61"/>
      <c r="IC483" s="61"/>
      <c r="ID483" s="61"/>
      <c r="IE483" s="61"/>
      <c r="IF483" s="61"/>
      <c r="IG483" s="61"/>
      <c r="IH483" s="61"/>
      <c r="II483" s="61"/>
      <c r="IJ483" s="61"/>
      <c r="IK483" s="61"/>
      <c r="IL483" s="61"/>
      <c r="IM483" s="61"/>
      <c r="IN483" s="61"/>
      <c r="IO483" s="61"/>
      <c r="IP483" s="61"/>
      <c r="IQ483" s="61"/>
      <c r="IR483" s="61"/>
      <c r="IS483" s="77"/>
      <c r="IT483" s="77"/>
      <c r="IU483" s="77"/>
      <c r="IV483" s="77"/>
      <c r="IW483" s="61"/>
      <c r="IX483" s="61"/>
      <c r="IY483" s="61"/>
      <c r="IZ483" s="61"/>
      <c r="JA483" s="61"/>
      <c r="JB483" s="61"/>
      <c r="JC483" s="61"/>
      <c r="JD483" s="61"/>
      <c r="JE483" s="61"/>
      <c r="JF483" s="61"/>
      <c r="JG483" s="61"/>
      <c r="JH483" s="61"/>
      <c r="JI483" s="61"/>
      <c r="JJ483" s="61"/>
      <c r="JK483" s="61"/>
      <c r="JL483" s="61"/>
      <c r="JM483" s="61"/>
      <c r="JN483" s="61"/>
      <c r="JO483" s="61"/>
      <c r="JP483" s="61"/>
      <c r="JQ483" s="61"/>
      <c r="JR483" s="61"/>
      <c r="JS483" s="61"/>
      <c r="JT483" s="61"/>
      <c r="JU483" s="61"/>
      <c r="JV483" s="61"/>
      <c r="JW483" s="61"/>
      <c r="JX483" s="61"/>
      <c r="JY483" s="61"/>
      <c r="JZ483" s="61"/>
      <c r="KA483" s="61"/>
      <c r="KB483" s="61"/>
      <c r="KC483" s="61"/>
      <c r="KD483" s="61"/>
      <c r="KE483" s="61"/>
      <c r="KF483" s="61"/>
      <c r="KG483" s="61"/>
      <c r="KH483" s="61"/>
      <c r="KI483" s="61"/>
      <c r="KJ483" s="61"/>
      <c r="KK483" s="78"/>
      <c r="KL483" s="78"/>
      <c r="KM483" s="78" t="s">
        <v>556</v>
      </c>
      <c r="KN483" s="61">
        <v>2</v>
      </c>
      <c r="KO483" s="61">
        <v>2</v>
      </c>
      <c r="KP483" s="61">
        <v>2</v>
      </c>
      <c r="KQ483" s="61">
        <v>2</v>
      </c>
      <c r="KR483" s="61">
        <v>2</v>
      </c>
      <c r="KS483" s="61">
        <v>2</v>
      </c>
      <c r="KT483" s="61">
        <v>2</v>
      </c>
      <c r="KU483" s="61">
        <v>2</v>
      </c>
      <c r="KV483" s="61">
        <v>2</v>
      </c>
      <c r="KW483" s="61">
        <v>2</v>
      </c>
      <c r="KX483" s="61">
        <v>2</v>
      </c>
      <c r="KY483" s="61">
        <v>2</v>
      </c>
      <c r="KZ483" s="61">
        <v>2</v>
      </c>
      <c r="LA483" s="61">
        <v>2</v>
      </c>
      <c r="LB483" s="61">
        <v>2</v>
      </c>
      <c r="LC483" s="61">
        <v>2</v>
      </c>
      <c r="LD483" s="61">
        <v>2</v>
      </c>
      <c r="LE483" s="61">
        <v>2</v>
      </c>
      <c r="LF483" s="61">
        <v>2</v>
      </c>
      <c r="LG483" s="61">
        <v>2</v>
      </c>
      <c r="LH483" s="61">
        <v>2</v>
      </c>
      <c r="LI483" s="61">
        <v>2</v>
      </c>
      <c r="LJ483" s="61">
        <v>2</v>
      </c>
      <c r="LK483" s="61">
        <v>2</v>
      </c>
      <c r="LL483" s="61">
        <v>2</v>
      </c>
      <c r="LM483" s="61">
        <v>2</v>
      </c>
      <c r="LN483" s="61">
        <v>2</v>
      </c>
      <c r="LO483" s="61">
        <v>2</v>
      </c>
      <c r="LP483" s="61">
        <v>2</v>
      </c>
      <c r="LQ483" s="61">
        <v>2</v>
      </c>
      <c r="LR483" s="202">
        <f>COUNTIF(KN483:LQ483,"2")</f>
        <v>30</v>
      </c>
      <c r="LS483" s="203">
        <f>LR483/(LR483+LT483+LV483+LX483)</f>
        <v>1</v>
      </c>
      <c r="LT483" s="202">
        <f>COUNTIF(KN483:LQ483,"1")</f>
        <v>0</v>
      </c>
      <c r="LU483" s="203">
        <f>LT483/(LR483+LT483+LV483+LX483)</f>
        <v>0</v>
      </c>
      <c r="LV483" s="202">
        <f>COUNTIF(KN483:LQ483,"0")</f>
        <v>0</v>
      </c>
      <c r="LW483" s="203">
        <f>LV483/(LR483+LT483+LV483+LX483)</f>
        <v>0</v>
      </c>
      <c r="LX483" s="202">
        <f>COUNTIF(KA483:LQ483,"KĐG")</f>
        <v>0</v>
      </c>
      <c r="LY483" s="203">
        <f>LX483/(LR483+LT483+LV483+LX483)</f>
        <v>0</v>
      </c>
      <c r="LZ483" s="204">
        <f>(((LR483*2)+(LT483*1)+(LV483*0)))/(LR483+LT483+LV483)</f>
        <v>2</v>
      </c>
      <c r="MA483" s="208" t="str">
        <f>IF(LY483&gt;=50%,"KĐG",IF(LZ483&gt;=1.6,"Đạt mục tiêu",IF(LZ483&gt;=1,"Cần cố gắng","Chưa đạt")))</f>
        <v>Đạt mục tiêu</v>
      </c>
      <c r="MB483" s="61"/>
      <c r="MC483" s="61"/>
      <c r="MD483" s="61"/>
      <c r="ME483" s="61"/>
      <c r="MF483" s="61"/>
      <c r="MG483" s="61"/>
      <c r="MH483" s="61"/>
      <c r="MI483" s="61"/>
      <c r="MJ483" s="61"/>
      <c r="MK483" s="61"/>
      <c r="ML483" s="61"/>
      <c r="MM483" s="61"/>
      <c r="MN483" s="61"/>
      <c r="MO483" s="61"/>
      <c r="MP483" s="61"/>
      <c r="MQ483" s="61"/>
      <c r="MR483" s="61"/>
      <c r="MS483" s="61"/>
      <c r="MT483" s="61"/>
      <c r="MU483" s="61"/>
      <c r="MV483" s="61"/>
      <c r="MW483" s="61"/>
      <c r="MX483" s="61"/>
      <c r="MY483" s="61"/>
      <c r="MZ483" s="61"/>
      <c r="NA483" s="61"/>
      <c r="NB483" s="61"/>
      <c r="NC483" s="61"/>
      <c r="ND483" s="61"/>
      <c r="NE483" s="61"/>
      <c r="NF483" s="61"/>
      <c r="NG483" s="61"/>
      <c r="NH483" s="61"/>
      <c r="NI483" s="61"/>
      <c r="NJ483" s="61"/>
      <c r="NK483" s="61"/>
      <c r="NL483" s="61"/>
      <c r="NM483" s="61"/>
      <c r="NN483" s="61"/>
      <c r="NO483" s="61"/>
      <c r="NP483" s="61"/>
      <c r="NQ483" s="61"/>
      <c r="NR483" s="61"/>
      <c r="NS483" s="61"/>
      <c r="NT483" s="61"/>
      <c r="NU483" s="61"/>
      <c r="NV483" s="61"/>
      <c r="NW483" s="61"/>
      <c r="NX483" s="61"/>
      <c r="NY483" s="61"/>
      <c r="NZ483" s="61"/>
      <c r="OA483" s="61"/>
      <c r="OB483" s="61"/>
      <c r="OC483" s="61"/>
      <c r="OD483" s="61"/>
      <c r="OE483" s="61"/>
      <c r="OF483" s="61"/>
      <c r="OG483" s="61"/>
      <c r="OH483" s="61"/>
      <c r="OI483" s="61"/>
      <c r="OJ483" s="61"/>
      <c r="OK483" s="61"/>
      <c r="OL483" s="61"/>
      <c r="OM483" s="61"/>
      <c r="ON483" s="61"/>
      <c r="OO483" s="61"/>
      <c r="OP483" s="61"/>
      <c r="OQ483" s="61"/>
      <c r="OR483" s="61"/>
      <c r="OS483" s="61"/>
      <c r="OT483" s="61"/>
      <c r="OU483" s="61"/>
      <c r="OV483" s="61"/>
      <c r="OW483" s="61"/>
      <c r="OX483" s="61"/>
      <c r="OY483" s="61"/>
      <c r="OZ483" s="61"/>
    </row>
    <row r="484" spans="1:416" ht="63" hidden="1">
      <c r="A484" s="282"/>
      <c r="B484" s="61">
        <v>174</v>
      </c>
      <c r="C484" s="137" t="s">
        <v>13</v>
      </c>
      <c r="D484" s="133" t="s">
        <v>4</v>
      </c>
      <c r="E484" s="137" t="s">
        <v>535</v>
      </c>
      <c r="F484" s="134" t="s">
        <v>6</v>
      </c>
      <c r="G484" s="133"/>
      <c r="H484" s="137" t="s">
        <v>535</v>
      </c>
      <c r="I484" s="137" t="s">
        <v>1393</v>
      </c>
      <c r="J484" s="134"/>
      <c r="K484" s="206" t="s">
        <v>662</v>
      </c>
      <c r="L484" s="200" t="s">
        <v>500</v>
      </c>
      <c r="M484" s="55" t="s">
        <v>377</v>
      </c>
      <c r="N484" s="61" t="s">
        <v>349</v>
      </c>
      <c r="O484" s="282" t="s">
        <v>205</v>
      </c>
      <c r="P484" s="61"/>
      <c r="Q484" s="131"/>
      <c r="R484" s="131"/>
      <c r="S484" s="131"/>
      <c r="T484" s="131"/>
      <c r="U484" s="131"/>
      <c r="V484" s="131" t="s">
        <v>205</v>
      </c>
      <c r="W484" s="131"/>
      <c r="X484" s="131"/>
      <c r="Y484" s="131"/>
      <c r="Z484" s="131"/>
      <c r="AA484" s="131"/>
      <c r="AB484" s="130">
        <f t="shared" si="660"/>
        <v>1</v>
      </c>
      <c r="AC484" s="77"/>
      <c r="AD484" s="77"/>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251"/>
      <c r="BT484" s="251"/>
      <c r="BU484" s="77"/>
      <c r="BV484" s="77"/>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79"/>
      <c r="DM484" s="79" t="s">
        <v>556</v>
      </c>
      <c r="DN484" s="79"/>
      <c r="DO484" s="79"/>
      <c r="DP484" s="201">
        <v>1</v>
      </c>
      <c r="DQ484" s="201">
        <v>2</v>
      </c>
      <c r="DR484" s="201">
        <v>1</v>
      </c>
      <c r="DS484" s="201">
        <v>1</v>
      </c>
      <c r="DT484" s="201">
        <v>2</v>
      </c>
      <c r="DU484" s="201">
        <v>2</v>
      </c>
      <c r="DV484" s="201">
        <v>2</v>
      </c>
      <c r="DW484" s="201">
        <v>2</v>
      </c>
      <c r="DX484" s="201">
        <v>2</v>
      </c>
      <c r="DY484" s="201">
        <v>2</v>
      </c>
      <c r="DZ484" s="201">
        <v>2</v>
      </c>
      <c r="EA484" s="201">
        <v>2</v>
      </c>
      <c r="EB484" s="201">
        <v>2</v>
      </c>
      <c r="EC484" s="201">
        <v>2</v>
      </c>
      <c r="ED484" s="201">
        <v>2</v>
      </c>
      <c r="EE484" s="201">
        <v>2</v>
      </c>
      <c r="EF484" s="201">
        <v>2</v>
      </c>
      <c r="EG484" s="201">
        <v>2</v>
      </c>
      <c r="EH484" s="201">
        <v>2</v>
      </c>
      <c r="EI484" s="201">
        <v>2</v>
      </c>
      <c r="EJ484" s="201">
        <v>2</v>
      </c>
      <c r="EK484" s="201">
        <v>2</v>
      </c>
      <c r="EL484" s="201">
        <v>2</v>
      </c>
      <c r="EM484" s="201">
        <v>1</v>
      </c>
      <c r="EN484" s="201">
        <v>2</v>
      </c>
      <c r="EO484" s="201">
        <v>2</v>
      </c>
      <c r="EP484" s="201">
        <v>2</v>
      </c>
      <c r="EQ484" s="201">
        <v>2</v>
      </c>
      <c r="ER484" s="201">
        <v>1</v>
      </c>
      <c r="ES484" s="201">
        <v>2</v>
      </c>
      <c r="ET484" s="201">
        <v>2</v>
      </c>
      <c r="EU484" s="202">
        <f>COUNTIF(DL484:ET484,"2")</f>
        <v>26</v>
      </c>
      <c r="EV484" s="203">
        <f>EU484/(EU484+EW484+EY484+FA484)</f>
        <v>0.83870967741935487</v>
      </c>
      <c r="EW484" s="202">
        <f>COUNTIF(DL484:ET484,"1")</f>
        <v>5</v>
      </c>
      <c r="EX484" s="203">
        <f>EW484/(EU484+EW484+EY484+FA484)</f>
        <v>0.16129032258064516</v>
      </c>
      <c r="EY484" s="202">
        <f>COUNTIF(DL484:ET484,"0")</f>
        <v>0</v>
      </c>
      <c r="EZ484" s="203">
        <f>EY484/(EU484+EW484+EY484+FA484)</f>
        <v>0</v>
      </c>
      <c r="FA484" s="202">
        <f>COUNTIF(DL484:ET484,"KĐG")</f>
        <v>0</v>
      </c>
      <c r="FB484" s="203">
        <f>FA484/(EU484+EW484+EY484+FA484)</f>
        <v>0</v>
      </c>
      <c r="FC484" s="204">
        <f>(((EU484*2)+(EW484*1)+(EY484*0)))/(EU484+EW484+EY484)</f>
        <v>1.8387096774193548</v>
      </c>
      <c r="FD484" s="207" t="str">
        <f>IF(FB484&gt;=50%,"KĐG",IF(FC484&gt;=1.6,"Đạt mục tiêu",IF(FC484&gt;=1,"Cần cố gắng","Chưa đạt")))</f>
        <v>Đạt mục tiêu</v>
      </c>
      <c r="FE484" s="77"/>
      <c r="FF484" s="77"/>
      <c r="FG484" s="77"/>
      <c r="FH484" s="77"/>
      <c r="FI484" s="77"/>
      <c r="FJ484" s="61">
        <v>2</v>
      </c>
      <c r="FK484" s="61">
        <v>2</v>
      </c>
      <c r="FL484" s="61">
        <v>2</v>
      </c>
      <c r="FM484" s="61">
        <v>2</v>
      </c>
      <c r="FN484" s="61">
        <v>2</v>
      </c>
      <c r="FO484" s="61">
        <v>2</v>
      </c>
      <c r="FP484" s="61">
        <v>2</v>
      </c>
      <c r="FQ484" s="61">
        <v>2</v>
      </c>
      <c r="FR484" s="61">
        <v>2</v>
      </c>
      <c r="FS484" s="61">
        <v>2</v>
      </c>
      <c r="FT484" s="61">
        <v>1</v>
      </c>
      <c r="FU484" s="61">
        <v>2</v>
      </c>
      <c r="FV484" s="61">
        <v>1</v>
      </c>
      <c r="FW484" s="61">
        <v>2</v>
      </c>
      <c r="FX484" s="61">
        <v>2</v>
      </c>
      <c r="FY484" s="61">
        <v>2</v>
      </c>
      <c r="FZ484" s="61">
        <v>1</v>
      </c>
      <c r="GA484" s="61">
        <v>2</v>
      </c>
      <c r="GB484" s="61">
        <v>2</v>
      </c>
      <c r="GC484" s="61">
        <v>2</v>
      </c>
      <c r="GD484" s="61"/>
      <c r="GE484" s="61"/>
      <c r="GF484" s="61"/>
      <c r="GG484" s="61"/>
      <c r="GH484" s="61"/>
      <c r="GI484" s="61">
        <v>2</v>
      </c>
      <c r="GJ484" s="61">
        <v>2</v>
      </c>
      <c r="GK484" s="61">
        <v>2</v>
      </c>
      <c r="GL484" s="61">
        <v>2</v>
      </c>
      <c r="GM484" s="61"/>
      <c r="GN484" s="61">
        <v>2</v>
      </c>
      <c r="GO484" s="202">
        <f>COUNTIF(FA484:GN484,"2")</f>
        <v>22</v>
      </c>
      <c r="GP484" s="203">
        <f>GO484/(GO484+GQ484+GS484+GU484)</f>
        <v>0.81481481481481477</v>
      </c>
      <c r="GQ484" s="202">
        <f>COUNTIF(FA484:GN484,"1")</f>
        <v>3</v>
      </c>
      <c r="GR484" s="203">
        <f>GQ484/(GO484+GQ484+GS484+GU484)</f>
        <v>0.1111111111111111</v>
      </c>
      <c r="GS484" s="202">
        <f>COUNTIF(FA484:GN484,"0")</f>
        <v>2</v>
      </c>
      <c r="GT484" s="203">
        <f>GS484/(GO484+GQ484+GS484+GU484)</f>
        <v>7.407407407407407E-2</v>
      </c>
      <c r="GU484" s="202">
        <f>COUNTIF(EU484:GN484,"KĐG")</f>
        <v>0</v>
      </c>
      <c r="GV484" s="203">
        <f>GU484/(GO484+GQ484+GS484+GU484)</f>
        <v>0</v>
      </c>
      <c r="GW484" s="204">
        <f>(((GO484*2)+(GQ484*1)+(GS484*0)))/(GO484+GQ484+GS484)</f>
        <v>1.7407407407407407</v>
      </c>
      <c r="GX484" s="207" t="str">
        <f>IF(GV484&gt;=50%,"KĐG",IF(GW484&gt;=1.6,"Đạt mục tiêu",IF(GW484&gt;=1,"Cần cố gắng","Chưa đạt")))</f>
        <v>Đạt mục tiêu</v>
      </c>
      <c r="GY484" s="77"/>
      <c r="GZ484" s="77"/>
      <c r="HA484" s="77"/>
      <c r="HB484" s="77"/>
      <c r="HC484" s="77"/>
      <c r="HD484" s="61"/>
      <c r="HE484" s="61"/>
      <c r="HF484" s="61"/>
      <c r="HG484" s="61"/>
      <c r="HH484" s="61"/>
      <c r="HI484" s="61"/>
      <c r="HJ484" s="61"/>
      <c r="HK484" s="61"/>
      <c r="HL484" s="61"/>
      <c r="HM484" s="61"/>
      <c r="HN484" s="61"/>
      <c r="HO484" s="61"/>
      <c r="HP484" s="61"/>
      <c r="HQ484" s="61"/>
      <c r="HR484" s="61"/>
      <c r="HS484" s="61"/>
      <c r="HT484" s="61"/>
      <c r="HU484" s="61"/>
      <c r="HV484" s="61"/>
      <c r="HW484" s="61"/>
      <c r="HX484" s="61"/>
      <c r="HY484" s="61"/>
      <c r="HZ484" s="61"/>
      <c r="IA484" s="61"/>
      <c r="IB484" s="61"/>
      <c r="IC484" s="61"/>
      <c r="ID484" s="61"/>
      <c r="IE484" s="61"/>
      <c r="IF484" s="61"/>
      <c r="IG484" s="61"/>
      <c r="IH484" s="61"/>
      <c r="II484" s="61"/>
      <c r="IJ484" s="61"/>
      <c r="IK484" s="61"/>
      <c r="IL484" s="61"/>
      <c r="IM484" s="61"/>
      <c r="IN484" s="61"/>
      <c r="IO484" s="61"/>
      <c r="IP484" s="61"/>
      <c r="IQ484" s="61"/>
      <c r="IR484" s="61"/>
      <c r="IS484" s="77"/>
      <c r="IT484" s="77"/>
      <c r="IU484" s="77"/>
      <c r="IV484" s="77"/>
      <c r="IW484" s="61"/>
      <c r="IX484" s="61"/>
      <c r="IY484" s="61"/>
      <c r="IZ484" s="61"/>
      <c r="JA484" s="61"/>
      <c r="JB484" s="61"/>
      <c r="JC484" s="61"/>
      <c r="JD484" s="61"/>
      <c r="JE484" s="61"/>
      <c r="JF484" s="61"/>
      <c r="JG484" s="61"/>
      <c r="JH484" s="61"/>
      <c r="JI484" s="61"/>
      <c r="JJ484" s="61"/>
      <c r="JK484" s="61"/>
      <c r="JL484" s="61"/>
      <c r="JM484" s="61"/>
      <c r="JN484" s="61"/>
      <c r="JO484" s="61"/>
      <c r="JP484" s="61"/>
      <c r="JQ484" s="61"/>
      <c r="JR484" s="61"/>
      <c r="JS484" s="61"/>
      <c r="JT484" s="61"/>
      <c r="JU484" s="61"/>
      <c r="JV484" s="61"/>
      <c r="JW484" s="61"/>
      <c r="JX484" s="61"/>
      <c r="JY484" s="61"/>
      <c r="JZ484" s="61"/>
      <c r="KA484" s="61"/>
      <c r="KB484" s="61"/>
      <c r="KC484" s="61"/>
      <c r="KD484" s="61"/>
      <c r="KE484" s="61"/>
      <c r="KF484" s="61"/>
      <c r="KG484" s="61"/>
      <c r="KH484" s="61"/>
      <c r="KI484" s="61"/>
      <c r="KJ484" s="61"/>
      <c r="KK484" s="61"/>
      <c r="KL484" s="61"/>
      <c r="KM484" s="61"/>
      <c r="KN484" s="61"/>
      <c r="KO484" s="61"/>
      <c r="KP484" s="61"/>
      <c r="KQ484" s="61"/>
      <c r="KR484" s="61"/>
      <c r="KS484" s="61"/>
      <c r="KT484" s="61"/>
      <c r="KU484" s="61"/>
      <c r="KV484" s="61"/>
      <c r="KW484" s="61"/>
      <c r="KX484" s="61"/>
      <c r="KY484" s="61"/>
      <c r="KZ484" s="61"/>
      <c r="LA484" s="61"/>
      <c r="LB484" s="61"/>
      <c r="LC484" s="61"/>
      <c r="LD484" s="61"/>
      <c r="LE484" s="61"/>
      <c r="LF484" s="61"/>
      <c r="LG484" s="61"/>
      <c r="LH484" s="61"/>
      <c r="LI484" s="61"/>
      <c r="LJ484" s="61"/>
      <c r="LK484" s="61"/>
      <c r="LL484" s="61"/>
      <c r="LM484" s="61"/>
      <c r="LN484" s="61"/>
      <c r="LO484" s="61"/>
      <c r="LP484" s="61"/>
      <c r="LQ484" s="61"/>
      <c r="LR484" s="61"/>
      <c r="LS484" s="61"/>
      <c r="LT484" s="61"/>
      <c r="LU484" s="61"/>
      <c r="LV484" s="61"/>
      <c r="LW484" s="61"/>
      <c r="LX484" s="61"/>
      <c r="LY484" s="61"/>
      <c r="LZ484" s="61"/>
      <c r="MA484" s="61"/>
      <c r="MB484" s="61"/>
      <c r="MC484" s="61"/>
      <c r="MD484" s="61"/>
      <c r="ME484" s="61"/>
      <c r="MF484" s="61"/>
      <c r="MG484" s="61"/>
      <c r="MH484" s="61"/>
      <c r="MI484" s="61"/>
      <c r="MJ484" s="61"/>
      <c r="MK484" s="61"/>
      <c r="ML484" s="61"/>
      <c r="MM484" s="61"/>
      <c r="MN484" s="61"/>
      <c r="MO484" s="61"/>
      <c r="MP484" s="61"/>
      <c r="MQ484" s="61"/>
      <c r="MR484" s="61"/>
      <c r="MS484" s="61"/>
      <c r="MT484" s="61"/>
      <c r="MU484" s="61"/>
      <c r="MV484" s="61"/>
      <c r="MW484" s="61"/>
      <c r="MX484" s="61"/>
      <c r="MY484" s="61"/>
      <c r="MZ484" s="61"/>
      <c r="NA484" s="61"/>
      <c r="NB484" s="61"/>
      <c r="NC484" s="61"/>
      <c r="ND484" s="61"/>
      <c r="NE484" s="61"/>
      <c r="NF484" s="61"/>
      <c r="NG484" s="61"/>
      <c r="NH484" s="61"/>
      <c r="NI484" s="61"/>
      <c r="NJ484" s="61"/>
      <c r="NK484" s="61"/>
      <c r="NL484" s="61"/>
      <c r="NM484" s="61"/>
      <c r="NN484" s="61"/>
      <c r="NO484" s="61"/>
      <c r="NP484" s="61"/>
      <c r="NQ484" s="61"/>
      <c r="NR484" s="61"/>
      <c r="NS484" s="61"/>
      <c r="NT484" s="61"/>
      <c r="NU484" s="61"/>
      <c r="NV484" s="61"/>
      <c r="NW484" s="61"/>
      <c r="NX484" s="61"/>
      <c r="NY484" s="61"/>
      <c r="NZ484" s="61"/>
      <c r="OA484" s="61"/>
      <c r="OB484" s="61"/>
      <c r="OC484" s="61"/>
      <c r="OD484" s="61"/>
      <c r="OE484" s="61"/>
      <c r="OF484" s="61"/>
      <c r="OG484" s="61"/>
      <c r="OH484" s="61"/>
      <c r="OI484" s="61"/>
      <c r="OJ484" s="61"/>
      <c r="OK484" s="61"/>
      <c r="OL484" s="61"/>
      <c r="OM484" s="61"/>
      <c r="ON484" s="61"/>
      <c r="OO484" s="61"/>
      <c r="OP484" s="61"/>
      <c r="OQ484" s="61"/>
      <c r="OR484" s="61"/>
      <c r="OS484" s="61"/>
      <c r="OT484" s="61"/>
      <c r="OU484" s="61"/>
      <c r="OV484" s="61"/>
      <c r="OW484" s="61"/>
      <c r="OX484" s="61"/>
      <c r="OY484" s="61"/>
      <c r="OZ484" s="61"/>
    </row>
    <row r="485" spans="1:416" ht="86.25" hidden="1" customHeight="1">
      <c r="A485" s="176"/>
      <c r="B485" s="61">
        <v>175</v>
      </c>
      <c r="C485" s="137" t="s">
        <v>388</v>
      </c>
      <c r="D485" s="133" t="s">
        <v>4</v>
      </c>
      <c r="E485" s="137" t="s">
        <v>359</v>
      </c>
      <c r="F485" s="134" t="s">
        <v>6</v>
      </c>
      <c r="G485" s="133"/>
      <c r="H485" s="137" t="s">
        <v>359</v>
      </c>
      <c r="I485" s="176" t="s">
        <v>1167</v>
      </c>
      <c r="J485" s="134"/>
      <c r="K485" s="206" t="s">
        <v>662</v>
      </c>
      <c r="L485" s="200" t="s">
        <v>500</v>
      </c>
      <c r="M485" s="55" t="s">
        <v>377</v>
      </c>
      <c r="N485" s="61" t="s">
        <v>385</v>
      </c>
      <c r="O485" s="61" t="s">
        <v>205</v>
      </c>
      <c r="P485" s="61"/>
      <c r="Q485" s="131"/>
      <c r="R485" s="131"/>
      <c r="S485" s="131"/>
      <c r="T485" s="131"/>
      <c r="U485" s="131" t="s">
        <v>205</v>
      </c>
      <c r="V485" s="131"/>
      <c r="W485" s="131"/>
      <c r="X485" s="131"/>
      <c r="Y485" s="131"/>
      <c r="Z485" s="131"/>
      <c r="AA485" s="131"/>
      <c r="AB485" s="130">
        <f t="shared" si="660"/>
        <v>1</v>
      </c>
      <c r="AC485" s="77"/>
      <c r="AD485" s="77"/>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251"/>
      <c r="BT485" s="251"/>
      <c r="BU485" s="76"/>
      <c r="BV485" s="79"/>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202"/>
      <c r="DC485" s="203"/>
      <c r="DD485" s="202"/>
      <c r="DE485" s="203"/>
      <c r="DF485" s="202"/>
      <c r="DG485" s="203"/>
      <c r="DH485" s="202"/>
      <c r="DI485" s="203" t="e">
        <f>DH485/(DB485+DD485+DF485+DH485)</f>
        <v>#DIV/0!</v>
      </c>
      <c r="DJ485" s="204" t="e">
        <f>(((DB485*2)+(DD485*1)+(DF485*0)))/(DB485+DD485+DF485)</f>
        <v>#DIV/0!</v>
      </c>
      <c r="DK485" s="207" t="e">
        <f>IF(DI485&gt;=50%,"KĐG",IF(DJ485&gt;=1.6,"Đạt mục tiêu",IF(DJ485&gt;=1,"Cần cố gắng","Chưa đạt")))</f>
        <v>#DIV/0!</v>
      </c>
      <c r="DL485" s="77"/>
      <c r="DM485" s="77"/>
      <c r="DN485" s="77"/>
      <c r="DO485" s="77"/>
      <c r="DP485" s="201">
        <v>2</v>
      </c>
      <c r="DQ485" s="201">
        <v>2</v>
      </c>
      <c r="DR485" s="201">
        <v>2</v>
      </c>
      <c r="DS485" s="201">
        <v>2</v>
      </c>
      <c r="DT485" s="201">
        <v>2</v>
      </c>
      <c r="DU485" s="201">
        <v>2</v>
      </c>
      <c r="DV485" s="201">
        <v>2</v>
      </c>
      <c r="DW485" s="201">
        <v>2</v>
      </c>
      <c r="DX485" s="201">
        <v>2</v>
      </c>
      <c r="DY485" s="201">
        <v>2</v>
      </c>
      <c r="DZ485" s="201">
        <v>2</v>
      </c>
      <c r="EA485" s="201">
        <v>2</v>
      </c>
      <c r="EB485" s="201">
        <v>2</v>
      </c>
      <c r="EC485" s="201">
        <v>2</v>
      </c>
      <c r="ED485" s="201">
        <v>2</v>
      </c>
      <c r="EE485" s="201">
        <v>2</v>
      </c>
      <c r="EF485" s="201">
        <v>2</v>
      </c>
      <c r="EG485" s="201">
        <v>2</v>
      </c>
      <c r="EH485" s="201">
        <v>2</v>
      </c>
      <c r="EI485" s="201">
        <v>2</v>
      </c>
      <c r="EJ485" s="201">
        <v>2</v>
      </c>
      <c r="EK485" s="201">
        <v>2</v>
      </c>
      <c r="EL485" s="201">
        <v>2</v>
      </c>
      <c r="EM485" s="201">
        <v>2</v>
      </c>
      <c r="EN485" s="201">
        <v>2</v>
      </c>
      <c r="EO485" s="201">
        <v>2</v>
      </c>
      <c r="EP485" s="201">
        <v>2</v>
      </c>
      <c r="EQ485" s="201">
        <v>2</v>
      </c>
      <c r="ER485" s="201">
        <v>2</v>
      </c>
      <c r="ES485" s="201">
        <v>2</v>
      </c>
      <c r="ET485" s="201">
        <v>2</v>
      </c>
      <c r="EU485" s="202">
        <v>23</v>
      </c>
      <c r="EV485" s="203">
        <v>0.85185185185185186</v>
      </c>
      <c r="EW485" s="202">
        <v>2</v>
      </c>
      <c r="EX485" s="203">
        <v>7.407407407407407E-2</v>
      </c>
      <c r="EY485" s="202">
        <v>2</v>
      </c>
      <c r="EZ485" s="203">
        <v>7.407407407407407E-2</v>
      </c>
      <c r="FA485" s="202">
        <v>0</v>
      </c>
      <c r="FB485" s="203">
        <v>0</v>
      </c>
      <c r="FC485" s="204">
        <v>1.7777777777777777</v>
      </c>
      <c r="FD485" s="207" t="s">
        <v>671</v>
      </c>
      <c r="FE485" s="77"/>
      <c r="FF485" s="77"/>
      <c r="FG485" s="77"/>
      <c r="FH485" s="77"/>
      <c r="FI485" s="77"/>
      <c r="FJ485" s="61"/>
      <c r="FK485" s="61"/>
      <c r="FL485" s="61"/>
      <c r="FM485" s="61"/>
      <c r="FN485" s="61"/>
      <c r="FO485" s="61"/>
      <c r="FP485" s="61"/>
      <c r="FQ485" s="61"/>
      <c r="FR485" s="61"/>
      <c r="FS485" s="61"/>
      <c r="FT485" s="61"/>
      <c r="FU485" s="61"/>
      <c r="FV485" s="61"/>
      <c r="FW485" s="61"/>
      <c r="FX485" s="61"/>
      <c r="FY485" s="61"/>
      <c r="FZ485" s="61"/>
      <c r="GA485" s="61"/>
      <c r="GB485" s="61"/>
      <c r="GC485" s="61"/>
      <c r="GD485" s="61"/>
      <c r="GE485" s="61"/>
      <c r="GF485" s="61"/>
      <c r="GG485" s="61"/>
      <c r="GH485" s="61"/>
      <c r="GI485" s="61"/>
      <c r="GJ485" s="61"/>
      <c r="GK485" s="61"/>
      <c r="GL485" s="61"/>
      <c r="GM485" s="61"/>
      <c r="GN485" s="61"/>
      <c r="GO485" s="61"/>
      <c r="GP485" s="61"/>
      <c r="GQ485" s="61"/>
      <c r="GR485" s="61"/>
      <c r="GS485" s="61"/>
      <c r="GT485" s="61"/>
      <c r="GU485" s="61"/>
      <c r="GV485" s="61"/>
      <c r="GW485" s="61"/>
      <c r="GX485" s="61"/>
      <c r="GY485" s="77"/>
      <c r="GZ485" s="77"/>
      <c r="HA485" s="77"/>
      <c r="HB485" s="77"/>
      <c r="HC485" s="77"/>
      <c r="HD485" s="61"/>
      <c r="HE485" s="61"/>
      <c r="HF485" s="61"/>
      <c r="HG485" s="61"/>
      <c r="HH485" s="61"/>
      <c r="HI485" s="61"/>
      <c r="HJ485" s="61"/>
      <c r="HK485" s="61"/>
      <c r="HL485" s="61"/>
      <c r="HM485" s="61"/>
      <c r="HN485" s="61"/>
      <c r="HO485" s="61"/>
      <c r="HP485" s="61"/>
      <c r="HQ485" s="61"/>
      <c r="HR485" s="61"/>
      <c r="HS485" s="61"/>
      <c r="HT485" s="61"/>
      <c r="HU485" s="61"/>
      <c r="HV485" s="61"/>
      <c r="HW485" s="61"/>
      <c r="HX485" s="61"/>
      <c r="HY485" s="61"/>
      <c r="HZ485" s="61"/>
      <c r="IA485" s="61"/>
      <c r="IB485" s="61"/>
      <c r="IC485" s="61"/>
      <c r="ID485" s="61"/>
      <c r="IE485" s="61"/>
      <c r="IF485" s="61"/>
      <c r="IG485" s="61"/>
      <c r="IH485" s="61"/>
      <c r="II485" s="61"/>
      <c r="IJ485" s="61"/>
      <c r="IK485" s="61"/>
      <c r="IL485" s="61"/>
      <c r="IM485" s="61"/>
      <c r="IN485" s="61"/>
      <c r="IO485" s="61"/>
      <c r="IP485" s="61"/>
      <c r="IQ485" s="61"/>
      <c r="IR485" s="61"/>
      <c r="IS485" s="77"/>
      <c r="IT485" s="77"/>
      <c r="IU485" s="77"/>
      <c r="IV485" s="77"/>
      <c r="IW485" s="61"/>
      <c r="IX485" s="61"/>
      <c r="IY485" s="61"/>
      <c r="IZ485" s="61"/>
      <c r="JA485" s="61"/>
      <c r="JB485" s="61"/>
      <c r="JC485" s="61"/>
      <c r="JD485" s="61"/>
      <c r="JE485" s="61"/>
      <c r="JF485" s="61"/>
      <c r="JG485" s="61"/>
      <c r="JH485" s="61"/>
      <c r="JI485" s="61"/>
      <c r="JJ485" s="61"/>
      <c r="JK485" s="61"/>
      <c r="JL485" s="61"/>
      <c r="JM485" s="61"/>
      <c r="JN485" s="61"/>
      <c r="JO485" s="61"/>
      <c r="JP485" s="61"/>
      <c r="JQ485" s="61"/>
      <c r="JR485" s="61"/>
      <c r="JS485" s="61"/>
      <c r="JT485" s="61"/>
      <c r="JU485" s="61"/>
      <c r="JV485" s="61"/>
      <c r="JW485" s="61"/>
      <c r="JX485" s="61"/>
      <c r="JY485" s="61"/>
      <c r="JZ485" s="61"/>
      <c r="KA485" s="61"/>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61"/>
      <c r="LG485" s="61"/>
      <c r="LH485" s="61"/>
      <c r="LI485" s="61"/>
      <c r="LJ485" s="61"/>
      <c r="LK485" s="61"/>
      <c r="LL485" s="61"/>
      <c r="LM485" s="61"/>
      <c r="LN485" s="61"/>
      <c r="LO485" s="61"/>
      <c r="LP485" s="61"/>
      <c r="LQ485" s="61"/>
      <c r="LR485" s="61"/>
      <c r="LS485" s="61"/>
      <c r="LT485" s="61"/>
      <c r="LU485" s="61"/>
      <c r="LV485" s="61"/>
      <c r="LW485" s="61"/>
      <c r="LX485" s="61"/>
      <c r="LY485" s="61"/>
      <c r="LZ485" s="61"/>
      <c r="MA485" s="61"/>
      <c r="MB485" s="61"/>
      <c r="MC485" s="61"/>
      <c r="MD485" s="61"/>
      <c r="ME485" s="61"/>
      <c r="MF485" s="61"/>
      <c r="MG485" s="61"/>
      <c r="MH485" s="61"/>
      <c r="MI485" s="61"/>
      <c r="MJ485" s="61"/>
      <c r="MK485" s="61"/>
      <c r="ML485" s="61"/>
      <c r="MM485" s="61"/>
      <c r="MN485" s="61"/>
      <c r="MO485" s="61"/>
      <c r="MP485" s="61"/>
      <c r="MQ485" s="61"/>
      <c r="MR485" s="61"/>
      <c r="MS485" s="61"/>
      <c r="MT485" s="61"/>
      <c r="MU485" s="61"/>
      <c r="MV485" s="61"/>
      <c r="MW485" s="61"/>
      <c r="MX485" s="61"/>
      <c r="MY485" s="61"/>
      <c r="MZ485" s="61"/>
      <c r="NA485" s="61"/>
      <c r="NB485" s="61"/>
      <c r="NC485" s="61"/>
      <c r="ND485" s="61"/>
      <c r="NE485" s="61"/>
      <c r="NF485" s="61"/>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61"/>
      <c r="OE485" s="61"/>
      <c r="OF485" s="61"/>
      <c r="OG485" s="61"/>
      <c r="OH485" s="61"/>
      <c r="OI485" s="61"/>
      <c r="OJ485" s="61"/>
      <c r="OK485" s="61"/>
      <c r="OL485" s="61"/>
      <c r="OM485" s="61"/>
      <c r="ON485" s="61"/>
      <c r="OO485" s="61"/>
      <c r="OP485" s="61"/>
      <c r="OQ485" s="61"/>
      <c r="OR485" s="61"/>
      <c r="OS485" s="61"/>
      <c r="OT485" s="61"/>
      <c r="OU485" s="61"/>
      <c r="OV485" s="61"/>
      <c r="OW485" s="61"/>
      <c r="OX485" s="61"/>
      <c r="OY485" s="61"/>
      <c r="OZ485" s="61"/>
    </row>
    <row r="486" spans="1:416" ht="110.25" hidden="1">
      <c r="A486" s="176"/>
      <c r="B486" s="61">
        <v>176</v>
      </c>
      <c r="C486" s="137" t="s">
        <v>389</v>
      </c>
      <c r="D486" s="133" t="s">
        <v>4</v>
      </c>
      <c r="E486" s="137" t="s">
        <v>360</v>
      </c>
      <c r="F486" s="134" t="s">
        <v>6</v>
      </c>
      <c r="G486" s="133"/>
      <c r="H486" s="137" t="s">
        <v>919</v>
      </c>
      <c r="I486" s="137" t="s">
        <v>948</v>
      </c>
      <c r="J486" s="134"/>
      <c r="K486" s="206" t="s">
        <v>662</v>
      </c>
      <c r="L486" s="200" t="s">
        <v>500</v>
      </c>
      <c r="M486" s="55" t="s">
        <v>377</v>
      </c>
      <c r="N486" s="61" t="s">
        <v>349</v>
      </c>
      <c r="O486" s="61" t="s">
        <v>205</v>
      </c>
      <c r="P486" s="61"/>
      <c r="Q486" s="131" t="s">
        <v>205</v>
      </c>
      <c r="R486" s="131"/>
      <c r="S486" s="131"/>
      <c r="T486" s="131"/>
      <c r="U486" s="131"/>
      <c r="V486" s="131"/>
      <c r="W486" s="131"/>
      <c r="X486" s="131"/>
      <c r="Y486" s="131"/>
      <c r="Z486" s="131"/>
      <c r="AA486" s="131"/>
      <c r="AB486" s="130">
        <f t="shared" si="660"/>
        <v>1</v>
      </c>
      <c r="AC486" s="75" t="s">
        <v>663</v>
      </c>
      <c r="AD486" s="61"/>
      <c r="AE486" s="201">
        <v>2</v>
      </c>
      <c r="AF486" s="201">
        <v>1</v>
      </c>
      <c r="AG486" s="201">
        <v>1</v>
      </c>
      <c r="AH486" s="201">
        <v>2</v>
      </c>
      <c r="AI486" s="201">
        <v>2</v>
      </c>
      <c r="AJ486" s="201">
        <v>2</v>
      </c>
      <c r="AK486" s="201">
        <v>2</v>
      </c>
      <c r="AL486" s="201">
        <v>2</v>
      </c>
      <c r="AM486" s="201">
        <v>2</v>
      </c>
      <c r="AN486" s="201">
        <v>2</v>
      </c>
      <c r="AO486" s="201">
        <v>2</v>
      </c>
      <c r="AP486" s="201">
        <v>2</v>
      </c>
      <c r="AQ486" s="201">
        <v>1</v>
      </c>
      <c r="AR486" s="201">
        <v>2</v>
      </c>
      <c r="AS486" s="201">
        <v>2</v>
      </c>
      <c r="AT486" s="201">
        <v>2</v>
      </c>
      <c r="AU486" s="201">
        <v>2</v>
      </c>
      <c r="AV486" s="201">
        <v>2</v>
      </c>
      <c r="AW486" s="201">
        <v>2</v>
      </c>
      <c r="AX486" s="201">
        <v>2</v>
      </c>
      <c r="AY486" s="201">
        <v>2</v>
      </c>
      <c r="AZ486" s="201">
        <v>2</v>
      </c>
      <c r="BA486" s="201">
        <v>2</v>
      </c>
      <c r="BB486" s="201">
        <v>2</v>
      </c>
      <c r="BC486" s="201">
        <v>2</v>
      </c>
      <c r="BD486" s="201">
        <v>2</v>
      </c>
      <c r="BE486" s="201">
        <v>2</v>
      </c>
      <c r="BF486" s="201">
        <v>1</v>
      </c>
      <c r="BG486" s="201">
        <v>1</v>
      </c>
      <c r="BH486" s="201">
        <v>2</v>
      </c>
      <c r="BI486" s="202">
        <f>COUNTIF(AE486:BH486,"2")</f>
        <v>25</v>
      </c>
      <c r="BJ486" s="203">
        <f>BI486/(BI486+BK486+BM486+BO486)</f>
        <v>0.83333333333333337</v>
      </c>
      <c r="BK486" s="202">
        <f>COUNTIF(AE486:BH486,"1")</f>
        <v>5</v>
      </c>
      <c r="BL486" s="203">
        <f>BK486/(BI486+BK486+BM486+BO486)</f>
        <v>0.16666666666666666</v>
      </c>
      <c r="BM486" s="202">
        <f>COUNTIF(AE486:BH486,"0")</f>
        <v>0</v>
      </c>
      <c r="BN486" s="203">
        <f>BM486/(BI486+BK486+BM486+BO486)</f>
        <v>0</v>
      </c>
      <c r="BO486" s="202">
        <f>COUNTIF(P486:BH486,"KĐG")</f>
        <v>0</v>
      </c>
      <c r="BP486" s="203">
        <f>BO486/(BI486+BK486+BM486+BO486)</f>
        <v>0</v>
      </c>
      <c r="BQ486" s="204">
        <f>(((BI486*2)+(BK486*1)+(BM486*0)))/(BI486+BK486+BM486)</f>
        <v>1.8333333333333333</v>
      </c>
      <c r="BR486" s="205" t="str">
        <f>IF(BP486&gt;=50%,"KĐG",IF(BQ486&gt;=1.6,"Đạt mục tiêu",IF(BQ486&gt;=1,"Cần cố gắng","Chưa đạt")))</f>
        <v>Đạt mục tiêu</v>
      </c>
      <c r="BS486" s="251"/>
      <c r="BT486" s="251"/>
      <c r="BU486" s="77">
        <v>2</v>
      </c>
      <c r="BV486" s="77">
        <v>1</v>
      </c>
      <c r="BW486" s="61">
        <v>1</v>
      </c>
      <c r="BX486" s="61">
        <v>2</v>
      </c>
      <c r="BY486" s="61">
        <v>2</v>
      </c>
      <c r="BZ486" s="61">
        <v>2</v>
      </c>
      <c r="CA486" s="61">
        <v>2</v>
      </c>
      <c r="CB486" s="61">
        <v>2</v>
      </c>
      <c r="CC486" s="61">
        <v>2</v>
      </c>
      <c r="CD486" s="61">
        <v>2</v>
      </c>
      <c r="CE486" s="61">
        <v>2</v>
      </c>
      <c r="CF486" s="61">
        <v>2</v>
      </c>
      <c r="CG486" s="61">
        <v>1</v>
      </c>
      <c r="CH486" s="61">
        <v>2</v>
      </c>
      <c r="CI486" s="61">
        <v>2</v>
      </c>
      <c r="CJ486" s="61">
        <v>2</v>
      </c>
      <c r="CK486" s="61">
        <v>2</v>
      </c>
      <c r="CL486" s="61">
        <v>2</v>
      </c>
      <c r="CM486" s="61">
        <v>2</v>
      </c>
      <c r="CN486" s="61">
        <v>2</v>
      </c>
      <c r="CO486" s="61">
        <v>2</v>
      </c>
      <c r="CP486" s="61">
        <v>2</v>
      </c>
      <c r="CQ486" s="61">
        <v>2</v>
      </c>
      <c r="CR486" s="61">
        <v>2</v>
      </c>
      <c r="CS486" s="61">
        <v>2</v>
      </c>
      <c r="CT486" s="61">
        <v>2</v>
      </c>
      <c r="CU486" s="61">
        <v>2</v>
      </c>
      <c r="CV486" s="61">
        <v>1</v>
      </c>
      <c r="CW486" s="61">
        <v>1</v>
      </c>
      <c r="CX486" s="61">
        <v>2</v>
      </c>
      <c r="CY486" s="61">
        <f>COUNTIF(BU486:CX486,"2")</f>
        <v>25</v>
      </c>
      <c r="CZ486" s="61">
        <f>CY486/(CY486+DA486+DC486+DE486)</f>
        <v>0.83333333333333337</v>
      </c>
      <c r="DA486" s="61">
        <f>COUNTIF(BU486:CX486,"1")</f>
        <v>5</v>
      </c>
      <c r="DB486" s="61">
        <f>DA486/(CY486+DA486+DC486+DE486)</f>
        <v>0.16666666666666666</v>
      </c>
      <c r="DC486" s="61">
        <f>COUNTIF(BU486:CX486,"0")</f>
        <v>0</v>
      </c>
      <c r="DD486" s="61">
        <f>DC486/(CY486+DA486+DC486+DE486)</f>
        <v>0</v>
      </c>
      <c r="DE486" s="61">
        <f>COUNTIF(BG486:CX486,"KĐG")</f>
        <v>0</v>
      </c>
      <c r="DF486" s="61">
        <f>DE486/(CY486+DA486+DC486+DE486)</f>
        <v>0</v>
      </c>
      <c r="DG486" s="61">
        <f>(((CY486*2)+(DA486*1)+(DC486*0)))/(CY486+DA486+DC486)</f>
        <v>1.8333333333333333</v>
      </c>
      <c r="DH486" s="61" t="str">
        <f>IF(DF486&gt;=50%,"KĐG",IF(DG486&gt;=1.6,"Đạt mục tiêu",IF(DG486&gt;=1,"Cần cố gắng","Chưa đạt")))</f>
        <v>Đạt mục tiêu</v>
      </c>
      <c r="DI486" s="61"/>
      <c r="DJ486" s="61"/>
      <c r="DK486" s="61"/>
      <c r="DL486" s="77"/>
      <c r="DM486" s="77"/>
      <c r="DN486" s="77"/>
      <c r="DO486" s="77"/>
      <c r="DP486" s="201">
        <v>2</v>
      </c>
      <c r="DQ486" s="201">
        <v>2</v>
      </c>
      <c r="DR486" s="201">
        <v>1</v>
      </c>
      <c r="DS486" s="201">
        <v>2</v>
      </c>
      <c r="DT486" s="201">
        <v>2</v>
      </c>
      <c r="DU486" s="201">
        <v>2</v>
      </c>
      <c r="DV486" s="201">
        <v>2</v>
      </c>
      <c r="DW486" s="201">
        <v>2</v>
      </c>
      <c r="DX486" s="201">
        <v>2</v>
      </c>
      <c r="DY486" s="201">
        <v>2</v>
      </c>
      <c r="DZ486" s="201">
        <v>1</v>
      </c>
      <c r="EA486" s="201">
        <v>2</v>
      </c>
      <c r="EB486" s="201">
        <v>1</v>
      </c>
      <c r="EC486" s="201">
        <v>2</v>
      </c>
      <c r="ED486" s="201">
        <v>2</v>
      </c>
      <c r="EE486" s="201">
        <v>2</v>
      </c>
      <c r="EF486" s="201">
        <v>2</v>
      </c>
      <c r="EG486" s="201">
        <v>2</v>
      </c>
      <c r="EH486" s="201">
        <v>2</v>
      </c>
      <c r="EI486" s="201">
        <v>2</v>
      </c>
      <c r="EJ486" s="201">
        <v>2</v>
      </c>
      <c r="EK486" s="201"/>
      <c r="EL486" s="201"/>
      <c r="EM486" s="201"/>
      <c r="EN486" s="201"/>
      <c r="EO486" s="201"/>
      <c r="EP486" s="201">
        <v>2</v>
      </c>
      <c r="EQ486" s="201">
        <v>2</v>
      </c>
      <c r="ER486" s="201">
        <v>2</v>
      </c>
      <c r="ES486" s="201"/>
      <c r="ET486" s="201">
        <v>2</v>
      </c>
      <c r="EU486" s="202">
        <f>COUNTIF(DL486:ET486,"2")</f>
        <v>22</v>
      </c>
      <c r="EV486" s="203">
        <f>EU486/(EU486+EW486+EY486+FA486)</f>
        <v>0.88</v>
      </c>
      <c r="EW486" s="202">
        <f>COUNTIF(DL486:ET486,"1")</f>
        <v>3</v>
      </c>
      <c r="EX486" s="203">
        <f>EW486/(EU486+EW486+EY486+FA486)</f>
        <v>0.12</v>
      </c>
      <c r="EY486" s="202">
        <f>COUNTIF(DL486:ET486,"0")</f>
        <v>0</v>
      </c>
      <c r="EZ486" s="203">
        <f>EY486/(EU486+EW486+EY486+FA486)</f>
        <v>0</v>
      </c>
      <c r="FA486" s="202">
        <f>COUNTIF(DL486:ET486,"KĐG")</f>
        <v>0</v>
      </c>
      <c r="FB486" s="203">
        <f>FA486/(EU486+EW486+EY486+FA486)</f>
        <v>0</v>
      </c>
      <c r="FC486" s="204">
        <f>(((EU486*2)+(EW486*1)+(EY486*0)))/(EU486+EW486+EY486)</f>
        <v>1.88</v>
      </c>
      <c r="FD486" s="207" t="str">
        <f>IF(FB486&gt;=50%,"KĐG",IF(FC486&gt;=1.6,"Đạt mục tiêu",IF(FC486&gt;=1,"Cần cố gắng","Chưa đạt")))</f>
        <v>Đạt mục tiêu</v>
      </c>
      <c r="FE486" s="77"/>
      <c r="FF486" s="77"/>
      <c r="FG486" s="77"/>
      <c r="FH486" s="77"/>
      <c r="FI486" s="77"/>
      <c r="FJ486" s="61"/>
      <c r="FK486" s="61"/>
      <c r="FL486" s="61"/>
      <c r="FM486" s="61"/>
      <c r="FN486" s="61"/>
      <c r="FO486" s="61"/>
      <c r="FP486" s="61"/>
      <c r="FQ486" s="61"/>
      <c r="FR486" s="61"/>
      <c r="FS486" s="61"/>
      <c r="FT486" s="61"/>
      <c r="FU486" s="61"/>
      <c r="FV486" s="61"/>
      <c r="FW486" s="61"/>
      <c r="FX486" s="61"/>
      <c r="FY486" s="61"/>
      <c r="FZ486" s="61"/>
      <c r="GA486" s="61"/>
      <c r="GB486" s="61"/>
      <c r="GC486" s="61"/>
      <c r="GD486" s="61"/>
      <c r="GE486" s="61"/>
      <c r="GF486" s="61"/>
      <c r="GG486" s="61"/>
      <c r="GH486" s="61"/>
      <c r="GI486" s="61"/>
      <c r="GJ486" s="61"/>
      <c r="GK486" s="61"/>
      <c r="GL486" s="61"/>
      <c r="GM486" s="61"/>
      <c r="GN486" s="61"/>
      <c r="GO486" s="61"/>
      <c r="GP486" s="61"/>
      <c r="GQ486" s="61"/>
      <c r="GR486" s="61"/>
      <c r="GS486" s="61"/>
      <c r="GT486" s="61"/>
      <c r="GU486" s="61"/>
      <c r="GV486" s="61"/>
      <c r="GW486" s="61"/>
      <c r="GX486" s="61"/>
      <c r="GY486" s="77"/>
      <c r="GZ486" s="77"/>
      <c r="HA486" s="77"/>
      <c r="HB486" s="77"/>
      <c r="HC486" s="77"/>
      <c r="HD486" s="61"/>
      <c r="HE486" s="61"/>
      <c r="HF486" s="61"/>
      <c r="HG486" s="61"/>
      <c r="HH486" s="61"/>
      <c r="HI486" s="61"/>
      <c r="HJ486" s="61"/>
      <c r="HK486" s="61"/>
      <c r="HL486" s="61"/>
      <c r="HM486" s="61"/>
      <c r="HN486" s="61"/>
      <c r="HO486" s="61"/>
      <c r="HP486" s="61"/>
      <c r="HQ486" s="61"/>
      <c r="HR486" s="61"/>
      <c r="HS486" s="61"/>
      <c r="HT486" s="61"/>
      <c r="HU486" s="61"/>
      <c r="HV486" s="61"/>
      <c r="HW486" s="61"/>
      <c r="HX486" s="61"/>
      <c r="HY486" s="61"/>
      <c r="HZ486" s="61"/>
      <c r="IA486" s="61"/>
      <c r="IB486" s="61"/>
      <c r="IC486" s="61"/>
      <c r="ID486" s="61"/>
      <c r="IE486" s="61"/>
      <c r="IF486" s="61"/>
      <c r="IG486" s="61"/>
      <c r="IH486" s="61"/>
      <c r="II486" s="61"/>
      <c r="IJ486" s="61"/>
      <c r="IK486" s="61"/>
      <c r="IL486" s="61"/>
      <c r="IM486" s="61"/>
      <c r="IN486" s="61"/>
      <c r="IO486" s="61"/>
      <c r="IP486" s="61"/>
      <c r="IQ486" s="61"/>
      <c r="IR486" s="61"/>
      <c r="IS486" s="77"/>
      <c r="IT486" s="77"/>
      <c r="IU486" s="77"/>
      <c r="IV486" s="77"/>
      <c r="IW486" s="61"/>
      <c r="IX486" s="61"/>
      <c r="IY486" s="61"/>
      <c r="IZ486" s="61"/>
      <c r="JA486" s="61"/>
      <c r="JB486" s="61"/>
      <c r="JC486" s="61"/>
      <c r="JD486" s="61"/>
      <c r="JE486" s="61"/>
      <c r="JF486" s="61"/>
      <c r="JG486" s="61"/>
      <c r="JH486" s="61"/>
      <c r="JI486" s="61"/>
      <c r="JJ486" s="61"/>
      <c r="JK486" s="61"/>
      <c r="JL486" s="61"/>
      <c r="JM486" s="61"/>
      <c r="JN486" s="61"/>
      <c r="JO486" s="61"/>
      <c r="JP486" s="61"/>
      <c r="JQ486" s="61"/>
      <c r="JR486" s="61"/>
      <c r="JS486" s="61"/>
      <c r="JT486" s="61"/>
      <c r="JU486" s="61"/>
      <c r="JV486" s="61"/>
      <c r="JW486" s="61"/>
      <c r="JX486" s="61"/>
      <c r="JY486" s="61"/>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61"/>
      <c r="LG486" s="61"/>
      <c r="LH486" s="61"/>
      <c r="LI486" s="61"/>
      <c r="LJ486" s="61"/>
      <c r="LK486" s="61"/>
      <c r="LL486" s="61"/>
      <c r="LM486" s="61"/>
      <c r="LN486" s="61"/>
      <c r="LO486" s="61"/>
      <c r="LP486" s="61"/>
      <c r="LQ486" s="61"/>
      <c r="LR486" s="61"/>
      <c r="LS486" s="61"/>
      <c r="LT486" s="61"/>
      <c r="LU486" s="61"/>
      <c r="LV486" s="61"/>
      <c r="LW486" s="61"/>
      <c r="LX486" s="61"/>
      <c r="LY486" s="61"/>
      <c r="LZ486" s="61"/>
      <c r="MA486" s="61"/>
      <c r="MB486" s="61"/>
      <c r="MC486" s="61"/>
      <c r="MD486" s="61"/>
      <c r="ME486" s="61"/>
      <c r="MF486" s="61"/>
      <c r="MG486" s="61"/>
      <c r="MH486" s="61"/>
      <c r="MI486" s="61"/>
      <c r="MJ486" s="61"/>
      <c r="MK486" s="61"/>
      <c r="ML486" s="61"/>
      <c r="MM486" s="61"/>
      <c r="MN486" s="61"/>
      <c r="MO486" s="61"/>
      <c r="MP486" s="61"/>
      <c r="MQ486" s="61"/>
      <c r="MR486" s="61"/>
      <c r="MS486" s="61"/>
      <c r="MT486" s="61"/>
      <c r="MU486" s="61"/>
      <c r="MV486" s="61"/>
      <c r="MW486" s="61"/>
      <c r="MX486" s="61"/>
      <c r="MY486" s="61"/>
      <c r="MZ486" s="61"/>
      <c r="NA486" s="61"/>
      <c r="NB486" s="61"/>
      <c r="NC486" s="61"/>
      <c r="ND486" s="61"/>
      <c r="NE486" s="61"/>
      <c r="NF486" s="61"/>
      <c r="NG486" s="61"/>
      <c r="NH486" s="61"/>
      <c r="NI486" s="61"/>
      <c r="NJ486" s="61"/>
      <c r="NK486" s="61"/>
      <c r="NL486" s="61"/>
      <c r="NM486" s="61"/>
      <c r="NN486" s="61"/>
      <c r="NO486" s="61"/>
      <c r="NP486" s="61"/>
      <c r="NQ486" s="61"/>
      <c r="NR486" s="61"/>
      <c r="NS486" s="61"/>
      <c r="NT486" s="61"/>
      <c r="NU486" s="61"/>
      <c r="NV486" s="61"/>
      <c r="NW486" s="61"/>
      <c r="NX486" s="61"/>
      <c r="NY486" s="61"/>
      <c r="NZ486" s="61"/>
      <c r="OA486" s="61"/>
      <c r="OB486" s="61"/>
      <c r="OC486" s="61"/>
      <c r="OD486" s="61"/>
      <c r="OE486" s="61"/>
      <c r="OF486" s="61"/>
      <c r="OG486" s="61"/>
      <c r="OH486" s="61"/>
      <c r="OI486" s="61"/>
      <c r="OJ486" s="61"/>
      <c r="OK486" s="61"/>
      <c r="OL486" s="61"/>
      <c r="OM486" s="61"/>
      <c r="ON486" s="61"/>
      <c r="OO486" s="61"/>
      <c r="OP486" s="61"/>
      <c r="OQ486" s="61"/>
      <c r="OR486" s="61"/>
      <c r="OS486" s="61"/>
      <c r="OT486" s="61"/>
      <c r="OU486" s="61"/>
      <c r="OV486" s="61"/>
      <c r="OW486" s="61"/>
      <c r="OX486" s="61"/>
      <c r="OY486" s="61"/>
      <c r="OZ486" s="61"/>
    </row>
    <row r="487" spans="1:416" ht="79.5" hidden="1" customHeight="1">
      <c r="A487" s="61">
        <v>432</v>
      </c>
      <c r="B487" s="61">
        <v>177</v>
      </c>
      <c r="C487" s="137" t="s">
        <v>361</v>
      </c>
      <c r="D487" s="133" t="s">
        <v>4</v>
      </c>
      <c r="E487" s="137" t="s">
        <v>271</v>
      </c>
      <c r="F487" s="134" t="s">
        <v>4</v>
      </c>
      <c r="G487" s="133"/>
      <c r="H487" s="137" t="s">
        <v>934</v>
      </c>
      <c r="I487" s="137" t="s">
        <v>1239</v>
      </c>
      <c r="J487" s="134"/>
      <c r="K487" s="206" t="s">
        <v>662</v>
      </c>
      <c r="L487" s="200" t="s">
        <v>500</v>
      </c>
      <c r="M487" s="55" t="s">
        <v>377</v>
      </c>
      <c r="N487" s="61" t="s">
        <v>349</v>
      </c>
      <c r="O487" s="282" t="s">
        <v>205</v>
      </c>
      <c r="P487" s="282"/>
      <c r="Q487" s="131"/>
      <c r="R487" s="131"/>
      <c r="S487" s="131"/>
      <c r="T487" s="131"/>
      <c r="U487" s="131" t="s">
        <v>205</v>
      </c>
      <c r="V487" s="131"/>
      <c r="W487" s="131"/>
      <c r="X487" s="131"/>
      <c r="Y487" s="131"/>
      <c r="Z487" s="131"/>
      <c r="AA487" s="131"/>
      <c r="AB487" s="130">
        <f t="shared" si="660"/>
        <v>1</v>
      </c>
      <c r="AC487" s="77"/>
      <c r="AD487" s="77"/>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251"/>
      <c r="BT487" s="251"/>
      <c r="BU487" s="76"/>
      <c r="BV487" s="205"/>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202"/>
      <c r="DC487" s="203"/>
      <c r="DD487" s="202"/>
      <c r="DE487" s="203"/>
      <c r="DF487" s="202"/>
      <c r="DG487" s="203"/>
      <c r="DH487" s="202"/>
      <c r="DI487" s="203" t="e">
        <f>DH487/(DB487+DD487+DF487+DH487)</f>
        <v>#DIV/0!</v>
      </c>
      <c r="DJ487" s="204" t="e">
        <f>(((DB487*2)+(DD487*1)+(DF487*0)))/(DB487+DD487+DF487)</f>
        <v>#DIV/0!</v>
      </c>
      <c r="DK487" s="207" t="e">
        <f>IF(DI487&gt;=50%,"KĐG",IF(DJ487&gt;=1.6,"Đạt mục tiêu",IF(DJ487&gt;=1,"Cần cố gắng","Chưa đạt")))</f>
        <v>#DIV/0!</v>
      </c>
      <c r="DL487" s="77"/>
      <c r="DM487" s="77"/>
      <c r="DN487" s="77"/>
      <c r="DO487" s="77"/>
      <c r="DP487" s="201">
        <v>2</v>
      </c>
      <c r="DQ487" s="201">
        <v>2</v>
      </c>
      <c r="DR487" s="201">
        <v>2</v>
      </c>
      <c r="DS487" s="201">
        <v>2</v>
      </c>
      <c r="DT487" s="201">
        <v>2</v>
      </c>
      <c r="DU487" s="201">
        <v>2</v>
      </c>
      <c r="DV487" s="201">
        <v>2</v>
      </c>
      <c r="DW487" s="201">
        <v>2</v>
      </c>
      <c r="DX487" s="201">
        <v>2</v>
      </c>
      <c r="DY487" s="201">
        <v>2</v>
      </c>
      <c r="DZ487" s="201">
        <v>2</v>
      </c>
      <c r="EA487" s="201">
        <v>2</v>
      </c>
      <c r="EB487" s="201">
        <v>2</v>
      </c>
      <c r="EC487" s="201">
        <v>2</v>
      </c>
      <c r="ED487" s="201">
        <v>2</v>
      </c>
      <c r="EE487" s="201">
        <v>2</v>
      </c>
      <c r="EF487" s="201">
        <v>2</v>
      </c>
      <c r="EG487" s="201">
        <v>2</v>
      </c>
      <c r="EH487" s="201">
        <v>2</v>
      </c>
      <c r="EI487" s="201">
        <v>2</v>
      </c>
      <c r="EJ487" s="201">
        <v>2</v>
      </c>
      <c r="EK487" s="201">
        <v>2</v>
      </c>
      <c r="EL487" s="201">
        <v>2</v>
      </c>
      <c r="EM487" s="201">
        <v>2</v>
      </c>
      <c r="EN487" s="201">
        <v>2</v>
      </c>
      <c r="EO487" s="201">
        <v>2</v>
      </c>
      <c r="EP487" s="201">
        <v>2</v>
      </c>
      <c r="EQ487" s="201">
        <v>2</v>
      </c>
      <c r="ER487" s="201">
        <v>2</v>
      </c>
      <c r="ES487" s="201">
        <v>2</v>
      </c>
      <c r="ET487" s="201">
        <v>2</v>
      </c>
      <c r="EU487" s="61"/>
      <c r="EV487" s="61"/>
      <c r="EW487" s="61"/>
      <c r="EX487" s="61"/>
      <c r="EY487" s="61"/>
      <c r="EZ487" s="61"/>
      <c r="FA487" s="61"/>
      <c r="FB487" s="61"/>
      <c r="FC487" s="61"/>
      <c r="FD487" s="61"/>
      <c r="FE487" s="77"/>
      <c r="FF487" s="77"/>
      <c r="FG487" s="77"/>
      <c r="FH487" s="77"/>
      <c r="FI487" s="77"/>
      <c r="FJ487" s="61"/>
      <c r="FK487" s="61"/>
      <c r="FL487" s="61"/>
      <c r="FM487" s="61"/>
      <c r="FN487" s="61"/>
      <c r="FO487" s="61"/>
      <c r="FP487" s="61"/>
      <c r="FQ487" s="61"/>
      <c r="FR487" s="61"/>
      <c r="FS487" s="61"/>
      <c r="FT487" s="61"/>
      <c r="FU487" s="61"/>
      <c r="FV487" s="61"/>
      <c r="FW487" s="61"/>
      <c r="FX487" s="61"/>
      <c r="FY487" s="61"/>
      <c r="FZ487" s="61"/>
      <c r="GA487" s="61"/>
      <c r="GB487" s="61"/>
      <c r="GC487" s="61"/>
      <c r="GD487" s="61"/>
      <c r="GE487" s="61"/>
      <c r="GF487" s="61"/>
      <c r="GG487" s="61"/>
      <c r="GH487" s="61"/>
      <c r="GI487" s="61"/>
      <c r="GJ487" s="61"/>
      <c r="GK487" s="61"/>
      <c r="GL487" s="61"/>
      <c r="GM487" s="61"/>
      <c r="GN487" s="61"/>
      <c r="GO487" s="61"/>
      <c r="GP487" s="61"/>
      <c r="GQ487" s="61"/>
      <c r="GR487" s="61"/>
      <c r="GS487" s="61"/>
      <c r="GT487" s="61"/>
      <c r="GU487" s="61"/>
      <c r="GV487" s="61"/>
      <c r="GW487" s="61"/>
      <c r="GX487" s="61"/>
      <c r="GY487" s="77"/>
      <c r="GZ487" s="77"/>
      <c r="HA487" s="77"/>
      <c r="HB487" s="77"/>
      <c r="HC487" s="77"/>
      <c r="HD487" s="178">
        <v>2</v>
      </c>
      <c r="HE487" s="61">
        <v>2</v>
      </c>
      <c r="HF487" s="61">
        <v>2</v>
      </c>
      <c r="HG487" s="61">
        <v>2</v>
      </c>
      <c r="HH487" s="61">
        <v>2</v>
      </c>
      <c r="HI487" s="61">
        <v>2</v>
      </c>
      <c r="HJ487" s="61">
        <v>2</v>
      </c>
      <c r="HK487" s="61">
        <v>2</v>
      </c>
      <c r="HL487" s="61">
        <v>2</v>
      </c>
      <c r="HM487" s="61">
        <v>2</v>
      </c>
      <c r="HN487" s="61">
        <v>2</v>
      </c>
      <c r="HO487" s="61">
        <v>2</v>
      </c>
      <c r="HP487" s="61">
        <v>1</v>
      </c>
      <c r="HQ487" s="61">
        <v>2</v>
      </c>
      <c r="HR487" s="61">
        <v>2</v>
      </c>
      <c r="HS487" s="61">
        <v>2</v>
      </c>
      <c r="HT487" s="61">
        <v>2</v>
      </c>
      <c r="HU487" s="61">
        <v>2</v>
      </c>
      <c r="HV487" s="61">
        <v>2</v>
      </c>
      <c r="HW487" s="61"/>
      <c r="HX487" s="61"/>
      <c r="HY487" s="61"/>
      <c r="HZ487" s="61"/>
      <c r="IA487" s="61"/>
      <c r="IB487" s="61"/>
      <c r="IC487" s="61">
        <v>2</v>
      </c>
      <c r="ID487" s="61">
        <v>2</v>
      </c>
      <c r="IE487" s="61">
        <v>2</v>
      </c>
      <c r="IF487" s="61">
        <v>2</v>
      </c>
      <c r="IG487" s="61">
        <v>2</v>
      </c>
      <c r="IH487" s="202">
        <f>COUNTIF(HD487:IG487,"2")</f>
        <v>23</v>
      </c>
      <c r="II487" s="203">
        <f>IH487/(IH487+IJ487+IL487+IN487)</f>
        <v>0.95833333333333337</v>
      </c>
      <c r="IJ487" s="202">
        <f>COUNTIF(HD487:IG487,"1")</f>
        <v>1</v>
      </c>
      <c r="IK487" s="203">
        <f>IJ487/(IH487+IJ487+IL487+IN487)</f>
        <v>4.1666666666666664E-2</v>
      </c>
      <c r="IL487" s="202">
        <f>COUNTIF(HD487:IG487,"0")</f>
        <v>0</v>
      </c>
      <c r="IM487" s="203">
        <f>IL487/(IH487+IJ487+IL487+IN487)</f>
        <v>0</v>
      </c>
      <c r="IN487" s="202">
        <f>COUNTIF(GO487:IG487,"KĐG")</f>
        <v>0</v>
      </c>
      <c r="IO487" s="203">
        <f>IN487/(IH487+IJ487+IL487+IN487)</f>
        <v>0</v>
      </c>
      <c r="IP487" s="204">
        <f>(((IH487*2)+(IJ487*1)+(IL487*0)))/(IH487+IJ487+IL487)</f>
        <v>1.9583333333333333</v>
      </c>
      <c r="IQ487" s="208" t="str">
        <f>IF(IO487&gt;=50%,"KĐG",IF(IP487&gt;=1.6,"Đạt mục tiêu",IF(IP487&gt;=1,"Cần cố gắng","Chưa đạt")))</f>
        <v>Đạt mục tiêu</v>
      </c>
      <c r="IR487" s="208"/>
      <c r="IS487" s="77"/>
      <c r="IT487" s="77"/>
      <c r="IU487" s="77"/>
      <c r="IV487" s="77"/>
      <c r="IW487" s="61"/>
      <c r="IX487" s="61"/>
      <c r="IY487" s="61"/>
      <c r="IZ487" s="61"/>
      <c r="JA487" s="61"/>
      <c r="JB487" s="61"/>
      <c r="JC487" s="61"/>
      <c r="JD487" s="61"/>
      <c r="JE487" s="61"/>
      <c r="JF487" s="61"/>
      <c r="JG487" s="61"/>
      <c r="JH487" s="61"/>
      <c r="JI487" s="61"/>
      <c r="JJ487" s="61"/>
      <c r="JK487" s="61"/>
      <c r="JL487" s="61"/>
      <c r="JM487" s="61"/>
      <c r="JN487" s="61"/>
      <c r="JO487" s="61"/>
      <c r="JP487" s="61"/>
      <c r="JQ487" s="61"/>
      <c r="JR487" s="61"/>
      <c r="JS487" s="61"/>
      <c r="JT487" s="61"/>
      <c r="JU487" s="61"/>
      <c r="JV487" s="61"/>
      <c r="JW487" s="61"/>
      <c r="JX487" s="61"/>
      <c r="JY487" s="61"/>
      <c r="JZ487" s="61"/>
      <c r="KA487" s="61"/>
      <c r="KB487" s="61"/>
      <c r="KC487" s="61"/>
      <c r="KD487" s="61"/>
      <c r="KE487" s="61"/>
      <c r="KF487" s="61"/>
      <c r="KG487" s="61"/>
      <c r="KH487" s="61"/>
      <c r="KI487" s="61"/>
      <c r="KJ487" s="61"/>
      <c r="KK487" s="61"/>
      <c r="KL487" s="61"/>
      <c r="KM487" s="61"/>
      <c r="KN487" s="61"/>
      <c r="KO487" s="61"/>
      <c r="KP487" s="61"/>
      <c r="KQ487" s="61"/>
      <c r="KR487" s="61"/>
      <c r="KS487" s="61"/>
      <c r="KT487" s="61"/>
      <c r="KU487" s="61"/>
      <c r="KV487" s="61"/>
      <c r="KW487" s="61"/>
      <c r="KX487" s="61"/>
      <c r="KY487" s="61"/>
      <c r="KZ487" s="61"/>
      <c r="LA487" s="61"/>
      <c r="LB487" s="61"/>
      <c r="LC487" s="61"/>
      <c r="LD487" s="61"/>
      <c r="LE487" s="61"/>
      <c r="LF487" s="61"/>
      <c r="LG487" s="61"/>
      <c r="LH487" s="61"/>
      <c r="LI487" s="61"/>
      <c r="LJ487" s="61"/>
      <c r="LK487" s="61"/>
      <c r="LL487" s="61"/>
      <c r="LM487" s="61"/>
      <c r="LN487" s="61"/>
      <c r="LO487" s="61"/>
      <c r="LP487" s="61"/>
      <c r="LQ487" s="61"/>
      <c r="LR487" s="61"/>
      <c r="LS487" s="61"/>
      <c r="LT487" s="61"/>
      <c r="LU487" s="61"/>
      <c r="LV487" s="61"/>
      <c r="LW487" s="61"/>
      <c r="LX487" s="61"/>
      <c r="LY487" s="61"/>
      <c r="LZ487" s="61"/>
      <c r="MA487" s="61"/>
      <c r="MB487" s="61"/>
      <c r="MC487" s="61"/>
      <c r="MD487" s="61"/>
      <c r="ME487" s="61"/>
      <c r="MF487" s="61"/>
      <c r="MG487" s="61"/>
      <c r="MH487" s="61"/>
      <c r="MI487" s="61"/>
      <c r="MJ487" s="61"/>
      <c r="MK487" s="61"/>
      <c r="ML487" s="61"/>
      <c r="MM487" s="61"/>
      <c r="MN487" s="61"/>
      <c r="MO487" s="61"/>
      <c r="MP487" s="61"/>
      <c r="MQ487" s="61"/>
      <c r="MR487" s="61"/>
      <c r="MS487" s="61"/>
      <c r="MT487" s="61"/>
      <c r="MU487" s="61"/>
      <c r="MV487" s="61"/>
      <c r="MW487" s="61"/>
      <c r="MX487" s="61"/>
      <c r="MY487" s="61"/>
      <c r="MZ487" s="61"/>
      <c r="NA487" s="61"/>
      <c r="NB487" s="61"/>
      <c r="NC487" s="61"/>
      <c r="ND487" s="61"/>
      <c r="NE487" s="61"/>
      <c r="NF487" s="61"/>
      <c r="NG487" s="61"/>
      <c r="NH487" s="61"/>
      <c r="NI487" s="61"/>
      <c r="NJ487" s="61"/>
      <c r="NK487" s="61"/>
      <c r="NL487" s="61"/>
      <c r="NM487" s="61"/>
      <c r="NN487" s="61"/>
      <c r="NO487" s="61"/>
      <c r="NP487" s="61"/>
      <c r="NQ487" s="61"/>
      <c r="NR487" s="61"/>
      <c r="NS487" s="61"/>
      <c r="NT487" s="61"/>
      <c r="NU487" s="61"/>
      <c r="NV487" s="61"/>
      <c r="NW487" s="61"/>
      <c r="NX487" s="61"/>
      <c r="NY487" s="61"/>
      <c r="NZ487" s="61"/>
      <c r="OA487" s="61"/>
      <c r="OB487" s="61"/>
      <c r="OC487" s="61"/>
      <c r="OD487" s="61"/>
      <c r="OE487" s="61"/>
      <c r="OF487" s="61"/>
      <c r="OG487" s="61"/>
      <c r="OH487" s="61"/>
      <c r="OI487" s="61"/>
      <c r="OJ487" s="61"/>
      <c r="OK487" s="61"/>
      <c r="OL487" s="61"/>
      <c r="OM487" s="61"/>
      <c r="ON487" s="61"/>
      <c r="OO487" s="61"/>
      <c r="OP487" s="61"/>
      <c r="OQ487" s="61"/>
      <c r="OR487" s="61"/>
      <c r="OS487" s="61"/>
      <c r="OT487" s="61"/>
      <c r="OU487" s="61"/>
      <c r="OV487" s="61"/>
      <c r="OW487" s="61"/>
      <c r="OX487" s="61"/>
      <c r="OY487" s="61"/>
      <c r="OZ487" s="61"/>
    </row>
    <row r="488" spans="1:416" ht="130.5" hidden="1" customHeight="1">
      <c r="A488" s="61"/>
      <c r="B488" s="61">
        <v>178</v>
      </c>
      <c r="C488" s="137" t="s">
        <v>273</v>
      </c>
      <c r="D488" s="133" t="s">
        <v>6</v>
      </c>
      <c r="E488" s="137" t="s">
        <v>274</v>
      </c>
      <c r="F488" s="134" t="s">
        <v>6</v>
      </c>
      <c r="G488" s="133"/>
      <c r="H488" s="137" t="s">
        <v>274</v>
      </c>
      <c r="I488" s="137" t="s">
        <v>1017</v>
      </c>
      <c r="J488" s="134"/>
      <c r="K488" s="206" t="s">
        <v>662</v>
      </c>
      <c r="L488" s="200" t="s">
        <v>500</v>
      </c>
      <c r="M488" s="55" t="s">
        <v>377</v>
      </c>
      <c r="N488" s="61" t="s">
        <v>349</v>
      </c>
      <c r="O488" s="61" t="s">
        <v>205</v>
      </c>
      <c r="P488" s="61"/>
      <c r="Q488" s="131"/>
      <c r="R488" s="131"/>
      <c r="S488" s="131"/>
      <c r="T488" s="131"/>
      <c r="U488" s="131"/>
      <c r="V488" s="131"/>
      <c r="W488" s="131"/>
      <c r="X488" s="131"/>
      <c r="Y488" s="131" t="s">
        <v>205</v>
      </c>
      <c r="Z488" s="131"/>
      <c r="AA488" s="131"/>
      <c r="AB488" s="130">
        <f t="shared" si="660"/>
        <v>1</v>
      </c>
      <c r="AC488" s="77"/>
      <c r="AD488" s="77"/>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251"/>
      <c r="BT488" s="251"/>
      <c r="BU488" s="77"/>
      <c r="BV488" s="77"/>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77"/>
      <c r="DM488" s="77"/>
      <c r="DN488" s="77"/>
      <c r="DO488" s="77"/>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77"/>
      <c r="FF488" s="77"/>
      <c r="FG488" s="77"/>
      <c r="FH488" s="77"/>
      <c r="FI488" s="77"/>
      <c r="FJ488" s="61"/>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61"/>
      <c r="GP488" s="61"/>
      <c r="GQ488" s="61"/>
      <c r="GR488" s="61"/>
      <c r="GS488" s="61"/>
      <c r="GT488" s="61"/>
      <c r="GU488" s="61"/>
      <c r="GV488" s="61"/>
      <c r="GW488" s="61"/>
      <c r="GX488" s="61"/>
      <c r="GY488" s="77"/>
      <c r="GZ488" s="77"/>
      <c r="HA488" s="77"/>
      <c r="HB488" s="77"/>
      <c r="HC488" s="77"/>
      <c r="HD488" s="61"/>
      <c r="HE488" s="61"/>
      <c r="HF488" s="61"/>
      <c r="HG488" s="61"/>
      <c r="HH488" s="61"/>
      <c r="HI488" s="61"/>
      <c r="HJ488" s="61"/>
      <c r="HK488" s="61"/>
      <c r="HL488" s="61"/>
      <c r="HM488" s="61"/>
      <c r="HN488" s="61"/>
      <c r="HO488" s="61"/>
      <c r="HP488" s="61"/>
      <c r="HQ488" s="61"/>
      <c r="HR488" s="61"/>
      <c r="HS488" s="61"/>
      <c r="HT488" s="61"/>
      <c r="HU488" s="61"/>
      <c r="HV488" s="61"/>
      <c r="HW488" s="61"/>
      <c r="HX488" s="61"/>
      <c r="HY488" s="61"/>
      <c r="HZ488" s="61"/>
      <c r="IA488" s="61"/>
      <c r="IB488" s="61"/>
      <c r="IC488" s="61"/>
      <c r="ID488" s="61"/>
      <c r="IE488" s="61"/>
      <c r="IF488" s="61"/>
      <c r="IG488" s="61"/>
      <c r="IH488" s="61"/>
      <c r="II488" s="61"/>
      <c r="IJ488" s="61"/>
      <c r="IK488" s="61"/>
      <c r="IL488" s="61"/>
      <c r="IM488" s="61"/>
      <c r="IN488" s="61"/>
      <c r="IO488" s="61"/>
      <c r="IP488" s="61"/>
      <c r="IQ488" s="61"/>
      <c r="IR488" s="78" t="s">
        <v>553</v>
      </c>
      <c r="IS488" s="78"/>
      <c r="IT488" s="78" t="s">
        <v>553</v>
      </c>
      <c r="IU488" s="78"/>
      <c r="IV488" s="78" t="s">
        <v>553</v>
      </c>
      <c r="IW488" s="61">
        <v>2</v>
      </c>
      <c r="IX488" s="61">
        <v>2</v>
      </c>
      <c r="IY488" s="61">
        <v>2</v>
      </c>
      <c r="IZ488" s="61">
        <v>1</v>
      </c>
      <c r="JA488" s="61">
        <v>2</v>
      </c>
      <c r="JB488" s="61">
        <v>2</v>
      </c>
      <c r="JC488" s="61">
        <v>2</v>
      </c>
      <c r="JD488" s="61">
        <v>2</v>
      </c>
      <c r="JE488" s="61">
        <v>2</v>
      </c>
      <c r="JF488" s="61">
        <v>2</v>
      </c>
      <c r="JG488" s="61">
        <v>2</v>
      </c>
      <c r="JH488" s="61">
        <v>2</v>
      </c>
      <c r="JI488" s="61">
        <v>2</v>
      </c>
      <c r="JJ488" s="61">
        <v>2</v>
      </c>
      <c r="JK488" s="61">
        <v>2</v>
      </c>
      <c r="JL488" s="61">
        <v>2</v>
      </c>
      <c r="JM488" s="61">
        <v>2</v>
      </c>
      <c r="JN488" s="61">
        <v>2</v>
      </c>
      <c r="JO488" s="61">
        <v>2</v>
      </c>
      <c r="JP488" s="61">
        <v>2</v>
      </c>
      <c r="JQ488" s="61">
        <v>2</v>
      </c>
      <c r="JR488" s="61">
        <v>2</v>
      </c>
      <c r="JS488" s="61">
        <v>2</v>
      </c>
      <c r="JT488" s="61">
        <v>2</v>
      </c>
      <c r="JU488" s="61">
        <v>2</v>
      </c>
      <c r="JV488" s="61">
        <v>2</v>
      </c>
      <c r="JW488" s="61">
        <v>2</v>
      </c>
      <c r="JX488" s="61">
        <v>2</v>
      </c>
      <c r="JY488" s="61">
        <v>2</v>
      </c>
      <c r="JZ488" s="61">
        <v>2</v>
      </c>
      <c r="KA488" s="202">
        <f t="shared" ref="KA488" si="701">COUNTIF(IW488:JZ488,"2")</f>
        <v>29</v>
      </c>
      <c r="KB488" s="203">
        <f t="shared" ref="KB488" si="702">KA488/(KA488+KC488+KE488+KG488)</f>
        <v>0.96666666666666667</v>
      </c>
      <c r="KC488" s="202">
        <f t="shared" ref="KC488" si="703">COUNTIF(IW488:JZ488,"1")</f>
        <v>1</v>
      </c>
      <c r="KD488" s="203">
        <f t="shared" ref="KD488" si="704">KC488/(KA488+KC488+KE488+KG488)</f>
        <v>3.3333333333333333E-2</v>
      </c>
      <c r="KE488" s="202">
        <f t="shared" ref="KE488" si="705">COUNTIF(IW488:JZ488,"0")</f>
        <v>0</v>
      </c>
      <c r="KF488" s="203">
        <f t="shared" ref="KF488" si="706">KE488/(KA488+KC488+KE488+KG488)</f>
        <v>0</v>
      </c>
      <c r="KG488" s="202">
        <f>COUNTIF(II488:JZ488,"KĐG")</f>
        <v>0</v>
      </c>
      <c r="KH488" s="203">
        <f t="shared" ref="KH488" si="707">KG488/(KA488+KC488+KE488+KG488)</f>
        <v>0</v>
      </c>
      <c r="KI488" s="204">
        <f t="shared" ref="KI488" si="708">(((KA488*2)+(KC488*1)+(KE488*0)))/(KA488+KC488+KE488)</f>
        <v>1.9666666666666666</v>
      </c>
      <c r="KJ488" s="205" t="str">
        <f t="shared" ref="KJ488" si="709">IF(KH488&gt;=50%,"KĐG",IF(KI488&gt;=1.6,"Đạt mục tiêu",IF(KI488&gt;=1,"Cần cố gắng","Chưa đạt")))</f>
        <v>Đạt mục tiêu</v>
      </c>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61"/>
      <c r="LG488" s="61"/>
      <c r="LH488" s="61"/>
      <c r="LI488" s="61"/>
      <c r="LJ488" s="61"/>
      <c r="LK488" s="61"/>
      <c r="LL488" s="61"/>
      <c r="LM488" s="61"/>
      <c r="LN488" s="61"/>
      <c r="LO488" s="61"/>
      <c r="LP488" s="61"/>
      <c r="LQ488" s="61"/>
      <c r="LR488" s="61"/>
      <c r="LS488" s="61"/>
      <c r="LT488" s="61"/>
      <c r="LU488" s="61"/>
      <c r="LV488" s="61"/>
      <c r="LW488" s="61"/>
      <c r="LX488" s="61"/>
      <c r="LY488" s="61"/>
      <c r="LZ488" s="61"/>
      <c r="MA488" s="61"/>
      <c r="MB488" s="61"/>
      <c r="MC488" s="61"/>
      <c r="MD488" s="61"/>
      <c r="ME488" s="61"/>
      <c r="MF488" s="61"/>
      <c r="MG488" s="61"/>
      <c r="MH488" s="61"/>
      <c r="MI488" s="61"/>
      <c r="MJ488" s="61"/>
      <c r="MK488" s="61"/>
      <c r="ML488" s="61"/>
      <c r="MM488" s="61"/>
      <c r="MN488" s="61"/>
      <c r="MO488" s="61"/>
      <c r="MP488" s="61"/>
      <c r="MQ488" s="61"/>
      <c r="MR488" s="61"/>
      <c r="MS488" s="61"/>
      <c r="MT488" s="61"/>
      <c r="MU488" s="61"/>
      <c r="MV488" s="61"/>
      <c r="MW488" s="61"/>
      <c r="MX488" s="61"/>
      <c r="MY488" s="61"/>
      <c r="MZ488" s="61"/>
      <c r="NA488" s="61"/>
      <c r="NB488" s="61"/>
      <c r="NC488" s="61"/>
      <c r="ND488" s="61"/>
      <c r="NE488" s="61"/>
      <c r="NF488" s="61"/>
      <c r="NG488" s="61"/>
      <c r="NH488" s="61"/>
      <c r="NI488" s="61"/>
      <c r="NJ488" s="61"/>
      <c r="NK488" s="61"/>
      <c r="NL488" s="61"/>
      <c r="NM488" s="61"/>
      <c r="NN488" s="61"/>
      <c r="NO488" s="61"/>
      <c r="NP488" s="61"/>
      <c r="NQ488" s="61"/>
      <c r="NR488" s="61"/>
      <c r="NS488" s="61"/>
      <c r="NT488" s="61"/>
      <c r="NU488" s="61"/>
      <c r="NV488" s="61"/>
      <c r="NW488" s="61"/>
      <c r="NX488" s="61"/>
      <c r="NY488" s="61"/>
      <c r="NZ488" s="61"/>
      <c r="OA488" s="61"/>
      <c r="OB488" s="61"/>
      <c r="OC488" s="61"/>
      <c r="OD488" s="61"/>
      <c r="OE488" s="61"/>
      <c r="OF488" s="61"/>
      <c r="OG488" s="61"/>
      <c r="OH488" s="61"/>
      <c r="OI488" s="61"/>
      <c r="OJ488" s="61"/>
      <c r="OK488" s="61"/>
      <c r="OL488" s="61"/>
      <c r="OM488" s="61"/>
      <c r="ON488" s="61"/>
      <c r="OO488" s="61"/>
      <c r="OP488" s="61"/>
      <c r="OQ488" s="61"/>
      <c r="OR488" s="61"/>
      <c r="OS488" s="61"/>
      <c r="OT488" s="61"/>
      <c r="OU488" s="61"/>
      <c r="OV488" s="61"/>
      <c r="OW488" s="61"/>
      <c r="OX488" s="61"/>
      <c r="OY488" s="61"/>
      <c r="OZ488" s="61"/>
    </row>
    <row r="489" spans="1:416" ht="55.5" hidden="1">
      <c r="A489" s="61"/>
      <c r="B489" s="61">
        <v>179</v>
      </c>
      <c r="C489" s="137" t="s">
        <v>272</v>
      </c>
      <c r="D489" s="133" t="s">
        <v>12</v>
      </c>
      <c r="E489" s="137" t="s">
        <v>11</v>
      </c>
      <c r="F489" s="134" t="s">
        <v>12</v>
      </c>
      <c r="G489" s="133"/>
      <c r="H489" s="137" t="s">
        <v>11</v>
      </c>
      <c r="I489" s="137" t="s">
        <v>593</v>
      </c>
      <c r="J489" s="134"/>
      <c r="K489" s="206" t="s">
        <v>662</v>
      </c>
      <c r="L489" s="200" t="s">
        <v>500</v>
      </c>
      <c r="M489" s="55" t="s">
        <v>377</v>
      </c>
      <c r="N489" s="61" t="s">
        <v>349</v>
      </c>
      <c r="O489" s="61" t="s">
        <v>205</v>
      </c>
      <c r="P489" s="61"/>
      <c r="Q489" s="131"/>
      <c r="R489" s="131"/>
      <c r="S489" s="131"/>
      <c r="T489" s="131"/>
      <c r="U489" s="131" t="s">
        <v>205</v>
      </c>
      <c r="V489" s="131"/>
      <c r="W489" s="131"/>
      <c r="X489" s="131"/>
      <c r="Y489" s="131"/>
      <c r="Z489" s="131"/>
      <c r="AA489" s="131"/>
      <c r="AB489" s="130">
        <f t="shared" si="660"/>
        <v>1</v>
      </c>
      <c r="AC489" s="77"/>
      <c r="AD489" s="77"/>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251"/>
      <c r="BT489" s="251"/>
      <c r="BU489" s="76"/>
      <c r="BV489" s="205"/>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202"/>
      <c r="DC489" s="203"/>
      <c r="DD489" s="202"/>
      <c r="DE489" s="203"/>
      <c r="DF489" s="202"/>
      <c r="DG489" s="203"/>
      <c r="DH489" s="202"/>
      <c r="DI489" s="203" t="e">
        <f>DH489/(DB489+DD489+DF489+DH489)</f>
        <v>#DIV/0!</v>
      </c>
      <c r="DJ489" s="204" t="e">
        <f>(((DB489*2)+(DD489*1)+(DF489*0)))/(DB489+DD489+DF489)</f>
        <v>#DIV/0!</v>
      </c>
      <c r="DK489" s="207" t="e">
        <f>IF(DI489&gt;=50%,"KĐG",IF(DJ489&gt;=1.6,"Đạt mục tiêu",IF(DJ489&gt;=1,"Cần cố gắng","Chưa đạt")))</f>
        <v>#DIV/0!</v>
      </c>
      <c r="DL489" s="77"/>
      <c r="DM489" s="77"/>
      <c r="DN489" s="77"/>
      <c r="DO489" s="77"/>
      <c r="DP489" s="201">
        <v>2</v>
      </c>
      <c r="DQ489" s="201">
        <v>2</v>
      </c>
      <c r="DR489" s="201">
        <v>2</v>
      </c>
      <c r="DS489" s="201">
        <v>2</v>
      </c>
      <c r="DT489" s="201">
        <v>2</v>
      </c>
      <c r="DU489" s="201">
        <v>2</v>
      </c>
      <c r="DV489" s="201">
        <v>2</v>
      </c>
      <c r="DW489" s="201">
        <v>2</v>
      </c>
      <c r="DX489" s="201">
        <v>2</v>
      </c>
      <c r="DY489" s="201">
        <v>2</v>
      </c>
      <c r="DZ489" s="201">
        <v>2</v>
      </c>
      <c r="EA489" s="201">
        <v>2</v>
      </c>
      <c r="EB489" s="201">
        <v>2</v>
      </c>
      <c r="EC489" s="201">
        <v>2</v>
      </c>
      <c r="ED489" s="201">
        <v>2</v>
      </c>
      <c r="EE489" s="201">
        <v>2</v>
      </c>
      <c r="EF489" s="201">
        <v>2</v>
      </c>
      <c r="EG489" s="201">
        <v>2</v>
      </c>
      <c r="EH489" s="201">
        <v>2</v>
      </c>
      <c r="EI489" s="201">
        <v>2</v>
      </c>
      <c r="EJ489" s="201">
        <v>2</v>
      </c>
      <c r="EK489" s="201">
        <v>2</v>
      </c>
      <c r="EL489" s="201">
        <v>2</v>
      </c>
      <c r="EM489" s="201">
        <v>2</v>
      </c>
      <c r="EN489" s="201">
        <v>2</v>
      </c>
      <c r="EO489" s="201">
        <v>2</v>
      </c>
      <c r="EP489" s="201">
        <v>2</v>
      </c>
      <c r="EQ489" s="201">
        <v>2</v>
      </c>
      <c r="ER489" s="201">
        <v>2</v>
      </c>
      <c r="ES489" s="201">
        <v>2</v>
      </c>
      <c r="ET489" s="201">
        <v>2</v>
      </c>
      <c r="EU489" s="202">
        <f>COUNTIF(DL489:ET489,"2")</f>
        <v>31</v>
      </c>
      <c r="EV489" s="203">
        <f>EU489/(EU489+EW489+EY489+FA489)</f>
        <v>1</v>
      </c>
      <c r="EW489" s="202">
        <f>COUNTIF(DL489:ET489,"1")</f>
        <v>0</v>
      </c>
      <c r="EX489" s="203">
        <f>EW489/(EU489+EW489+EY489+FA489)</f>
        <v>0</v>
      </c>
      <c r="EY489" s="202">
        <f>COUNTIF(DL489:ET489,"0")</f>
        <v>0</v>
      </c>
      <c r="EZ489" s="203">
        <f>EY489/(EU489+EW489+EY489+FA489)</f>
        <v>0</v>
      </c>
      <c r="FA489" s="202">
        <f>COUNTIF(DL489:ET489,"KĐG")</f>
        <v>0</v>
      </c>
      <c r="FB489" s="203">
        <f>FA489/(EU489+EW489+EY489+FA489)</f>
        <v>0</v>
      </c>
      <c r="FC489" s="204">
        <f>(((EU489*2)+(EW489*1)+(EY489*0)))/(EU489+EW489+EY489)</f>
        <v>2</v>
      </c>
      <c r="FD489" s="207" t="str">
        <f>IF(FB489&gt;=50%,"KĐG",IF(FC489&gt;=1.6,"Đạt mục tiêu",IF(FC489&gt;=1,"Cần cố gắng","Chưa đạt")))</f>
        <v>Đạt mục tiêu</v>
      </c>
      <c r="FE489" s="77"/>
      <c r="FF489" s="77"/>
      <c r="FG489" s="77"/>
      <c r="FH489" s="77"/>
      <c r="FI489" s="77"/>
      <c r="FJ489" s="61"/>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61"/>
      <c r="GP489" s="61"/>
      <c r="GQ489" s="61"/>
      <c r="GR489" s="61"/>
      <c r="GS489" s="61"/>
      <c r="GT489" s="61"/>
      <c r="GU489" s="61"/>
      <c r="GV489" s="61"/>
      <c r="GW489" s="61"/>
      <c r="GX489" s="61"/>
      <c r="GY489" s="77"/>
      <c r="GZ489" s="77"/>
      <c r="HA489" s="77"/>
      <c r="HB489" s="77"/>
      <c r="HC489" s="77"/>
      <c r="HD489" s="61"/>
      <c r="HE489" s="61"/>
      <c r="HF489" s="61"/>
      <c r="HG489" s="61"/>
      <c r="HH489" s="61"/>
      <c r="HI489" s="61"/>
      <c r="HJ489" s="61"/>
      <c r="HK489" s="61"/>
      <c r="HL489" s="61"/>
      <c r="HM489" s="61"/>
      <c r="HN489" s="61"/>
      <c r="HO489" s="61"/>
      <c r="HP489" s="61"/>
      <c r="HQ489" s="61"/>
      <c r="HR489" s="61"/>
      <c r="HS489" s="61"/>
      <c r="HT489" s="61"/>
      <c r="HU489" s="61"/>
      <c r="HV489" s="61"/>
      <c r="HW489" s="61"/>
      <c r="HX489" s="61"/>
      <c r="HY489" s="61"/>
      <c r="HZ489" s="61"/>
      <c r="IA489" s="61"/>
      <c r="IB489" s="61"/>
      <c r="IC489" s="61"/>
      <c r="ID489" s="61"/>
      <c r="IE489" s="61"/>
      <c r="IF489" s="61"/>
      <c r="IG489" s="61"/>
      <c r="IH489" s="61"/>
      <c r="II489" s="61"/>
      <c r="IJ489" s="61"/>
      <c r="IK489" s="61"/>
      <c r="IL489" s="61"/>
      <c r="IM489" s="61"/>
      <c r="IN489" s="61"/>
      <c r="IO489" s="61"/>
      <c r="IP489" s="61"/>
      <c r="IQ489" s="61"/>
      <c r="IR489" s="61"/>
      <c r="IS489" s="77"/>
      <c r="IT489" s="77"/>
      <c r="IU489" s="77"/>
      <c r="IV489" s="77"/>
      <c r="IW489" s="61"/>
      <c r="IX489" s="61"/>
      <c r="IY489" s="61"/>
      <c r="IZ489" s="61"/>
      <c r="JA489" s="61"/>
      <c r="JB489" s="61"/>
      <c r="JC489" s="61"/>
      <c r="JD489" s="61"/>
      <c r="JE489" s="61"/>
      <c r="JF489" s="61"/>
      <c r="JG489" s="61"/>
      <c r="JH489" s="61"/>
      <c r="JI489" s="61"/>
      <c r="JJ489" s="61"/>
      <c r="JK489" s="61"/>
      <c r="JL489" s="61"/>
      <c r="JM489" s="61"/>
      <c r="JN489" s="61"/>
      <c r="JO489" s="61"/>
      <c r="JP489" s="61"/>
      <c r="JQ489" s="61"/>
      <c r="JR489" s="61"/>
      <c r="JS489" s="61"/>
      <c r="JT489" s="61"/>
      <c r="JU489" s="61"/>
      <c r="JV489" s="61"/>
      <c r="JW489" s="61"/>
      <c r="JX489" s="61"/>
      <c r="JY489" s="61"/>
      <c r="JZ489" s="61"/>
      <c r="KA489" s="61"/>
      <c r="KB489" s="61"/>
      <c r="KC489" s="61"/>
      <c r="KD489" s="61"/>
      <c r="KE489" s="61"/>
      <c r="KF489" s="61"/>
      <c r="KG489" s="61"/>
      <c r="KH489" s="61"/>
      <c r="KI489" s="61"/>
      <c r="KJ489" s="61"/>
      <c r="KK489" s="61"/>
      <c r="KL489" s="61"/>
      <c r="KM489" s="61"/>
      <c r="KN489" s="61"/>
      <c r="KO489" s="61"/>
      <c r="KP489" s="61"/>
      <c r="KQ489" s="61"/>
      <c r="KR489" s="61"/>
      <c r="KS489" s="61"/>
      <c r="KT489" s="61"/>
      <c r="KU489" s="61"/>
      <c r="KV489" s="61"/>
      <c r="KW489" s="61"/>
      <c r="KX489" s="61"/>
      <c r="KY489" s="61"/>
      <c r="KZ489" s="61"/>
      <c r="LA489" s="61"/>
      <c r="LB489" s="61"/>
      <c r="LC489" s="61"/>
      <c r="LD489" s="61"/>
      <c r="LE489" s="61"/>
      <c r="LF489" s="61"/>
      <c r="LG489" s="61"/>
      <c r="LH489" s="61"/>
      <c r="LI489" s="61"/>
      <c r="LJ489" s="61"/>
      <c r="LK489" s="61"/>
      <c r="LL489" s="61"/>
      <c r="LM489" s="61"/>
      <c r="LN489" s="61"/>
      <c r="LO489" s="61"/>
      <c r="LP489" s="61"/>
      <c r="LQ489" s="61"/>
      <c r="LR489" s="61"/>
      <c r="LS489" s="61"/>
      <c r="LT489" s="61"/>
      <c r="LU489" s="61"/>
      <c r="LV489" s="61"/>
      <c r="LW489" s="61"/>
      <c r="LX489" s="61"/>
      <c r="LY489" s="61"/>
      <c r="LZ489" s="61"/>
      <c r="MA489" s="61"/>
      <c r="MB489" s="61"/>
      <c r="MC489" s="61"/>
      <c r="MD489" s="61"/>
      <c r="ME489" s="61"/>
      <c r="MF489" s="61"/>
      <c r="MG489" s="61"/>
      <c r="MH489" s="61"/>
      <c r="MI489" s="61"/>
      <c r="MJ489" s="61"/>
      <c r="MK489" s="61"/>
      <c r="ML489" s="61"/>
      <c r="MM489" s="61"/>
      <c r="MN489" s="61"/>
      <c r="MO489" s="61"/>
      <c r="MP489" s="61"/>
      <c r="MQ489" s="61"/>
      <c r="MR489" s="61"/>
      <c r="MS489" s="61"/>
      <c r="MT489" s="61"/>
      <c r="MU489" s="61"/>
      <c r="MV489" s="61"/>
      <c r="MW489" s="61"/>
      <c r="MX489" s="61"/>
      <c r="MY489" s="61"/>
      <c r="MZ489" s="61"/>
      <c r="NA489" s="61"/>
      <c r="NB489" s="61"/>
      <c r="NC489" s="61"/>
      <c r="ND489" s="61"/>
      <c r="NE489" s="61"/>
      <c r="NF489" s="61"/>
      <c r="NG489" s="61"/>
      <c r="NH489" s="61"/>
      <c r="NI489" s="61"/>
      <c r="NJ489" s="61"/>
      <c r="NK489" s="61"/>
      <c r="NL489" s="61"/>
      <c r="NM489" s="61"/>
      <c r="NN489" s="61"/>
      <c r="NO489" s="61"/>
      <c r="NP489" s="61"/>
      <c r="NQ489" s="61"/>
      <c r="NR489" s="61"/>
      <c r="NS489" s="61"/>
      <c r="NT489" s="61"/>
      <c r="NU489" s="61"/>
      <c r="NV489" s="61"/>
      <c r="NW489" s="61"/>
      <c r="NX489" s="61"/>
      <c r="NY489" s="61"/>
      <c r="NZ489" s="61"/>
      <c r="OA489" s="61"/>
      <c r="OB489" s="61"/>
      <c r="OC489" s="61"/>
      <c r="OD489" s="61"/>
      <c r="OE489" s="61"/>
      <c r="OF489" s="61"/>
      <c r="OG489" s="61"/>
      <c r="OH489" s="61"/>
      <c r="OI489" s="61"/>
      <c r="OJ489" s="61"/>
      <c r="OK489" s="61"/>
      <c r="OL489" s="61"/>
      <c r="OM489" s="61"/>
      <c r="ON489" s="61"/>
      <c r="OO489" s="61"/>
      <c r="OP489" s="61"/>
      <c r="OQ489" s="61"/>
      <c r="OR489" s="61"/>
      <c r="OS489" s="61"/>
      <c r="OT489" s="61"/>
      <c r="OU489" s="61"/>
      <c r="OV489" s="61"/>
      <c r="OW489" s="61"/>
      <c r="OX489" s="61"/>
      <c r="OY489" s="61"/>
      <c r="OZ489" s="61"/>
    </row>
    <row r="490" spans="1:416" s="25" customFormat="1" ht="27" customHeight="1">
      <c r="A490" s="61"/>
      <c r="B490" s="61"/>
      <c r="C490" s="280" t="s">
        <v>327</v>
      </c>
      <c r="D490" s="280"/>
      <c r="E490" s="280"/>
      <c r="F490" s="198"/>
      <c r="G490" s="122">
        <f>COUNTIF(G491:G531,"x")</f>
        <v>1</v>
      </c>
      <c r="H490" s="198"/>
      <c r="I490" s="198"/>
      <c r="J490" s="148"/>
      <c r="K490" s="47"/>
      <c r="L490" s="148"/>
      <c r="M490" s="198"/>
      <c r="N490" s="198"/>
      <c r="O490" s="125">
        <f>COUNTIF(O491:O531,"x")</f>
        <v>21</v>
      </c>
      <c r="P490" s="61">
        <f>SUM(P491:P531)</f>
        <v>15</v>
      </c>
      <c r="Q490" s="125">
        <f>COUNTIF(Q491:Q531,"x")</f>
        <v>4</v>
      </c>
      <c r="R490" s="125">
        <f t="shared" ref="R490:S490" si="710">COUNTIF(R491:R531,"x")</f>
        <v>4</v>
      </c>
      <c r="S490" s="125">
        <f t="shared" si="710"/>
        <v>3</v>
      </c>
      <c r="T490" s="125">
        <f t="shared" ref="T490" si="711">COUNTIF(T491:T531,"x")</f>
        <v>4</v>
      </c>
      <c r="U490" s="125">
        <f t="shared" ref="U490:AA490" si="712">COUNTIF(U491:U531,"x")</f>
        <v>5</v>
      </c>
      <c r="V490" s="125">
        <f t="shared" si="712"/>
        <v>4</v>
      </c>
      <c r="W490" s="125">
        <f t="shared" si="712"/>
        <v>3</v>
      </c>
      <c r="X490" s="125">
        <f t="shared" si="712"/>
        <v>3</v>
      </c>
      <c r="Y490" s="125">
        <f t="shared" si="712"/>
        <v>3</v>
      </c>
      <c r="Z490" s="125">
        <f t="shared" si="712"/>
        <v>3</v>
      </c>
      <c r="AA490" s="125">
        <f t="shared" si="712"/>
        <v>5</v>
      </c>
      <c r="AB490" s="244">
        <f>SUM(AB491:AB531)</f>
        <v>41</v>
      </c>
      <c r="AC490" s="75"/>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205"/>
      <c r="BJ490" s="205"/>
      <c r="BK490" s="205"/>
      <c r="BL490" s="205"/>
      <c r="BM490" s="205"/>
      <c r="BN490" s="205"/>
      <c r="BO490" s="205"/>
      <c r="BP490" s="205"/>
      <c r="BQ490" s="205"/>
      <c r="BR490" s="208"/>
      <c r="BS490" s="77"/>
      <c r="BT490" s="77"/>
      <c r="BU490" s="77"/>
      <c r="BV490" s="77"/>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201"/>
      <c r="DQ490" s="201"/>
      <c r="DR490" s="201"/>
      <c r="DS490" s="201"/>
      <c r="DT490" s="201"/>
      <c r="DU490" s="201"/>
      <c r="DV490" s="201"/>
      <c r="DW490" s="201"/>
      <c r="DX490" s="201"/>
      <c r="DY490" s="201"/>
      <c r="DZ490" s="201"/>
      <c r="EA490" s="201"/>
      <c r="EB490" s="201"/>
      <c r="EC490" s="201"/>
      <c r="ED490" s="201"/>
      <c r="EE490" s="201"/>
      <c r="EF490" s="201"/>
      <c r="EG490" s="201"/>
      <c r="EH490" s="201"/>
      <c r="EI490" s="201"/>
      <c r="EJ490" s="201"/>
      <c r="EK490" s="201"/>
      <c r="EL490" s="201"/>
      <c r="EM490" s="201"/>
      <c r="EN490" s="201"/>
      <c r="EO490" s="201"/>
      <c r="EP490" s="201"/>
      <c r="EQ490" s="201"/>
      <c r="ER490" s="201"/>
      <c r="ES490" s="201"/>
      <c r="ET490" s="201"/>
      <c r="EU490" s="202"/>
      <c r="EV490" s="203"/>
      <c r="EW490" s="202"/>
      <c r="EX490" s="203"/>
      <c r="EY490" s="202"/>
      <c r="EZ490" s="203"/>
      <c r="FA490" s="202"/>
      <c r="FB490" s="203"/>
      <c r="FC490" s="204"/>
      <c r="FD490" s="207"/>
      <c r="FE490" s="61"/>
      <c r="FF490" s="61"/>
      <c r="FG490" s="61"/>
      <c r="FH490" s="61"/>
      <c r="FI490" s="61"/>
      <c r="FJ490" s="61"/>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202"/>
      <c r="GP490" s="203"/>
      <c r="GQ490" s="202"/>
      <c r="GR490" s="203"/>
      <c r="GS490" s="202"/>
      <c r="GT490" s="203"/>
      <c r="GU490" s="202"/>
      <c r="GV490" s="203"/>
      <c r="GW490" s="204"/>
      <c r="GX490" s="207"/>
      <c r="GY490" s="77"/>
      <c r="GZ490" s="77"/>
      <c r="HA490" s="77"/>
      <c r="HB490" s="77"/>
      <c r="HC490" s="77"/>
      <c r="HD490" s="61"/>
      <c r="HE490" s="61"/>
      <c r="HF490" s="61"/>
      <c r="HG490" s="61"/>
      <c r="HH490" s="61"/>
      <c r="HI490" s="61"/>
      <c r="HJ490" s="61"/>
      <c r="HK490" s="61"/>
      <c r="HL490" s="61"/>
      <c r="HM490" s="61"/>
      <c r="HN490" s="61"/>
      <c r="HO490" s="61"/>
      <c r="HP490" s="61"/>
      <c r="HQ490" s="61"/>
      <c r="HR490" s="61"/>
      <c r="HS490" s="61"/>
      <c r="HT490" s="61"/>
      <c r="HU490" s="61"/>
      <c r="HV490" s="61"/>
      <c r="HW490" s="61"/>
      <c r="HX490" s="61"/>
      <c r="HY490" s="61"/>
      <c r="HZ490" s="61"/>
      <c r="IA490" s="61"/>
      <c r="IB490" s="61"/>
      <c r="IC490" s="61"/>
      <c r="ID490" s="61"/>
      <c r="IE490" s="61"/>
      <c r="IF490" s="61"/>
      <c r="IG490" s="61"/>
      <c r="IH490" s="202"/>
      <c r="II490" s="203"/>
      <c r="IJ490" s="202"/>
      <c r="IK490" s="203"/>
      <c r="IL490" s="202"/>
      <c r="IM490" s="203"/>
      <c r="IN490" s="202"/>
      <c r="IO490" s="203"/>
      <c r="IP490" s="204"/>
      <c r="IQ490" s="208"/>
      <c r="IR490" s="61"/>
      <c r="IS490" s="61"/>
      <c r="IT490" s="61"/>
      <c r="IU490" s="61"/>
      <c r="IV490" s="61"/>
      <c r="IW490" s="61"/>
      <c r="IX490" s="61"/>
      <c r="IY490" s="61"/>
      <c r="IZ490" s="61"/>
      <c r="JA490" s="61"/>
      <c r="JB490" s="61"/>
      <c r="JC490" s="61"/>
      <c r="JD490" s="61"/>
      <c r="JE490" s="61"/>
      <c r="JF490" s="61"/>
      <c r="JG490" s="61"/>
      <c r="JH490" s="61"/>
      <c r="JI490" s="61"/>
      <c r="JJ490" s="61"/>
      <c r="JK490" s="61"/>
      <c r="JL490" s="61"/>
      <c r="JM490" s="61"/>
      <c r="JN490" s="61"/>
      <c r="JO490" s="61"/>
      <c r="JP490" s="61"/>
      <c r="JQ490" s="61"/>
      <c r="JR490" s="61"/>
      <c r="JS490" s="61"/>
      <c r="JT490" s="61"/>
      <c r="JU490" s="61"/>
      <c r="JV490" s="61"/>
      <c r="JW490" s="61"/>
      <c r="JX490" s="61"/>
      <c r="JY490" s="61"/>
      <c r="JZ490" s="61"/>
      <c r="KA490" s="202"/>
      <c r="KB490" s="203"/>
      <c r="KC490" s="202"/>
      <c r="KD490" s="203"/>
      <c r="KE490" s="202"/>
      <c r="KF490" s="203"/>
      <c r="KG490" s="202"/>
      <c r="KH490" s="203"/>
      <c r="KI490" s="204"/>
      <c r="KJ490" s="208"/>
      <c r="KK490" s="61"/>
      <c r="KL490" s="61"/>
      <c r="KM490" s="61"/>
      <c r="KN490" s="61"/>
      <c r="KO490" s="61"/>
      <c r="KP490" s="61"/>
      <c r="KQ490" s="61"/>
      <c r="KR490" s="61"/>
      <c r="KS490" s="61"/>
      <c r="KT490" s="61"/>
      <c r="KU490" s="61"/>
      <c r="KV490" s="61"/>
      <c r="KW490" s="61"/>
      <c r="KX490" s="61"/>
      <c r="KY490" s="61"/>
      <c r="KZ490" s="61"/>
      <c r="LA490" s="61"/>
      <c r="LB490" s="61"/>
      <c r="LC490" s="61"/>
      <c r="LD490" s="61"/>
      <c r="LE490" s="61"/>
      <c r="LF490" s="61"/>
      <c r="LG490" s="61"/>
      <c r="LH490" s="61"/>
      <c r="LI490" s="61"/>
      <c r="LJ490" s="61"/>
      <c r="LK490" s="61"/>
      <c r="LL490" s="61"/>
      <c r="LM490" s="61"/>
      <c r="LN490" s="61"/>
      <c r="LO490" s="61"/>
      <c r="LP490" s="61"/>
      <c r="LQ490" s="61"/>
      <c r="LR490" s="202"/>
      <c r="LS490" s="203"/>
      <c r="LT490" s="202"/>
      <c r="LU490" s="203"/>
      <c r="LV490" s="202"/>
      <c r="LW490" s="203"/>
      <c r="LX490" s="202"/>
      <c r="LY490" s="203"/>
      <c r="LZ490" s="204"/>
      <c r="MA490" s="208"/>
      <c r="MB490" s="61"/>
      <c r="MC490" s="61"/>
      <c r="MD490" s="61"/>
      <c r="ME490" s="61"/>
      <c r="MF490" s="61"/>
      <c r="MG490" s="61"/>
      <c r="MH490" s="61"/>
      <c r="MI490" s="61"/>
      <c r="MJ490" s="61"/>
      <c r="MK490" s="61"/>
      <c r="ML490" s="61"/>
      <c r="MM490" s="61"/>
      <c r="MN490" s="61"/>
      <c r="MO490" s="61"/>
      <c r="MP490" s="61"/>
      <c r="MQ490" s="61"/>
      <c r="MR490" s="61"/>
      <c r="MS490" s="61"/>
      <c r="MT490" s="61"/>
      <c r="MU490" s="61"/>
      <c r="MV490" s="61"/>
      <c r="MW490" s="61"/>
      <c r="MX490" s="61"/>
      <c r="MY490" s="61"/>
      <c r="MZ490" s="61"/>
      <c r="NA490" s="61"/>
      <c r="NB490" s="61"/>
      <c r="NC490" s="61"/>
      <c r="ND490" s="202"/>
      <c r="NE490" s="203"/>
      <c r="NF490" s="202"/>
      <c r="NG490" s="203"/>
      <c r="NH490" s="202"/>
      <c r="NI490" s="203"/>
      <c r="NJ490" s="202"/>
      <c r="NK490" s="203"/>
      <c r="NL490" s="204"/>
      <c r="NM490" s="207"/>
      <c r="NN490" s="77"/>
      <c r="NO490" s="77"/>
      <c r="NP490" s="61"/>
      <c r="NQ490" s="61"/>
      <c r="NR490" s="61"/>
      <c r="NS490" s="61"/>
      <c r="NT490" s="61"/>
      <c r="NU490" s="61"/>
      <c r="NV490" s="61"/>
      <c r="NW490" s="61"/>
      <c r="NX490" s="61"/>
      <c r="NY490" s="61"/>
      <c r="NZ490" s="61"/>
      <c r="OA490" s="61"/>
      <c r="OB490" s="61"/>
      <c r="OC490" s="61"/>
      <c r="OD490" s="61"/>
      <c r="OE490" s="61"/>
      <c r="OF490" s="61"/>
      <c r="OG490" s="61"/>
      <c r="OH490" s="61"/>
      <c r="OI490" s="61"/>
      <c r="OJ490" s="61"/>
      <c r="OK490" s="61"/>
      <c r="OL490" s="61"/>
      <c r="OM490" s="61"/>
      <c r="ON490" s="61"/>
      <c r="OO490" s="61"/>
      <c r="OP490" s="202"/>
      <c r="OQ490" s="203"/>
      <c r="OR490" s="202"/>
      <c r="OS490" s="203"/>
      <c r="OT490" s="202"/>
      <c r="OU490" s="203"/>
      <c r="OV490" s="202"/>
      <c r="OW490" s="203"/>
      <c r="OX490" s="204"/>
      <c r="OY490" s="207"/>
      <c r="OZ490" s="61"/>
    </row>
    <row r="491" spans="1:416" ht="29.25" hidden="1" customHeight="1">
      <c r="A491" s="61"/>
      <c r="B491" s="282">
        <v>180</v>
      </c>
      <c r="C491" s="278" t="s">
        <v>275</v>
      </c>
      <c r="D491" s="281" t="s">
        <v>4</v>
      </c>
      <c r="E491" s="278" t="s">
        <v>588</v>
      </c>
      <c r="F491" s="292" t="s">
        <v>4</v>
      </c>
      <c r="G491" s="281"/>
      <c r="H491" s="137" t="s">
        <v>538</v>
      </c>
      <c r="I491" s="137" t="s">
        <v>594</v>
      </c>
      <c r="J491" s="134"/>
      <c r="K491" s="206" t="s">
        <v>662</v>
      </c>
      <c r="L491" s="200" t="s">
        <v>500</v>
      </c>
      <c r="M491" s="55" t="s">
        <v>377</v>
      </c>
      <c r="N491" s="61" t="s">
        <v>349</v>
      </c>
      <c r="O491" s="282" t="s">
        <v>205</v>
      </c>
      <c r="P491" s="282"/>
      <c r="Q491" s="131" t="s">
        <v>205</v>
      </c>
      <c r="R491" s="131"/>
      <c r="S491" s="131"/>
      <c r="T491" s="131"/>
      <c r="U491" s="131"/>
      <c r="V491" s="131"/>
      <c r="W491" s="131"/>
      <c r="X491" s="131"/>
      <c r="Y491" s="131"/>
      <c r="Z491" s="131"/>
      <c r="AA491" s="131"/>
      <c r="AB491" s="130">
        <f t="shared" ref="AB491:AB531" si="713">COUNTIF($Q491:$AA491,"x")</f>
        <v>1</v>
      </c>
      <c r="AC491" s="75" t="s">
        <v>555</v>
      </c>
      <c r="AD491" s="77" t="s">
        <v>555</v>
      </c>
      <c r="AE491" s="201">
        <v>2</v>
      </c>
      <c r="AF491" s="201">
        <v>1</v>
      </c>
      <c r="AG491" s="201">
        <v>1</v>
      </c>
      <c r="AH491" s="201">
        <v>2</v>
      </c>
      <c r="AI491" s="201">
        <v>2</v>
      </c>
      <c r="AJ491" s="201">
        <v>2</v>
      </c>
      <c r="AK491" s="201">
        <v>2</v>
      </c>
      <c r="AL491" s="201">
        <v>2</v>
      </c>
      <c r="AM491" s="201">
        <v>2</v>
      </c>
      <c r="AN491" s="201">
        <v>2</v>
      </c>
      <c r="AO491" s="201">
        <v>2</v>
      </c>
      <c r="AP491" s="201">
        <v>2</v>
      </c>
      <c r="AQ491" s="201">
        <v>1</v>
      </c>
      <c r="AR491" s="201">
        <v>2</v>
      </c>
      <c r="AS491" s="201">
        <v>2</v>
      </c>
      <c r="AT491" s="201">
        <v>2</v>
      </c>
      <c r="AU491" s="201">
        <v>2</v>
      </c>
      <c r="AV491" s="201">
        <v>2</v>
      </c>
      <c r="AW491" s="201">
        <v>2</v>
      </c>
      <c r="AX491" s="201">
        <v>2</v>
      </c>
      <c r="AY491" s="201">
        <v>2</v>
      </c>
      <c r="AZ491" s="201">
        <v>2</v>
      </c>
      <c r="BA491" s="201">
        <v>2</v>
      </c>
      <c r="BB491" s="201">
        <v>2</v>
      </c>
      <c r="BC491" s="201">
        <v>2</v>
      </c>
      <c r="BD491" s="201">
        <v>2</v>
      </c>
      <c r="BE491" s="201">
        <v>2</v>
      </c>
      <c r="BF491" s="201">
        <v>1</v>
      </c>
      <c r="BG491" s="201">
        <v>1</v>
      </c>
      <c r="BH491" s="201">
        <v>2</v>
      </c>
      <c r="BI491" s="202">
        <f>COUNTIF(AE491:BH491,"2")</f>
        <v>25</v>
      </c>
      <c r="BJ491" s="203">
        <f>BI491/(BI491+BK491+BM491+BO491)</f>
        <v>0.83333333333333337</v>
      </c>
      <c r="BK491" s="202">
        <f>COUNTIF(AE491:BH491,"1")</f>
        <v>5</v>
      </c>
      <c r="BL491" s="203">
        <f>BK491/(BI491+BK491+BM491+BO491)</f>
        <v>0.16666666666666666</v>
      </c>
      <c r="BM491" s="202">
        <f>COUNTIF(AE491:BH491,"0")</f>
        <v>0</v>
      </c>
      <c r="BN491" s="203">
        <f>BM491/(BI491+BK491+BM491+BO491)</f>
        <v>0</v>
      </c>
      <c r="BO491" s="202">
        <f>COUNTIF(P491:BH491,"KĐG")</f>
        <v>0</v>
      </c>
      <c r="BP491" s="203">
        <f>BO491/(BI491+BK491+BM491+BO491)</f>
        <v>0</v>
      </c>
      <c r="BQ491" s="204">
        <f>(((BI491*2)+(BK491*1)+(BM491*0)))/(BI491+BK491+BM491)</f>
        <v>1.8333333333333333</v>
      </c>
      <c r="BR491" s="205" t="str">
        <f>IF(BP491&gt;=50%,"KĐG",IF(BQ491&gt;=1.6,"Đạt mục tiêu",IF(BQ491&gt;=1,"Cần cố gắng","Chưa đạt")))</f>
        <v>Đạt mục tiêu</v>
      </c>
      <c r="BS491" s="251"/>
      <c r="BT491" s="251"/>
      <c r="BU491" s="77">
        <v>2</v>
      </c>
      <c r="BV491" s="77">
        <v>1</v>
      </c>
      <c r="BW491" s="61">
        <v>1</v>
      </c>
      <c r="BX491" s="61">
        <v>2</v>
      </c>
      <c r="BY491" s="61">
        <v>2</v>
      </c>
      <c r="BZ491" s="61">
        <v>2</v>
      </c>
      <c r="CA491" s="61">
        <v>2</v>
      </c>
      <c r="CB491" s="61">
        <v>2</v>
      </c>
      <c r="CC491" s="61">
        <v>2</v>
      </c>
      <c r="CD491" s="61">
        <v>2</v>
      </c>
      <c r="CE491" s="61">
        <v>2</v>
      </c>
      <c r="CF491" s="61">
        <v>2</v>
      </c>
      <c r="CG491" s="61">
        <v>1</v>
      </c>
      <c r="CH491" s="61">
        <v>2</v>
      </c>
      <c r="CI491" s="61">
        <v>2</v>
      </c>
      <c r="CJ491" s="61">
        <v>2</v>
      </c>
      <c r="CK491" s="61">
        <v>2</v>
      </c>
      <c r="CL491" s="61">
        <v>2</v>
      </c>
      <c r="CM491" s="61">
        <v>2</v>
      </c>
      <c r="CN491" s="61">
        <v>2</v>
      </c>
      <c r="CO491" s="61">
        <v>2</v>
      </c>
      <c r="CP491" s="61">
        <v>2</v>
      </c>
      <c r="CQ491" s="61">
        <v>2</v>
      </c>
      <c r="CR491" s="61">
        <v>2</v>
      </c>
      <c r="CS491" s="61">
        <v>2</v>
      </c>
      <c r="CT491" s="61">
        <v>2</v>
      </c>
      <c r="CU491" s="61">
        <v>2</v>
      </c>
      <c r="CV491" s="61">
        <v>1</v>
      </c>
      <c r="CW491" s="61">
        <v>1</v>
      </c>
      <c r="CX491" s="61">
        <v>2</v>
      </c>
      <c r="CY491" s="61">
        <f>COUNTIF(BU491:CX491,"2")</f>
        <v>25</v>
      </c>
      <c r="CZ491" s="61">
        <f>CY491/(CY491+DA491+DC491+DE491)</f>
        <v>0.83333333333333337</v>
      </c>
      <c r="DA491" s="61">
        <f>COUNTIF(BU491:CX491,"1")</f>
        <v>5</v>
      </c>
      <c r="DB491" s="61">
        <f>DA491/(CY491+DA491+DC491+DE491)</f>
        <v>0.16666666666666666</v>
      </c>
      <c r="DC491" s="61">
        <f>COUNTIF(BU491:CX491,"0")</f>
        <v>0</v>
      </c>
      <c r="DD491" s="61">
        <f>DC491/(CY491+DA491+DC491+DE491)</f>
        <v>0</v>
      </c>
      <c r="DE491" s="61">
        <f>COUNTIF(BG491:CX491,"KĐG")</f>
        <v>0</v>
      </c>
      <c r="DF491" s="61">
        <f>DE491/(CY491+DA491+DC491+DE491)</f>
        <v>0</v>
      </c>
      <c r="DG491" s="61">
        <f>(((CY491*2)+(DA491*1)+(DC491*0)))/(CY491+DA491+DC491)</f>
        <v>1.8333333333333333</v>
      </c>
      <c r="DH491" s="61" t="str">
        <f>IF(DF491&gt;=50%,"KĐG",IF(DG491&gt;=1.6,"Đạt mục tiêu",IF(DG491&gt;=1,"Cần cố gắng","Chưa đạt")))</f>
        <v>Đạt mục tiêu</v>
      </c>
      <c r="DI491" s="61"/>
      <c r="DJ491" s="61"/>
      <c r="DK491" s="61"/>
      <c r="DL491" s="77"/>
      <c r="DM491" s="77"/>
      <c r="DN491" s="77"/>
      <c r="DO491" s="77"/>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77"/>
      <c r="FF491" s="77"/>
      <c r="FG491" s="77"/>
      <c r="FH491" s="77"/>
      <c r="FI491" s="77"/>
      <c r="FJ491" s="61"/>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c r="GS491" s="61"/>
      <c r="GT491" s="61"/>
      <c r="GU491" s="61"/>
      <c r="GV491" s="61"/>
      <c r="GW491" s="61"/>
      <c r="GX491" s="61"/>
      <c r="GY491" s="77"/>
      <c r="GZ491" s="77"/>
      <c r="HA491" s="77"/>
      <c r="HB491" s="77"/>
      <c r="HC491" s="77"/>
      <c r="HD491" s="61"/>
      <c r="HE491" s="61"/>
      <c r="HF491" s="61"/>
      <c r="HG491" s="61"/>
      <c r="HH491" s="61"/>
      <c r="HI491" s="61"/>
      <c r="HJ491" s="61"/>
      <c r="HK491" s="61"/>
      <c r="HL491" s="61"/>
      <c r="HM491" s="61"/>
      <c r="HN491" s="61"/>
      <c r="HO491" s="61"/>
      <c r="HP491" s="61"/>
      <c r="HQ491" s="61"/>
      <c r="HR491" s="61"/>
      <c r="HS491" s="61"/>
      <c r="HT491" s="61"/>
      <c r="HU491" s="61"/>
      <c r="HV491" s="61"/>
      <c r="HW491" s="61"/>
      <c r="HX491" s="61"/>
      <c r="HY491" s="61"/>
      <c r="HZ491" s="61"/>
      <c r="IA491" s="61"/>
      <c r="IB491" s="61"/>
      <c r="IC491" s="61"/>
      <c r="ID491" s="61"/>
      <c r="IE491" s="61"/>
      <c r="IF491" s="61"/>
      <c r="IG491" s="61"/>
      <c r="IH491" s="61"/>
      <c r="II491" s="61"/>
      <c r="IJ491" s="61"/>
      <c r="IK491" s="61"/>
      <c r="IL491" s="61"/>
      <c r="IM491" s="61"/>
      <c r="IN491" s="61"/>
      <c r="IO491" s="61"/>
      <c r="IP491" s="61"/>
      <c r="IQ491" s="61"/>
      <c r="IR491" s="61"/>
      <c r="IS491" s="77"/>
      <c r="IT491" s="77"/>
      <c r="IU491" s="77"/>
      <c r="IV491" s="77"/>
      <c r="IW491" s="61"/>
      <c r="IX491" s="61"/>
      <c r="IY491" s="61"/>
      <c r="IZ491" s="61"/>
      <c r="JA491" s="61"/>
      <c r="JB491" s="61"/>
      <c r="JC491" s="61"/>
      <c r="JD491" s="61"/>
      <c r="JE491" s="61"/>
      <c r="JF491" s="61"/>
      <c r="JG491" s="61"/>
      <c r="JH491" s="61"/>
      <c r="JI491" s="61"/>
      <c r="JJ491" s="61"/>
      <c r="JK491" s="61"/>
      <c r="JL491" s="61"/>
      <c r="JM491" s="61"/>
      <c r="JN491" s="61"/>
      <c r="JO491" s="61"/>
      <c r="JP491" s="61"/>
      <c r="JQ491" s="61"/>
      <c r="JR491" s="61"/>
      <c r="JS491" s="61"/>
      <c r="JT491" s="61"/>
      <c r="JU491" s="61"/>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61"/>
      <c r="LG491" s="61"/>
      <c r="LH491" s="61"/>
      <c r="LI491" s="61"/>
      <c r="LJ491" s="61"/>
      <c r="LK491" s="61"/>
      <c r="LL491" s="61"/>
      <c r="LM491" s="61"/>
      <c r="LN491" s="61"/>
      <c r="LO491" s="61"/>
      <c r="LP491" s="61"/>
      <c r="LQ491" s="61"/>
      <c r="LR491" s="61"/>
      <c r="LS491" s="61"/>
      <c r="LT491" s="61"/>
      <c r="LU491" s="61"/>
      <c r="LV491" s="61"/>
      <c r="LW491" s="61"/>
      <c r="LX491" s="61"/>
      <c r="LY491" s="61"/>
      <c r="LZ491" s="61"/>
      <c r="MA491" s="61"/>
      <c r="MB491" s="61"/>
      <c r="MC491" s="61"/>
      <c r="MD491" s="61"/>
      <c r="ME491" s="61"/>
      <c r="MF491" s="61"/>
      <c r="MG491" s="61"/>
      <c r="MH491" s="61"/>
      <c r="MI491" s="61"/>
      <c r="MJ491" s="61"/>
      <c r="MK491" s="61"/>
      <c r="ML491" s="61"/>
      <c r="MM491" s="61"/>
      <c r="MN491" s="61"/>
      <c r="MO491" s="61"/>
      <c r="MP491" s="61"/>
      <c r="MQ491" s="61"/>
      <c r="MR491" s="61"/>
      <c r="MS491" s="61"/>
      <c r="MT491" s="61"/>
      <c r="MU491" s="61"/>
      <c r="MV491" s="61"/>
      <c r="MW491" s="61"/>
      <c r="MX491" s="61"/>
      <c r="MY491" s="61"/>
      <c r="MZ491" s="61"/>
      <c r="NA491" s="61"/>
      <c r="NB491" s="61"/>
      <c r="NC491" s="61"/>
      <c r="ND491" s="61"/>
      <c r="NE491" s="61"/>
      <c r="NF491" s="61"/>
      <c r="NG491" s="61"/>
      <c r="NH491" s="61"/>
      <c r="NI491" s="61"/>
      <c r="NJ491" s="61"/>
      <c r="NK491" s="61"/>
      <c r="NL491" s="61"/>
      <c r="NM491" s="61"/>
      <c r="NN491" s="61"/>
      <c r="NO491" s="61"/>
      <c r="NP491" s="61"/>
      <c r="NQ491" s="61"/>
      <c r="NR491" s="61"/>
      <c r="NS491" s="61"/>
      <c r="NT491" s="61"/>
      <c r="NU491" s="61"/>
      <c r="NV491" s="61"/>
      <c r="NW491" s="61"/>
      <c r="NX491" s="61"/>
      <c r="NY491" s="61"/>
      <c r="NZ491" s="61"/>
      <c r="OA491" s="61"/>
      <c r="OB491" s="61"/>
      <c r="OC491" s="61"/>
      <c r="OD491" s="61"/>
      <c r="OE491" s="61"/>
      <c r="OF491" s="61"/>
      <c r="OG491" s="61"/>
      <c r="OH491" s="61"/>
      <c r="OI491" s="61"/>
      <c r="OJ491" s="61"/>
      <c r="OK491" s="61"/>
      <c r="OL491" s="61"/>
      <c r="OM491" s="61"/>
      <c r="ON491" s="61"/>
      <c r="OO491" s="61"/>
      <c r="OP491" s="61"/>
      <c r="OQ491" s="61"/>
      <c r="OR491" s="61"/>
      <c r="OS491" s="61"/>
      <c r="OT491" s="61"/>
      <c r="OU491" s="61"/>
      <c r="OV491" s="61"/>
      <c r="OW491" s="61"/>
      <c r="OX491" s="61"/>
      <c r="OY491" s="61"/>
      <c r="OZ491" s="61"/>
    </row>
    <row r="492" spans="1:416" ht="33.75" customHeight="1">
      <c r="A492" s="61"/>
      <c r="B492" s="282"/>
      <c r="C492" s="278"/>
      <c r="D492" s="281"/>
      <c r="E492" s="278"/>
      <c r="F492" s="292"/>
      <c r="G492" s="281"/>
      <c r="H492" s="137" t="s">
        <v>1394</v>
      </c>
      <c r="I492" s="137" t="s">
        <v>594</v>
      </c>
      <c r="J492" s="134"/>
      <c r="K492" s="206" t="s">
        <v>662</v>
      </c>
      <c r="L492" s="200" t="s">
        <v>500</v>
      </c>
      <c r="M492" s="55" t="s">
        <v>377</v>
      </c>
      <c r="N492" s="61"/>
      <c r="O492" s="282"/>
      <c r="P492" s="282"/>
      <c r="Q492" s="131"/>
      <c r="R492" s="131" t="s">
        <v>205</v>
      </c>
      <c r="S492" s="131"/>
      <c r="T492" s="131"/>
      <c r="U492" s="131"/>
      <c r="V492" s="131"/>
      <c r="W492" s="131"/>
      <c r="X492" s="131"/>
      <c r="Y492" s="131"/>
      <c r="Z492" s="131"/>
      <c r="AA492" s="131"/>
      <c r="AB492" s="130">
        <f t="shared" si="713"/>
        <v>1</v>
      </c>
      <c r="AC492" s="77"/>
      <c r="AD492" s="77"/>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202"/>
      <c r="BJ492" s="203"/>
      <c r="BK492" s="202"/>
      <c r="BL492" s="203"/>
      <c r="BM492" s="202"/>
      <c r="BN492" s="203"/>
      <c r="BO492" s="202"/>
      <c r="BP492" s="203"/>
      <c r="BQ492" s="205"/>
      <c r="BR492" s="207"/>
      <c r="BS492" s="79" t="s">
        <v>555</v>
      </c>
      <c r="BT492" s="79" t="s">
        <v>555</v>
      </c>
      <c r="BU492" s="79"/>
      <c r="BV492" s="79"/>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202"/>
      <c r="DC492" s="203"/>
      <c r="DD492" s="202"/>
      <c r="DE492" s="203"/>
      <c r="DF492" s="202"/>
      <c r="DG492" s="203"/>
      <c r="DH492" s="202"/>
      <c r="DI492" s="203" t="e">
        <f>DH492/(DB492+DD492+DF492+DH492)</f>
        <v>#DIV/0!</v>
      </c>
      <c r="DJ492" s="204" t="e">
        <f>(((DB492*2)+(DD492*1)+(DF492*0)))/(DB492+DD492+DF492)</f>
        <v>#DIV/0!</v>
      </c>
      <c r="DK492" s="207" t="e">
        <f>IF(DI492&gt;=50%,"KĐG",IF(DJ492&gt;=1.6,"Đạt mục tiêu",IF(DJ492&gt;=1,"Cần cố gắng","Chưa đạt")))</f>
        <v>#DIV/0!</v>
      </c>
      <c r="DL492" s="77"/>
      <c r="DM492" s="77"/>
      <c r="DN492" s="77"/>
      <c r="DO492" s="77"/>
      <c r="DP492" s="201">
        <v>2</v>
      </c>
      <c r="DQ492" s="201">
        <v>2</v>
      </c>
      <c r="DR492" s="201">
        <v>2</v>
      </c>
      <c r="DS492" s="201">
        <v>2</v>
      </c>
      <c r="DT492" s="201">
        <v>2</v>
      </c>
      <c r="DU492" s="201">
        <v>2</v>
      </c>
      <c r="DV492" s="201">
        <v>2</v>
      </c>
      <c r="DW492" s="201">
        <v>2</v>
      </c>
      <c r="DX492" s="201">
        <v>2</v>
      </c>
      <c r="DY492" s="201">
        <v>2</v>
      </c>
      <c r="DZ492" s="201">
        <v>2</v>
      </c>
      <c r="EA492" s="201">
        <v>2</v>
      </c>
      <c r="EB492" s="201">
        <v>2</v>
      </c>
      <c r="EC492" s="201">
        <v>2</v>
      </c>
      <c r="ED492" s="201">
        <v>2</v>
      </c>
      <c r="EE492" s="201">
        <v>2</v>
      </c>
      <c r="EF492" s="201">
        <v>2</v>
      </c>
      <c r="EG492" s="201">
        <v>2</v>
      </c>
      <c r="EH492" s="201">
        <v>2</v>
      </c>
      <c r="EI492" s="201">
        <v>2</v>
      </c>
      <c r="EJ492" s="201">
        <v>2</v>
      </c>
      <c r="EK492" s="201">
        <v>2</v>
      </c>
      <c r="EL492" s="201">
        <v>2</v>
      </c>
      <c r="EM492" s="201">
        <v>2</v>
      </c>
      <c r="EN492" s="201">
        <v>2</v>
      </c>
      <c r="EO492" s="201">
        <v>2</v>
      </c>
      <c r="EP492" s="201">
        <v>2</v>
      </c>
      <c r="EQ492" s="201">
        <v>2</v>
      </c>
      <c r="ER492" s="201">
        <v>2</v>
      </c>
      <c r="ES492" s="201">
        <v>2</v>
      </c>
      <c r="ET492" s="201">
        <v>2</v>
      </c>
      <c r="EU492" s="61"/>
      <c r="EV492" s="61"/>
      <c r="EW492" s="61"/>
      <c r="EX492" s="61"/>
      <c r="EY492" s="61"/>
      <c r="EZ492" s="61"/>
      <c r="FA492" s="61"/>
      <c r="FB492" s="61"/>
      <c r="FC492" s="61"/>
      <c r="FD492" s="61"/>
      <c r="FE492" s="77"/>
      <c r="FF492" s="77"/>
      <c r="FG492" s="77"/>
      <c r="FH492" s="77"/>
      <c r="FI492" s="77"/>
      <c r="FJ492" s="61"/>
      <c r="FK492" s="61"/>
      <c r="FL492" s="61"/>
      <c r="FM492" s="61"/>
      <c r="FN492" s="61"/>
      <c r="FO492" s="61"/>
      <c r="FP492" s="61"/>
      <c r="FQ492" s="61"/>
      <c r="FR492" s="61"/>
      <c r="FS492" s="61"/>
      <c r="FT492" s="61"/>
      <c r="FU492" s="61"/>
      <c r="FV492" s="61"/>
      <c r="FW492" s="61"/>
      <c r="FX492" s="61"/>
      <c r="FY492" s="61"/>
      <c r="FZ492" s="61"/>
      <c r="GA492" s="61"/>
      <c r="GB492" s="61"/>
      <c r="GC492" s="61"/>
      <c r="GD492" s="61"/>
      <c r="GE492" s="61"/>
      <c r="GF492" s="61"/>
      <c r="GG492" s="61"/>
      <c r="GH492" s="61"/>
      <c r="GI492" s="61"/>
      <c r="GJ492" s="61"/>
      <c r="GK492" s="61"/>
      <c r="GL492" s="61"/>
      <c r="GM492" s="61"/>
      <c r="GN492" s="61"/>
      <c r="GO492" s="61"/>
      <c r="GP492" s="61"/>
      <c r="GQ492" s="61"/>
      <c r="GR492" s="61"/>
      <c r="GS492" s="61"/>
      <c r="GT492" s="61"/>
      <c r="GU492" s="61"/>
      <c r="GV492" s="61"/>
      <c r="GW492" s="61"/>
      <c r="GX492" s="61"/>
      <c r="GY492" s="77"/>
      <c r="GZ492" s="77"/>
      <c r="HA492" s="77"/>
      <c r="HB492" s="77"/>
      <c r="HC492" s="77"/>
      <c r="HD492" s="61"/>
      <c r="HE492" s="61"/>
      <c r="HF492" s="61"/>
      <c r="HG492" s="61"/>
      <c r="HH492" s="61"/>
      <c r="HI492" s="61"/>
      <c r="HJ492" s="61"/>
      <c r="HK492" s="61"/>
      <c r="HL492" s="61"/>
      <c r="HM492" s="61"/>
      <c r="HN492" s="61"/>
      <c r="HO492" s="61"/>
      <c r="HP492" s="61"/>
      <c r="HQ492" s="61"/>
      <c r="HR492" s="61"/>
      <c r="HS492" s="61"/>
      <c r="HT492" s="61"/>
      <c r="HU492" s="61"/>
      <c r="HV492" s="61"/>
      <c r="HW492" s="61"/>
      <c r="HX492" s="61"/>
      <c r="HY492" s="61"/>
      <c r="HZ492" s="61"/>
      <c r="IA492" s="61"/>
      <c r="IB492" s="61"/>
      <c r="IC492" s="61"/>
      <c r="ID492" s="61"/>
      <c r="IE492" s="61"/>
      <c r="IF492" s="61"/>
      <c r="IG492" s="61"/>
      <c r="IH492" s="61"/>
      <c r="II492" s="61"/>
      <c r="IJ492" s="61"/>
      <c r="IK492" s="61"/>
      <c r="IL492" s="61"/>
      <c r="IM492" s="61"/>
      <c r="IN492" s="61"/>
      <c r="IO492" s="61"/>
      <c r="IP492" s="61"/>
      <c r="IQ492" s="61"/>
      <c r="IR492" s="61"/>
      <c r="IS492" s="77"/>
      <c r="IT492" s="77"/>
      <c r="IU492" s="77"/>
      <c r="IV492" s="77"/>
      <c r="IW492" s="61"/>
      <c r="IX492" s="61"/>
      <c r="IY492" s="61"/>
      <c r="IZ492" s="61"/>
      <c r="JA492" s="61"/>
      <c r="JB492" s="61"/>
      <c r="JC492" s="61"/>
      <c r="JD492" s="61"/>
      <c r="JE492" s="61"/>
      <c r="JF492" s="61"/>
      <c r="JG492" s="61"/>
      <c r="JH492" s="61"/>
      <c r="JI492" s="61"/>
      <c r="JJ492" s="61"/>
      <c r="JK492" s="61"/>
      <c r="JL492" s="61"/>
      <c r="JM492" s="61"/>
      <c r="JN492" s="61"/>
      <c r="JO492" s="61"/>
      <c r="JP492" s="61"/>
      <c r="JQ492" s="61"/>
      <c r="JR492" s="61"/>
      <c r="JS492" s="61"/>
      <c r="JT492" s="61"/>
      <c r="JU492" s="61"/>
      <c r="JV492" s="61"/>
      <c r="JW492" s="61"/>
      <c r="JX492" s="61"/>
      <c r="JY492" s="61"/>
      <c r="JZ492" s="61"/>
      <c r="KA492" s="61"/>
      <c r="KB492" s="61"/>
      <c r="KC492" s="61"/>
      <c r="KD492" s="61"/>
      <c r="KE492" s="61"/>
      <c r="KF492" s="61"/>
      <c r="KG492" s="61"/>
      <c r="KH492" s="61"/>
      <c r="KI492" s="61"/>
      <c r="KJ492" s="61"/>
      <c r="KK492" s="61"/>
      <c r="KL492" s="61"/>
      <c r="KM492" s="61"/>
      <c r="KN492" s="61"/>
      <c r="KO492" s="61"/>
      <c r="KP492" s="61"/>
      <c r="KQ492" s="61"/>
      <c r="KR492" s="61"/>
      <c r="KS492" s="61"/>
      <c r="KT492" s="61"/>
      <c r="KU492" s="61"/>
      <c r="KV492" s="61"/>
      <c r="KW492" s="61"/>
      <c r="KX492" s="61"/>
      <c r="KY492" s="61"/>
      <c r="KZ492" s="61"/>
      <c r="LA492" s="61"/>
      <c r="LB492" s="61"/>
      <c r="LC492" s="61"/>
      <c r="LD492" s="61"/>
      <c r="LE492" s="61"/>
      <c r="LF492" s="61"/>
      <c r="LG492" s="61"/>
      <c r="LH492" s="61"/>
      <c r="LI492" s="61"/>
      <c r="LJ492" s="61"/>
      <c r="LK492" s="61"/>
      <c r="LL492" s="61"/>
      <c r="LM492" s="61"/>
      <c r="LN492" s="61"/>
      <c r="LO492" s="61"/>
      <c r="LP492" s="61"/>
      <c r="LQ492" s="61"/>
      <c r="LR492" s="61"/>
      <c r="LS492" s="61"/>
      <c r="LT492" s="61"/>
      <c r="LU492" s="61"/>
      <c r="LV492" s="61"/>
      <c r="LW492" s="61"/>
      <c r="LX492" s="61"/>
      <c r="LY492" s="61"/>
      <c r="LZ492" s="61"/>
      <c r="MA492" s="61"/>
      <c r="MB492" s="61"/>
      <c r="MC492" s="61"/>
      <c r="MD492" s="61"/>
      <c r="ME492" s="61"/>
      <c r="MF492" s="61"/>
      <c r="MG492" s="61"/>
      <c r="MH492" s="61"/>
      <c r="MI492" s="61"/>
      <c r="MJ492" s="61"/>
      <c r="MK492" s="61"/>
      <c r="ML492" s="61"/>
      <c r="MM492" s="61"/>
      <c r="MN492" s="61"/>
      <c r="MO492" s="61"/>
      <c r="MP492" s="61"/>
      <c r="MQ492" s="61"/>
      <c r="MR492" s="61"/>
      <c r="MS492" s="61"/>
      <c r="MT492" s="61"/>
      <c r="MU492" s="61"/>
      <c r="MV492" s="61"/>
      <c r="MW492" s="61"/>
      <c r="MX492" s="61"/>
      <c r="MY492" s="61"/>
      <c r="MZ492" s="61"/>
      <c r="NA492" s="61"/>
      <c r="NB492" s="61"/>
      <c r="NC492" s="61"/>
      <c r="ND492" s="61"/>
      <c r="NE492" s="61"/>
      <c r="NF492" s="61"/>
      <c r="NG492" s="61"/>
      <c r="NH492" s="61"/>
      <c r="NI492" s="61"/>
      <c r="NJ492" s="61"/>
      <c r="NK492" s="61"/>
      <c r="NL492" s="61"/>
      <c r="NM492" s="61"/>
      <c r="NN492" s="61"/>
      <c r="NO492" s="61"/>
      <c r="NP492" s="61"/>
      <c r="NQ492" s="61"/>
      <c r="NR492" s="61"/>
      <c r="NS492" s="61"/>
      <c r="NT492" s="61"/>
      <c r="NU492" s="61"/>
      <c r="NV492" s="61"/>
      <c r="NW492" s="61"/>
      <c r="NX492" s="61"/>
      <c r="NY492" s="61"/>
      <c r="NZ492" s="61"/>
      <c r="OA492" s="61"/>
      <c r="OB492" s="61"/>
      <c r="OC492" s="61"/>
      <c r="OD492" s="61"/>
      <c r="OE492" s="61"/>
      <c r="OF492" s="61"/>
      <c r="OG492" s="61"/>
      <c r="OH492" s="61"/>
      <c r="OI492" s="61"/>
      <c r="OJ492" s="61"/>
      <c r="OK492" s="61"/>
      <c r="OL492" s="61"/>
      <c r="OM492" s="61"/>
      <c r="ON492" s="61"/>
      <c r="OO492" s="61"/>
      <c r="OP492" s="61"/>
      <c r="OQ492" s="61"/>
      <c r="OR492" s="61"/>
      <c r="OS492" s="61"/>
      <c r="OT492" s="61"/>
      <c r="OU492" s="61"/>
      <c r="OV492" s="61"/>
      <c r="OW492" s="61"/>
      <c r="OX492" s="61"/>
      <c r="OY492" s="61"/>
      <c r="OZ492" s="61"/>
    </row>
    <row r="493" spans="1:416" ht="29.25" hidden="1" customHeight="1">
      <c r="A493" s="61"/>
      <c r="B493" s="282"/>
      <c r="C493" s="278"/>
      <c r="D493" s="281"/>
      <c r="E493" s="278"/>
      <c r="F493" s="292"/>
      <c r="G493" s="281"/>
      <c r="H493" s="137" t="s">
        <v>1395</v>
      </c>
      <c r="I493" s="137" t="s">
        <v>594</v>
      </c>
      <c r="J493" s="134"/>
      <c r="K493" s="206" t="s">
        <v>662</v>
      </c>
      <c r="L493" s="200" t="s">
        <v>500</v>
      </c>
      <c r="M493" s="55" t="s">
        <v>377</v>
      </c>
      <c r="N493" s="61"/>
      <c r="O493" s="282"/>
      <c r="P493" s="282"/>
      <c r="Q493" s="131"/>
      <c r="R493" s="131"/>
      <c r="S493" s="131" t="s">
        <v>205</v>
      </c>
      <c r="T493" s="131"/>
      <c r="U493" s="131"/>
      <c r="V493" s="131"/>
      <c r="W493" s="131"/>
      <c r="X493" s="131"/>
      <c r="Y493" s="131"/>
      <c r="Z493" s="131"/>
      <c r="AA493" s="131"/>
      <c r="AB493" s="130">
        <f t="shared" si="713"/>
        <v>1</v>
      </c>
      <c r="AC493" s="77"/>
      <c r="AD493" s="77"/>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202"/>
      <c r="BJ493" s="203"/>
      <c r="BK493" s="202"/>
      <c r="BL493" s="203"/>
      <c r="BM493" s="202"/>
      <c r="BN493" s="203"/>
      <c r="BO493" s="202"/>
      <c r="BP493" s="203"/>
      <c r="BQ493" s="205"/>
      <c r="BR493" s="207"/>
      <c r="BS493" s="251"/>
      <c r="BT493" s="251"/>
      <c r="BU493" s="77"/>
      <c r="BV493" s="77"/>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178" t="s">
        <v>555</v>
      </c>
      <c r="DM493" s="178" t="s">
        <v>555</v>
      </c>
      <c r="DN493" s="178" t="s">
        <v>555</v>
      </c>
      <c r="DO493" s="178" t="s">
        <v>555</v>
      </c>
      <c r="DP493" s="201">
        <v>2</v>
      </c>
      <c r="DQ493" s="201">
        <v>2</v>
      </c>
      <c r="DR493" s="201">
        <v>2</v>
      </c>
      <c r="DS493" s="201">
        <v>2</v>
      </c>
      <c r="DT493" s="201">
        <v>2</v>
      </c>
      <c r="DU493" s="201">
        <v>2</v>
      </c>
      <c r="DV493" s="201">
        <v>2</v>
      </c>
      <c r="DW493" s="201">
        <v>2</v>
      </c>
      <c r="DX493" s="201">
        <v>2</v>
      </c>
      <c r="DY493" s="201">
        <v>2</v>
      </c>
      <c r="DZ493" s="201">
        <v>1</v>
      </c>
      <c r="EA493" s="201">
        <v>2</v>
      </c>
      <c r="EB493" s="201">
        <v>2</v>
      </c>
      <c r="EC493" s="201">
        <v>2</v>
      </c>
      <c r="ED493" s="201">
        <v>2</v>
      </c>
      <c r="EE493" s="201">
        <v>2</v>
      </c>
      <c r="EF493" s="201">
        <v>2</v>
      </c>
      <c r="EG493" s="201">
        <v>2</v>
      </c>
      <c r="EH493" s="201">
        <v>2</v>
      </c>
      <c r="EI493" s="201">
        <v>2</v>
      </c>
      <c r="EJ493" s="201">
        <v>2</v>
      </c>
      <c r="EK493" s="201">
        <v>2</v>
      </c>
      <c r="EL493" s="201">
        <v>2</v>
      </c>
      <c r="EM493" s="201">
        <v>2</v>
      </c>
      <c r="EN493" s="201">
        <v>2</v>
      </c>
      <c r="EO493" s="201">
        <v>2</v>
      </c>
      <c r="EP493" s="201">
        <v>2</v>
      </c>
      <c r="EQ493" s="201">
        <v>2</v>
      </c>
      <c r="ER493" s="201">
        <v>2</v>
      </c>
      <c r="ES493" s="201">
        <v>2</v>
      </c>
      <c r="ET493" s="201">
        <v>2</v>
      </c>
      <c r="EU493" s="202">
        <f>COUNTIF(DL493:ET493,"2")</f>
        <v>30</v>
      </c>
      <c r="EV493" s="203">
        <f>EU493/(EU493+EW493+EY493+FA493)</f>
        <v>0.967741935483871</v>
      </c>
      <c r="EW493" s="202">
        <f>COUNTIF(DL493:ET493,"1")</f>
        <v>1</v>
      </c>
      <c r="EX493" s="203">
        <f>EW493/(EU493+EW493+EY493+FA493)</f>
        <v>3.2258064516129031E-2</v>
      </c>
      <c r="EY493" s="202">
        <f>COUNTIF(DL493:ET493,"0")</f>
        <v>0</v>
      </c>
      <c r="EZ493" s="203">
        <f>EY493/(EU493+EW493+EY493+FA493)</f>
        <v>0</v>
      </c>
      <c r="FA493" s="202">
        <f>COUNTIF(DL493:ET493,"KĐG")</f>
        <v>0</v>
      </c>
      <c r="FB493" s="203">
        <f>FA493/(EU493+EW493+EY493+FA493)</f>
        <v>0</v>
      </c>
      <c r="FC493" s="204">
        <f>(((EU493*2)+(EW493*1)+(EY493*0)))/(EU493+EW493+EY493)</f>
        <v>1.967741935483871</v>
      </c>
      <c r="FD493" s="207" t="str">
        <f>IF(FB493&gt;=50%,"KĐG",IF(FC493&gt;=1.6,"Đạt mục tiêu",IF(FC493&gt;=1,"Cần cố gắng","Chưa đạt")))</f>
        <v>Đạt mục tiêu</v>
      </c>
      <c r="FE493" s="77"/>
      <c r="FF493" s="77"/>
      <c r="FG493" s="77"/>
      <c r="FH493" s="77"/>
      <c r="FI493" s="77"/>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61"/>
      <c r="GP493" s="61"/>
      <c r="GQ493" s="61"/>
      <c r="GR493" s="61"/>
      <c r="GS493" s="61"/>
      <c r="GT493" s="61"/>
      <c r="GU493" s="61"/>
      <c r="GV493" s="61"/>
      <c r="GW493" s="61"/>
      <c r="GX493" s="61"/>
      <c r="GY493" s="77"/>
      <c r="GZ493" s="77"/>
      <c r="HA493" s="77"/>
      <c r="HB493" s="77"/>
      <c r="HC493" s="77"/>
      <c r="HD493" s="61"/>
      <c r="HE493" s="61"/>
      <c r="HF493" s="61"/>
      <c r="HG493" s="61"/>
      <c r="HH493" s="61"/>
      <c r="HI493" s="61"/>
      <c r="HJ493" s="61"/>
      <c r="HK493" s="61"/>
      <c r="HL493" s="61"/>
      <c r="HM493" s="61"/>
      <c r="HN493" s="61"/>
      <c r="HO493" s="61"/>
      <c r="HP493" s="61"/>
      <c r="HQ493" s="61"/>
      <c r="HR493" s="61"/>
      <c r="HS493" s="61"/>
      <c r="HT493" s="61"/>
      <c r="HU493" s="61"/>
      <c r="HV493" s="61"/>
      <c r="HW493" s="61"/>
      <c r="HX493" s="61"/>
      <c r="HY493" s="61"/>
      <c r="HZ493" s="61"/>
      <c r="IA493" s="61"/>
      <c r="IB493" s="61"/>
      <c r="IC493" s="61"/>
      <c r="ID493" s="61"/>
      <c r="IE493" s="61"/>
      <c r="IF493" s="61"/>
      <c r="IG493" s="61"/>
      <c r="IH493" s="61"/>
      <c r="II493" s="61"/>
      <c r="IJ493" s="61"/>
      <c r="IK493" s="61"/>
      <c r="IL493" s="61"/>
      <c r="IM493" s="61"/>
      <c r="IN493" s="61"/>
      <c r="IO493" s="61"/>
      <c r="IP493" s="61"/>
      <c r="IQ493" s="61"/>
      <c r="IR493" s="61"/>
      <c r="IS493" s="77"/>
      <c r="IT493" s="77"/>
      <c r="IU493" s="77"/>
      <c r="IV493" s="77"/>
      <c r="IW493" s="61"/>
      <c r="IX493" s="61"/>
      <c r="IY493" s="61"/>
      <c r="IZ493" s="61"/>
      <c r="JA493" s="61"/>
      <c r="JB493" s="61"/>
      <c r="JC493" s="61"/>
      <c r="JD493" s="61"/>
      <c r="JE493" s="61"/>
      <c r="JF493" s="61"/>
      <c r="JG493" s="61"/>
      <c r="JH493" s="61"/>
      <c r="JI493" s="61"/>
      <c r="JJ493" s="61"/>
      <c r="JK493" s="61"/>
      <c r="JL493" s="61"/>
      <c r="JM493" s="61"/>
      <c r="JN493" s="61"/>
      <c r="JO493" s="61"/>
      <c r="JP493" s="61"/>
      <c r="JQ493" s="61"/>
      <c r="JR493" s="61"/>
      <c r="JS493" s="61"/>
      <c r="JT493" s="61"/>
      <c r="JU493" s="61"/>
      <c r="JV493" s="61"/>
      <c r="JW493" s="61"/>
      <c r="JX493" s="61"/>
      <c r="JY493" s="61"/>
      <c r="JZ493" s="61"/>
      <c r="KA493" s="61"/>
      <c r="KB493" s="61"/>
      <c r="KC493" s="61"/>
      <c r="KD493" s="61"/>
      <c r="KE493" s="61"/>
      <c r="KF493" s="61"/>
      <c r="KG493" s="61"/>
      <c r="KH493" s="61"/>
      <c r="KI493" s="61"/>
      <c r="KJ493" s="61"/>
      <c r="KK493" s="61"/>
      <c r="KL493" s="61"/>
      <c r="KM493" s="61"/>
      <c r="KN493" s="61"/>
      <c r="KO493" s="61"/>
      <c r="KP493" s="61"/>
      <c r="KQ493" s="61"/>
      <c r="KR493" s="61"/>
      <c r="KS493" s="61"/>
      <c r="KT493" s="61"/>
      <c r="KU493" s="61"/>
      <c r="KV493" s="61"/>
      <c r="KW493" s="61"/>
      <c r="KX493" s="61"/>
      <c r="KY493" s="61"/>
      <c r="KZ493" s="61"/>
      <c r="LA493" s="61"/>
      <c r="LB493" s="61"/>
      <c r="LC493" s="61"/>
      <c r="LD493" s="61"/>
      <c r="LE493" s="61"/>
      <c r="LF493" s="61"/>
      <c r="LG493" s="61"/>
      <c r="LH493" s="61"/>
      <c r="LI493" s="61"/>
      <c r="LJ493" s="61"/>
      <c r="LK493" s="61"/>
      <c r="LL493" s="61"/>
      <c r="LM493" s="61"/>
      <c r="LN493" s="61"/>
      <c r="LO493" s="61"/>
      <c r="LP493" s="61"/>
      <c r="LQ493" s="61"/>
      <c r="LR493" s="61"/>
      <c r="LS493" s="61"/>
      <c r="LT493" s="61"/>
      <c r="LU493" s="61"/>
      <c r="LV493" s="61"/>
      <c r="LW493" s="61"/>
      <c r="LX493" s="61"/>
      <c r="LY493" s="61"/>
      <c r="LZ493" s="61"/>
      <c r="MA493" s="61"/>
      <c r="MB493" s="61"/>
      <c r="MC493" s="61"/>
      <c r="MD493" s="61"/>
      <c r="ME493" s="61"/>
      <c r="MF493" s="61"/>
      <c r="MG493" s="61"/>
      <c r="MH493" s="61"/>
      <c r="MI493" s="61"/>
      <c r="MJ493" s="61"/>
      <c r="MK493" s="61"/>
      <c r="ML493" s="61"/>
      <c r="MM493" s="61"/>
      <c r="MN493" s="61"/>
      <c r="MO493" s="61"/>
      <c r="MP493" s="61"/>
      <c r="MQ493" s="61"/>
      <c r="MR493" s="61"/>
      <c r="MS493" s="61"/>
      <c r="MT493" s="61"/>
      <c r="MU493" s="61"/>
      <c r="MV493" s="61"/>
      <c r="MW493" s="61"/>
      <c r="MX493" s="61"/>
      <c r="MY493" s="61"/>
      <c r="MZ493" s="61"/>
      <c r="NA493" s="61"/>
      <c r="NB493" s="61"/>
      <c r="NC493" s="61"/>
      <c r="ND493" s="61"/>
      <c r="NE493" s="61"/>
      <c r="NF493" s="61"/>
      <c r="NG493" s="61"/>
      <c r="NH493" s="61"/>
      <c r="NI493" s="61"/>
      <c r="NJ493" s="61"/>
      <c r="NK493" s="61"/>
      <c r="NL493" s="61"/>
      <c r="NM493" s="61"/>
      <c r="NN493" s="61"/>
      <c r="NO493" s="61"/>
      <c r="NP493" s="61"/>
      <c r="NQ493" s="61"/>
      <c r="NR493" s="61"/>
      <c r="NS493" s="61"/>
      <c r="NT493" s="61"/>
      <c r="NU493" s="61"/>
      <c r="NV493" s="61"/>
      <c r="NW493" s="61"/>
      <c r="NX493" s="61"/>
      <c r="NY493" s="61"/>
      <c r="NZ493" s="61"/>
      <c r="OA493" s="61"/>
      <c r="OB493" s="61"/>
      <c r="OC493" s="61"/>
      <c r="OD493" s="61"/>
      <c r="OE493" s="61"/>
      <c r="OF493" s="61"/>
      <c r="OG493" s="61"/>
      <c r="OH493" s="61"/>
      <c r="OI493" s="61"/>
      <c r="OJ493" s="61"/>
      <c r="OK493" s="61"/>
      <c r="OL493" s="61"/>
      <c r="OM493" s="61"/>
      <c r="ON493" s="61"/>
      <c r="OO493" s="61"/>
      <c r="OP493" s="61"/>
      <c r="OQ493" s="61"/>
      <c r="OR493" s="61"/>
      <c r="OS493" s="61"/>
      <c r="OT493" s="61"/>
      <c r="OU493" s="61"/>
      <c r="OV493" s="61"/>
      <c r="OW493" s="61"/>
      <c r="OX493" s="61"/>
      <c r="OY493" s="61"/>
      <c r="OZ493" s="61"/>
    </row>
    <row r="494" spans="1:416" ht="22.5" hidden="1" customHeight="1">
      <c r="A494" s="61"/>
      <c r="B494" s="282">
        <v>181</v>
      </c>
      <c r="C494" s="278" t="s">
        <v>276</v>
      </c>
      <c r="D494" s="281" t="s">
        <v>4</v>
      </c>
      <c r="E494" s="278" t="s">
        <v>277</v>
      </c>
      <c r="F494" s="292" t="s">
        <v>4</v>
      </c>
      <c r="G494" s="281"/>
      <c r="H494" s="137" t="s">
        <v>935</v>
      </c>
      <c r="I494" s="137" t="s">
        <v>1547</v>
      </c>
      <c r="J494" s="134"/>
      <c r="K494" s="206" t="s">
        <v>662</v>
      </c>
      <c r="L494" s="134" t="s">
        <v>500</v>
      </c>
      <c r="M494" s="55" t="s">
        <v>377</v>
      </c>
      <c r="N494" s="61" t="s">
        <v>349</v>
      </c>
      <c r="O494" s="282" t="s">
        <v>205</v>
      </c>
      <c r="P494" s="272"/>
      <c r="Q494" s="131"/>
      <c r="R494" s="131"/>
      <c r="S494" s="131"/>
      <c r="T494" s="131" t="s">
        <v>205</v>
      </c>
      <c r="U494" s="131"/>
      <c r="V494" s="131"/>
      <c r="W494" s="131"/>
      <c r="X494" s="131"/>
      <c r="Y494" s="131"/>
      <c r="Z494" s="131"/>
      <c r="AA494" s="131"/>
      <c r="AB494" s="130">
        <f t="shared" si="713"/>
        <v>1</v>
      </c>
      <c r="AC494" s="77"/>
      <c r="AD494" s="77"/>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251"/>
      <c r="BT494" s="251"/>
      <c r="BU494" s="77"/>
      <c r="BV494" s="77"/>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77"/>
      <c r="DM494" s="77"/>
      <c r="DN494" s="77"/>
      <c r="DO494" s="77"/>
      <c r="DP494" s="201">
        <v>2</v>
      </c>
      <c r="DQ494" s="201">
        <v>2</v>
      </c>
      <c r="DR494" s="201">
        <v>1</v>
      </c>
      <c r="DS494" s="201">
        <v>2</v>
      </c>
      <c r="DT494" s="201">
        <v>2</v>
      </c>
      <c r="DU494" s="201">
        <v>2</v>
      </c>
      <c r="DV494" s="201">
        <v>2</v>
      </c>
      <c r="DW494" s="201">
        <v>2</v>
      </c>
      <c r="DX494" s="201">
        <v>2</v>
      </c>
      <c r="DY494" s="201">
        <v>2</v>
      </c>
      <c r="DZ494" s="201">
        <v>1</v>
      </c>
      <c r="EA494" s="201">
        <v>2</v>
      </c>
      <c r="EB494" s="201">
        <v>1</v>
      </c>
      <c r="EC494" s="201">
        <v>2</v>
      </c>
      <c r="ED494" s="201">
        <v>2</v>
      </c>
      <c r="EE494" s="201">
        <v>2</v>
      </c>
      <c r="EF494" s="201">
        <v>2</v>
      </c>
      <c r="EG494" s="201">
        <v>2</v>
      </c>
      <c r="EH494" s="201">
        <v>2</v>
      </c>
      <c r="EI494" s="201">
        <v>2</v>
      </c>
      <c r="EJ494" s="201">
        <v>2</v>
      </c>
      <c r="EK494" s="201"/>
      <c r="EL494" s="201"/>
      <c r="EM494" s="201"/>
      <c r="EN494" s="201"/>
      <c r="EO494" s="201"/>
      <c r="EP494" s="201">
        <v>2</v>
      </c>
      <c r="EQ494" s="201">
        <v>2</v>
      </c>
      <c r="ER494" s="201">
        <v>2</v>
      </c>
      <c r="ES494" s="201"/>
      <c r="ET494" s="201">
        <v>2</v>
      </c>
      <c r="EU494" s="202">
        <f>COUNTIF(DL494:ET494,"2")</f>
        <v>22</v>
      </c>
      <c r="EV494" s="203">
        <f>EU494/(EU494+EW494+EY494+FA494)</f>
        <v>0.88</v>
      </c>
      <c r="EW494" s="202">
        <f>COUNTIF(DL494:ET494,"1")</f>
        <v>3</v>
      </c>
      <c r="EX494" s="203">
        <f>EW494/(EU494+EW494+EY494+FA494)</f>
        <v>0.12</v>
      </c>
      <c r="EY494" s="202">
        <f>COUNTIF(DL494:ET494,"0")</f>
        <v>0</v>
      </c>
      <c r="EZ494" s="203">
        <f>EY494/(EU494+EW494+EY494+FA494)</f>
        <v>0</v>
      </c>
      <c r="FA494" s="202">
        <f>COUNTIF(DL494:ET494,"KĐG")</f>
        <v>0</v>
      </c>
      <c r="FB494" s="203">
        <f>FA494/(EU494+EW494+EY494+FA494)</f>
        <v>0</v>
      </c>
      <c r="FC494" s="204">
        <f>(((EU494*2)+(EW494*1)+(EY494*0)))/(EU494+EW494+EY494)</f>
        <v>1.88</v>
      </c>
      <c r="FD494" s="207" t="str">
        <f>IF(FB494&gt;=50%,"KĐG",IF(FC494&gt;=1.6,"Đạt mục tiêu",IF(FC494&gt;=1,"Cần cố gắng","Chưa đạt")))</f>
        <v>Đạt mục tiêu</v>
      </c>
      <c r="FE494" s="79" t="s">
        <v>555</v>
      </c>
      <c r="FF494" s="79" t="s">
        <v>555</v>
      </c>
      <c r="FG494" s="79" t="s">
        <v>555</v>
      </c>
      <c r="FH494" s="79" t="s">
        <v>555</v>
      </c>
      <c r="FI494" s="79" t="s">
        <v>555</v>
      </c>
      <c r="FJ494" s="77" t="s">
        <v>463</v>
      </c>
      <c r="FK494" s="77" t="s">
        <v>463</v>
      </c>
      <c r="FL494" s="77" t="s">
        <v>463</v>
      </c>
      <c r="FM494" s="77" t="s">
        <v>1022</v>
      </c>
      <c r="FN494" s="77" t="s">
        <v>463</v>
      </c>
      <c r="FO494" s="77" t="s">
        <v>463</v>
      </c>
      <c r="FP494" s="77" t="s">
        <v>463</v>
      </c>
      <c r="FQ494" s="77" t="s">
        <v>463</v>
      </c>
      <c r="FR494" s="77" t="s">
        <v>463</v>
      </c>
      <c r="FS494" s="77" t="s">
        <v>463</v>
      </c>
      <c r="FT494" s="77" t="s">
        <v>463</v>
      </c>
      <c r="FU494" s="77" t="s">
        <v>463</v>
      </c>
      <c r="FV494" s="77" t="s">
        <v>463</v>
      </c>
      <c r="FW494" s="77" t="s">
        <v>463</v>
      </c>
      <c r="FX494" s="77" t="s">
        <v>463</v>
      </c>
      <c r="FY494" s="77" t="s">
        <v>463</v>
      </c>
      <c r="FZ494" s="77" t="s">
        <v>463</v>
      </c>
      <c r="GA494" s="77" t="s">
        <v>463</v>
      </c>
      <c r="GB494" s="77" t="s">
        <v>463</v>
      </c>
      <c r="GC494" s="77" t="s">
        <v>463</v>
      </c>
      <c r="GD494" s="77" t="s">
        <v>463</v>
      </c>
      <c r="GE494" s="77" t="s">
        <v>463</v>
      </c>
      <c r="GF494" s="77" t="s">
        <v>463</v>
      </c>
      <c r="GG494" s="77" t="s">
        <v>1022</v>
      </c>
      <c r="GH494" s="77" t="s">
        <v>463</v>
      </c>
      <c r="GI494" s="77" t="s">
        <v>463</v>
      </c>
      <c r="GJ494" s="77" t="s">
        <v>463</v>
      </c>
      <c r="GK494" s="77" t="s">
        <v>463</v>
      </c>
      <c r="GL494" s="77" t="s">
        <v>463</v>
      </c>
      <c r="GM494" s="77" t="s">
        <v>463</v>
      </c>
      <c r="GN494" s="77" t="s">
        <v>463</v>
      </c>
      <c r="GO494" s="202">
        <f>COUNTIF(EZ494:GN494,"2")</f>
        <v>29</v>
      </c>
      <c r="GP494" s="203">
        <f t="shared" ref="GP494" si="714">GO494/(GO494+GQ494+GS494+GU494)</f>
        <v>0.8529411764705882</v>
      </c>
      <c r="GQ494" s="202">
        <f>COUNTIF(EZ494:GN494,"1")</f>
        <v>2</v>
      </c>
      <c r="GR494" s="203">
        <f t="shared" ref="GR494" si="715">GQ494/(GO494+GQ494+GS494+GU494)</f>
        <v>5.8823529411764705E-2</v>
      </c>
      <c r="GS494" s="202">
        <f>COUNTIF(EZ494:GN494,"0")</f>
        <v>3</v>
      </c>
      <c r="GT494" s="203">
        <f t="shared" ref="GT494" si="716">GS494/(GO494+GQ494+GS494+GU494)</f>
        <v>8.8235294117647065E-2</v>
      </c>
      <c r="GU494" s="202">
        <f>COUNTIF(EZ494:GN494,"KĐG")</f>
        <v>0</v>
      </c>
      <c r="GV494" s="203">
        <f t="shared" ref="GV494" si="717">GU494/(GO494+GQ494+GS494+GU494)</f>
        <v>0</v>
      </c>
      <c r="GW494" s="204">
        <f t="shared" ref="GW494" si="718">(((GO494*2)+(GQ494*1)+(GS494*0)))/(GO494+GQ494+GS494)</f>
        <v>1.7647058823529411</v>
      </c>
      <c r="GX494" s="205" t="str">
        <f t="shared" ref="GX494" si="719">IF(GV494&gt;=50%,"KĐG",IF(GW494&gt;=1.6,"Đạt mục tiêu",IF(GW494&gt;=1,"Cần cố gắng","Chưa đạt")))</f>
        <v>Đạt mục tiêu</v>
      </c>
      <c r="GY494" s="77"/>
      <c r="GZ494" s="77"/>
      <c r="HA494" s="77"/>
      <c r="HB494" s="77"/>
      <c r="HC494" s="77"/>
      <c r="HD494" s="61"/>
      <c r="HE494" s="61"/>
      <c r="HF494" s="61"/>
      <c r="HG494" s="61"/>
      <c r="HH494" s="61"/>
      <c r="HI494" s="61"/>
      <c r="HJ494" s="61"/>
      <c r="HK494" s="61"/>
      <c r="HL494" s="61"/>
      <c r="HM494" s="61"/>
      <c r="HN494" s="61"/>
      <c r="HO494" s="61"/>
      <c r="HP494" s="61"/>
      <c r="HQ494" s="61"/>
      <c r="HR494" s="61"/>
      <c r="HS494" s="61"/>
      <c r="HT494" s="61"/>
      <c r="HU494" s="61"/>
      <c r="HV494" s="61"/>
      <c r="HW494" s="61"/>
      <c r="HX494" s="61"/>
      <c r="HY494" s="61"/>
      <c r="HZ494" s="61"/>
      <c r="IA494" s="61"/>
      <c r="IB494" s="61"/>
      <c r="IC494" s="61"/>
      <c r="ID494" s="61"/>
      <c r="IE494" s="61"/>
      <c r="IF494" s="61"/>
      <c r="IG494" s="61"/>
      <c r="IH494" s="61"/>
      <c r="II494" s="61"/>
      <c r="IJ494" s="61"/>
      <c r="IK494" s="61"/>
      <c r="IL494" s="61"/>
      <c r="IM494" s="61"/>
      <c r="IN494" s="61"/>
      <c r="IO494" s="61"/>
      <c r="IP494" s="61"/>
      <c r="IQ494" s="61"/>
      <c r="IR494" s="61"/>
      <c r="IS494" s="77"/>
      <c r="IT494" s="77"/>
      <c r="IU494" s="77"/>
      <c r="IV494" s="77"/>
      <c r="IW494" s="61"/>
      <c r="IX494" s="61"/>
      <c r="IY494" s="61"/>
      <c r="IZ494" s="61"/>
      <c r="JA494" s="61"/>
      <c r="JB494" s="61"/>
      <c r="JC494" s="61"/>
      <c r="JD494" s="61"/>
      <c r="JE494" s="61"/>
      <c r="JF494" s="61"/>
      <c r="JG494" s="61"/>
      <c r="JH494" s="61"/>
      <c r="JI494" s="61"/>
      <c r="JJ494" s="61"/>
      <c r="JK494" s="61"/>
      <c r="JL494" s="61"/>
      <c r="JM494" s="61"/>
      <c r="JN494" s="61"/>
      <c r="JO494" s="61"/>
      <c r="JP494" s="61"/>
      <c r="JQ494" s="61"/>
      <c r="JR494" s="61"/>
      <c r="JS494" s="61"/>
      <c r="JT494" s="61"/>
      <c r="JU494" s="61"/>
      <c r="JV494" s="61"/>
      <c r="JW494" s="61"/>
      <c r="JX494" s="61"/>
      <c r="JY494" s="61"/>
      <c r="JZ494" s="61"/>
      <c r="KA494" s="61"/>
      <c r="KB494" s="61"/>
      <c r="KC494" s="61"/>
      <c r="KD494" s="61"/>
      <c r="KE494" s="61"/>
      <c r="KF494" s="61"/>
      <c r="KG494" s="61"/>
      <c r="KH494" s="61"/>
      <c r="KI494" s="61"/>
      <c r="KJ494" s="61"/>
      <c r="KK494" s="61"/>
      <c r="KL494" s="61"/>
      <c r="KM494" s="61"/>
      <c r="KN494" s="61"/>
      <c r="KO494" s="61"/>
      <c r="KP494" s="61"/>
      <c r="KQ494" s="61"/>
      <c r="KR494" s="61"/>
      <c r="KS494" s="61"/>
      <c r="KT494" s="61"/>
      <c r="KU494" s="61"/>
      <c r="KV494" s="61"/>
      <c r="KW494" s="61"/>
      <c r="KX494" s="61"/>
      <c r="KY494" s="61"/>
      <c r="KZ494" s="61"/>
      <c r="LA494" s="61"/>
      <c r="LB494" s="61"/>
      <c r="LC494" s="61"/>
      <c r="LD494" s="61"/>
      <c r="LE494" s="61"/>
      <c r="LF494" s="61"/>
      <c r="LG494" s="61"/>
      <c r="LH494" s="61"/>
      <c r="LI494" s="61"/>
      <c r="LJ494" s="61"/>
      <c r="LK494" s="61"/>
      <c r="LL494" s="61"/>
      <c r="LM494" s="61"/>
      <c r="LN494" s="61"/>
      <c r="LO494" s="61"/>
      <c r="LP494" s="61"/>
      <c r="LQ494" s="61"/>
      <c r="LR494" s="61"/>
      <c r="LS494" s="61"/>
      <c r="LT494" s="61"/>
      <c r="LU494" s="61"/>
      <c r="LV494" s="61"/>
      <c r="LW494" s="61"/>
      <c r="LX494" s="61"/>
      <c r="LY494" s="61"/>
      <c r="LZ494" s="61"/>
      <c r="MA494" s="61"/>
      <c r="MB494" s="61"/>
      <c r="MC494" s="61"/>
      <c r="MD494" s="61"/>
      <c r="ME494" s="61"/>
      <c r="MF494" s="61"/>
      <c r="MG494" s="61"/>
      <c r="MH494" s="61"/>
      <c r="MI494" s="61"/>
      <c r="MJ494" s="61"/>
      <c r="MK494" s="61"/>
      <c r="ML494" s="61"/>
      <c r="MM494" s="61"/>
      <c r="MN494" s="61"/>
      <c r="MO494" s="61"/>
      <c r="MP494" s="61"/>
      <c r="MQ494" s="61"/>
      <c r="MR494" s="61"/>
      <c r="MS494" s="61"/>
      <c r="MT494" s="61"/>
      <c r="MU494" s="61"/>
      <c r="MV494" s="61"/>
      <c r="MW494" s="61"/>
      <c r="MX494" s="61"/>
      <c r="MY494" s="61"/>
      <c r="MZ494" s="61"/>
      <c r="NA494" s="61"/>
      <c r="NB494" s="61"/>
      <c r="NC494" s="61"/>
      <c r="ND494" s="61"/>
      <c r="NE494" s="61"/>
      <c r="NF494" s="61"/>
      <c r="NG494" s="61"/>
      <c r="NH494" s="61"/>
      <c r="NI494" s="61"/>
      <c r="NJ494" s="61"/>
      <c r="NK494" s="61"/>
      <c r="NL494" s="61"/>
      <c r="NM494" s="61"/>
      <c r="NN494" s="61"/>
      <c r="NO494" s="61"/>
      <c r="NP494" s="61"/>
      <c r="NQ494" s="61"/>
      <c r="NR494" s="61"/>
      <c r="NS494" s="61"/>
      <c r="NT494" s="61"/>
      <c r="NU494" s="61"/>
      <c r="NV494" s="61"/>
      <c r="NW494" s="61"/>
      <c r="NX494" s="61"/>
      <c r="NY494" s="61"/>
      <c r="NZ494" s="61"/>
      <c r="OA494" s="61"/>
      <c r="OB494" s="61"/>
      <c r="OC494" s="61"/>
      <c r="OD494" s="61"/>
      <c r="OE494" s="61"/>
      <c r="OF494" s="61"/>
      <c r="OG494" s="61"/>
      <c r="OH494" s="61"/>
      <c r="OI494" s="61"/>
      <c r="OJ494" s="61"/>
      <c r="OK494" s="61"/>
      <c r="OL494" s="61"/>
      <c r="OM494" s="61"/>
      <c r="ON494" s="61"/>
      <c r="OO494" s="61"/>
      <c r="OP494" s="61"/>
      <c r="OQ494" s="61"/>
      <c r="OR494" s="61"/>
      <c r="OS494" s="61"/>
      <c r="OT494" s="61"/>
      <c r="OU494" s="61"/>
      <c r="OV494" s="61"/>
      <c r="OW494" s="61"/>
      <c r="OX494" s="61"/>
      <c r="OY494" s="61"/>
      <c r="OZ494" s="61"/>
    </row>
    <row r="495" spans="1:416" ht="22.5" hidden="1" customHeight="1">
      <c r="A495" s="61"/>
      <c r="B495" s="282"/>
      <c r="C495" s="278"/>
      <c r="D495" s="281"/>
      <c r="E495" s="278"/>
      <c r="F495" s="292"/>
      <c r="G495" s="281"/>
      <c r="H495" s="137" t="s">
        <v>1396</v>
      </c>
      <c r="I495" s="137" t="s">
        <v>1024</v>
      </c>
      <c r="J495" s="134"/>
      <c r="K495" s="206" t="s">
        <v>662</v>
      </c>
      <c r="L495" s="200" t="s">
        <v>500</v>
      </c>
      <c r="M495" s="55" t="s">
        <v>377</v>
      </c>
      <c r="N495" s="61"/>
      <c r="O495" s="282"/>
      <c r="P495" s="274"/>
      <c r="Q495" s="131"/>
      <c r="R495" s="131"/>
      <c r="S495" s="131"/>
      <c r="T495" s="131"/>
      <c r="U495" s="131" t="s">
        <v>205</v>
      </c>
      <c r="V495" s="131"/>
      <c r="W495" s="131"/>
      <c r="X495" s="131"/>
      <c r="Y495" s="131"/>
      <c r="Z495" s="131"/>
      <c r="AA495" s="131"/>
      <c r="AB495" s="130">
        <f t="shared" si="713"/>
        <v>1</v>
      </c>
      <c r="AC495" s="77"/>
      <c r="AD495" s="77"/>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251"/>
      <c r="BT495" s="251"/>
      <c r="BU495" s="77"/>
      <c r="BV495" s="77"/>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77"/>
      <c r="DM495" s="77"/>
      <c r="DN495" s="77"/>
      <c r="DO495" s="77"/>
      <c r="DP495" s="201"/>
      <c r="DQ495" s="201"/>
      <c r="DR495" s="201"/>
      <c r="DS495" s="201"/>
      <c r="DT495" s="201"/>
      <c r="DU495" s="201"/>
      <c r="DV495" s="201"/>
      <c r="DW495" s="201"/>
      <c r="DX495" s="201"/>
      <c r="DY495" s="201"/>
      <c r="DZ495" s="201"/>
      <c r="EA495" s="201"/>
      <c r="EB495" s="201"/>
      <c r="EC495" s="201"/>
      <c r="ED495" s="201"/>
      <c r="EE495" s="201"/>
      <c r="EF495" s="201"/>
      <c r="EG495" s="201"/>
      <c r="EH495" s="201"/>
      <c r="EI495" s="201"/>
      <c r="EJ495" s="201"/>
      <c r="EK495" s="201"/>
      <c r="EL495" s="201"/>
      <c r="EM495" s="201"/>
      <c r="EN495" s="201"/>
      <c r="EO495" s="201"/>
      <c r="EP495" s="201"/>
      <c r="EQ495" s="201"/>
      <c r="ER495" s="201"/>
      <c r="ES495" s="201"/>
      <c r="ET495" s="201"/>
      <c r="EU495" s="202"/>
      <c r="EV495" s="203"/>
      <c r="EW495" s="202"/>
      <c r="EX495" s="203"/>
      <c r="EY495" s="202"/>
      <c r="EZ495" s="203"/>
      <c r="FA495" s="202"/>
      <c r="FB495" s="203"/>
      <c r="FC495" s="204"/>
      <c r="FD495" s="207"/>
      <c r="FE495" s="77"/>
      <c r="FF495" s="77"/>
      <c r="FG495" s="77"/>
      <c r="FH495" s="77"/>
      <c r="FI495" s="77"/>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77"/>
      <c r="GZ495" s="77"/>
      <c r="HA495" s="77"/>
      <c r="HB495" s="77"/>
      <c r="HC495" s="77"/>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61"/>
      <c r="IK495" s="61"/>
      <c r="IL495" s="61"/>
      <c r="IM495" s="61"/>
      <c r="IN495" s="61"/>
      <c r="IO495" s="61"/>
      <c r="IP495" s="61"/>
      <c r="IQ495" s="61"/>
      <c r="IR495" s="61"/>
      <c r="IS495" s="77"/>
      <c r="IT495" s="77"/>
      <c r="IU495" s="77"/>
      <c r="IV495" s="77"/>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E495" s="61"/>
      <c r="OF495" s="61"/>
      <c r="OG495" s="61"/>
      <c r="OH495" s="61"/>
      <c r="OI495" s="61"/>
      <c r="OJ495" s="61"/>
      <c r="OK495" s="61"/>
      <c r="OL495" s="61"/>
      <c r="OM495" s="61"/>
      <c r="ON495" s="61"/>
      <c r="OO495" s="61"/>
      <c r="OP495" s="61"/>
      <c r="OQ495" s="61"/>
      <c r="OR495" s="61"/>
      <c r="OS495" s="61"/>
      <c r="OT495" s="61"/>
      <c r="OU495" s="61"/>
      <c r="OV495" s="61"/>
      <c r="OW495" s="61"/>
      <c r="OX495" s="61"/>
      <c r="OY495" s="61"/>
      <c r="OZ495" s="61"/>
    </row>
    <row r="496" spans="1:416" ht="22.5" hidden="1" customHeight="1">
      <c r="A496" s="61"/>
      <c r="B496" s="282"/>
      <c r="C496" s="278"/>
      <c r="D496" s="281"/>
      <c r="E496" s="278"/>
      <c r="F496" s="292"/>
      <c r="G496" s="281"/>
      <c r="H496" s="137" t="s">
        <v>1397</v>
      </c>
      <c r="I496" s="137" t="s">
        <v>1018</v>
      </c>
      <c r="J496" s="134"/>
      <c r="K496" s="206" t="s">
        <v>662</v>
      </c>
      <c r="L496" s="200" t="s">
        <v>500</v>
      </c>
      <c r="M496" s="55" t="s">
        <v>377</v>
      </c>
      <c r="N496" s="61"/>
      <c r="O496" s="282"/>
      <c r="P496" s="274"/>
      <c r="Q496" s="131"/>
      <c r="R496" s="131"/>
      <c r="S496" s="131"/>
      <c r="T496" s="131"/>
      <c r="U496" s="131"/>
      <c r="V496" s="131" t="s">
        <v>205</v>
      </c>
      <c r="W496" s="131"/>
      <c r="X496" s="131"/>
      <c r="Y496" s="131"/>
      <c r="Z496" s="131"/>
      <c r="AA496" s="131"/>
      <c r="AB496" s="130">
        <f t="shared" si="713"/>
        <v>1</v>
      </c>
      <c r="AC496" s="77"/>
      <c r="AD496" s="77"/>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251"/>
      <c r="BT496" s="251"/>
      <c r="BU496" s="77"/>
      <c r="BV496" s="77"/>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77"/>
      <c r="DM496" s="77"/>
      <c r="DN496" s="77"/>
      <c r="DO496" s="77"/>
      <c r="DP496" s="201"/>
      <c r="DQ496" s="201"/>
      <c r="DR496" s="201"/>
      <c r="DS496" s="201"/>
      <c r="DT496" s="201"/>
      <c r="DU496" s="201"/>
      <c r="DV496" s="201"/>
      <c r="DW496" s="201"/>
      <c r="DX496" s="201"/>
      <c r="DY496" s="201"/>
      <c r="DZ496" s="201"/>
      <c r="EA496" s="201"/>
      <c r="EB496" s="201"/>
      <c r="EC496" s="201"/>
      <c r="ED496" s="201"/>
      <c r="EE496" s="201"/>
      <c r="EF496" s="201"/>
      <c r="EG496" s="201"/>
      <c r="EH496" s="201"/>
      <c r="EI496" s="201"/>
      <c r="EJ496" s="201"/>
      <c r="EK496" s="201"/>
      <c r="EL496" s="201"/>
      <c r="EM496" s="201"/>
      <c r="EN496" s="201"/>
      <c r="EO496" s="201"/>
      <c r="EP496" s="201"/>
      <c r="EQ496" s="201"/>
      <c r="ER496" s="201"/>
      <c r="ES496" s="201"/>
      <c r="ET496" s="201"/>
      <c r="EU496" s="202"/>
      <c r="EV496" s="203"/>
      <c r="EW496" s="202"/>
      <c r="EX496" s="203"/>
      <c r="EY496" s="202"/>
      <c r="EZ496" s="203"/>
      <c r="FA496" s="202"/>
      <c r="FB496" s="203"/>
      <c r="FC496" s="204"/>
      <c r="FD496" s="207"/>
      <c r="FE496" s="77"/>
      <c r="FF496" s="77"/>
      <c r="FG496" s="77"/>
      <c r="FH496" s="77"/>
      <c r="FI496" s="77"/>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79" t="s">
        <v>555</v>
      </c>
      <c r="GZ496" s="79" t="s">
        <v>555</v>
      </c>
      <c r="HA496" s="79" t="s">
        <v>555</v>
      </c>
      <c r="HB496" s="79" t="s">
        <v>555</v>
      </c>
      <c r="HC496" s="79" t="s">
        <v>555</v>
      </c>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77"/>
      <c r="IT496" s="77"/>
      <c r="IU496" s="77"/>
      <c r="IV496" s="77"/>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c r="OE496" s="61"/>
      <c r="OF496" s="61"/>
      <c r="OG496" s="61"/>
      <c r="OH496" s="61"/>
      <c r="OI496" s="61"/>
      <c r="OJ496" s="61"/>
      <c r="OK496" s="61"/>
      <c r="OL496" s="61"/>
      <c r="OM496" s="61"/>
      <c r="ON496" s="61"/>
      <c r="OO496" s="61"/>
      <c r="OP496" s="61"/>
      <c r="OQ496" s="61"/>
      <c r="OR496" s="61"/>
      <c r="OS496" s="61"/>
      <c r="OT496" s="61"/>
      <c r="OU496" s="61"/>
      <c r="OV496" s="61"/>
      <c r="OW496" s="61"/>
      <c r="OX496" s="61"/>
      <c r="OY496" s="61"/>
      <c r="OZ496" s="61"/>
    </row>
    <row r="497" spans="1:416" ht="22.5" hidden="1" customHeight="1">
      <c r="A497" s="61"/>
      <c r="B497" s="282"/>
      <c r="C497" s="278"/>
      <c r="D497" s="281"/>
      <c r="E497" s="278"/>
      <c r="F497" s="292"/>
      <c r="G497" s="281"/>
      <c r="H497" s="137" t="s">
        <v>936</v>
      </c>
      <c r="I497" s="137" t="s">
        <v>1018</v>
      </c>
      <c r="J497" s="134"/>
      <c r="K497" s="206" t="s">
        <v>662</v>
      </c>
      <c r="L497" s="200" t="s">
        <v>500</v>
      </c>
      <c r="M497" s="55" t="s">
        <v>377</v>
      </c>
      <c r="N497" s="61"/>
      <c r="O497" s="282"/>
      <c r="P497" s="273"/>
      <c r="Q497" s="131"/>
      <c r="R497" s="131"/>
      <c r="S497" s="131"/>
      <c r="T497" s="131"/>
      <c r="U497" s="131"/>
      <c r="V497" s="131"/>
      <c r="W497" s="131" t="s">
        <v>205</v>
      </c>
      <c r="X497" s="131"/>
      <c r="Y497" s="131"/>
      <c r="Z497" s="131"/>
      <c r="AA497" s="131"/>
      <c r="AB497" s="130">
        <f t="shared" si="713"/>
        <v>1</v>
      </c>
      <c r="AC497" s="77"/>
      <c r="AD497" s="77"/>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251"/>
      <c r="BT497" s="251"/>
      <c r="BU497" s="77"/>
      <c r="BV497" s="77"/>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77"/>
      <c r="DM497" s="77"/>
      <c r="DN497" s="77"/>
      <c r="DO497" s="77"/>
      <c r="DP497" s="201"/>
      <c r="DQ497" s="201"/>
      <c r="DR497" s="201"/>
      <c r="DS497" s="201"/>
      <c r="DT497" s="201"/>
      <c r="DU497" s="201"/>
      <c r="DV497" s="201"/>
      <c r="DW497" s="201"/>
      <c r="DX497" s="201"/>
      <c r="DY497" s="201"/>
      <c r="DZ497" s="201"/>
      <c r="EA497" s="201"/>
      <c r="EB497" s="201"/>
      <c r="EC497" s="201"/>
      <c r="ED497" s="201"/>
      <c r="EE497" s="201"/>
      <c r="EF497" s="201"/>
      <c r="EG497" s="201"/>
      <c r="EH497" s="201"/>
      <c r="EI497" s="201"/>
      <c r="EJ497" s="201"/>
      <c r="EK497" s="201"/>
      <c r="EL497" s="201"/>
      <c r="EM497" s="201"/>
      <c r="EN497" s="201"/>
      <c r="EO497" s="201"/>
      <c r="EP497" s="201"/>
      <c r="EQ497" s="201"/>
      <c r="ER497" s="201"/>
      <c r="ES497" s="201"/>
      <c r="ET497" s="201"/>
      <c r="EU497" s="202"/>
      <c r="EV497" s="203"/>
      <c r="EW497" s="202"/>
      <c r="EX497" s="203"/>
      <c r="EY497" s="202"/>
      <c r="EZ497" s="203"/>
      <c r="FA497" s="202"/>
      <c r="FB497" s="203"/>
      <c r="FC497" s="204"/>
      <c r="FD497" s="207"/>
      <c r="FE497" s="77"/>
      <c r="FF497" s="77"/>
      <c r="FG497" s="77"/>
      <c r="FH497" s="77"/>
      <c r="FI497" s="77"/>
      <c r="FJ497" s="61"/>
      <c r="FK497" s="61"/>
      <c r="FL497" s="61"/>
      <c r="FM497" s="61"/>
      <c r="FN497" s="61"/>
      <c r="FO497" s="61"/>
      <c r="FP497" s="61"/>
      <c r="FQ497" s="61"/>
      <c r="FR497" s="61"/>
      <c r="FS497" s="61"/>
      <c r="FT497" s="61"/>
      <c r="FU497" s="61"/>
      <c r="FV497" s="61"/>
      <c r="FW497" s="61"/>
      <c r="FX497" s="61"/>
      <c r="FY497" s="61"/>
      <c r="FZ497" s="61"/>
      <c r="GA497" s="61"/>
      <c r="GB497" s="61"/>
      <c r="GC497" s="61"/>
      <c r="GD497" s="61"/>
      <c r="GE497" s="61"/>
      <c r="GF497" s="61"/>
      <c r="GG497" s="61"/>
      <c r="GH497" s="61"/>
      <c r="GI497" s="61"/>
      <c r="GJ497" s="61"/>
      <c r="GK497" s="61"/>
      <c r="GL497" s="61"/>
      <c r="GM497" s="61"/>
      <c r="GN497" s="61"/>
      <c r="GO497" s="61"/>
      <c r="GP497" s="61"/>
      <c r="GQ497" s="61"/>
      <c r="GR497" s="61"/>
      <c r="GS497" s="61"/>
      <c r="GT497" s="61"/>
      <c r="GU497" s="61"/>
      <c r="GV497" s="61"/>
      <c r="GW497" s="61"/>
      <c r="GX497" s="61"/>
      <c r="GY497" s="77"/>
      <c r="GZ497" s="77"/>
      <c r="HA497" s="77"/>
      <c r="HB497" s="77"/>
      <c r="HC497" s="77"/>
      <c r="HD497" s="61"/>
      <c r="HE497" s="61"/>
      <c r="HF497" s="61"/>
      <c r="HG497" s="61"/>
      <c r="HH497" s="61"/>
      <c r="HI497" s="61"/>
      <c r="HJ497" s="61"/>
      <c r="HK497" s="61"/>
      <c r="HL497" s="61"/>
      <c r="HM497" s="61"/>
      <c r="HN497" s="61"/>
      <c r="HO497" s="61"/>
      <c r="HP497" s="61"/>
      <c r="HQ497" s="61"/>
      <c r="HR497" s="61"/>
      <c r="HS497" s="61"/>
      <c r="HT497" s="61"/>
      <c r="HU497" s="61"/>
      <c r="HV497" s="61"/>
      <c r="HW497" s="61"/>
      <c r="HX497" s="61"/>
      <c r="HY497" s="61"/>
      <c r="HZ497" s="61"/>
      <c r="IA497" s="61"/>
      <c r="IB497" s="61"/>
      <c r="IC497" s="61"/>
      <c r="ID497" s="61"/>
      <c r="IE497" s="61"/>
      <c r="IF497" s="61"/>
      <c r="IG497" s="61"/>
      <c r="IH497" s="61"/>
      <c r="II497" s="61"/>
      <c r="IJ497" s="61"/>
      <c r="IK497" s="61"/>
      <c r="IL497" s="61"/>
      <c r="IM497" s="61"/>
      <c r="IN497" s="61"/>
      <c r="IO497" s="61"/>
      <c r="IP497" s="61"/>
      <c r="IQ497" s="61"/>
      <c r="IR497" s="78" t="s">
        <v>555</v>
      </c>
      <c r="IS497" s="78" t="s">
        <v>555</v>
      </c>
      <c r="IT497" s="78" t="s">
        <v>555</v>
      </c>
      <c r="IU497" s="78" t="s">
        <v>555</v>
      </c>
      <c r="IV497" s="78" t="s">
        <v>555</v>
      </c>
      <c r="IW497" s="61">
        <v>2</v>
      </c>
      <c r="IX497" s="61">
        <v>2</v>
      </c>
      <c r="IY497" s="61">
        <v>2</v>
      </c>
      <c r="IZ497" s="61">
        <v>2</v>
      </c>
      <c r="JA497" s="61">
        <v>2</v>
      </c>
      <c r="JB497" s="61">
        <v>1</v>
      </c>
      <c r="JC497" s="61">
        <v>2</v>
      </c>
      <c r="JD497" s="61">
        <v>2</v>
      </c>
      <c r="JE497" s="61">
        <v>2</v>
      </c>
      <c r="JF497" s="61">
        <v>2</v>
      </c>
      <c r="JG497" s="61">
        <v>2</v>
      </c>
      <c r="JH497" s="61">
        <v>2</v>
      </c>
      <c r="JI497" s="61">
        <v>2</v>
      </c>
      <c r="JJ497" s="61">
        <v>2</v>
      </c>
      <c r="JK497" s="61">
        <v>2</v>
      </c>
      <c r="JL497" s="61">
        <v>2</v>
      </c>
      <c r="JM497" s="61">
        <v>2</v>
      </c>
      <c r="JN497" s="61">
        <v>2</v>
      </c>
      <c r="JO497" s="61">
        <v>2</v>
      </c>
      <c r="JP497" s="61">
        <v>2</v>
      </c>
      <c r="JQ497" s="61">
        <v>2</v>
      </c>
      <c r="JR497" s="61">
        <v>2</v>
      </c>
      <c r="JS497" s="61">
        <v>2</v>
      </c>
      <c r="JT497" s="61">
        <v>2</v>
      </c>
      <c r="JU497" s="61">
        <v>2</v>
      </c>
      <c r="JV497" s="61">
        <v>2</v>
      </c>
      <c r="JW497" s="61">
        <v>2</v>
      </c>
      <c r="JX497" s="61">
        <v>2</v>
      </c>
      <c r="JY497" s="61">
        <v>2</v>
      </c>
      <c r="JZ497" s="61">
        <v>2</v>
      </c>
      <c r="KA497" s="202">
        <f t="shared" ref="KA497" si="720">COUNTIF(IW497:JZ497,"2")</f>
        <v>29</v>
      </c>
      <c r="KB497" s="203">
        <f t="shared" ref="KB497" si="721">KA497/(KA497+KC497+KE497+KG497)</f>
        <v>0.96666666666666667</v>
      </c>
      <c r="KC497" s="202">
        <f t="shared" ref="KC497" si="722">COUNTIF(IW497:JZ497,"1")</f>
        <v>1</v>
      </c>
      <c r="KD497" s="203">
        <f t="shared" ref="KD497" si="723">KC497/(KA497+KC497+KE497+KG497)</f>
        <v>3.3333333333333333E-2</v>
      </c>
      <c r="KE497" s="202">
        <f t="shared" ref="KE497" si="724">COUNTIF(IW497:JZ497,"0")</f>
        <v>0</v>
      </c>
      <c r="KF497" s="203">
        <f t="shared" ref="KF497" si="725">KE497/(KA497+KC497+KE497+KG497)</f>
        <v>0</v>
      </c>
      <c r="KG497" s="202">
        <f>COUNTIF(II497:JZ497,"KĐG")</f>
        <v>0</v>
      </c>
      <c r="KH497" s="203">
        <f t="shared" ref="KH497" si="726">KG497/(KA497+KC497+KE497+KG497)</f>
        <v>0</v>
      </c>
      <c r="KI497" s="204">
        <f t="shared" ref="KI497" si="727">(((KA497*2)+(KC497*1)+(KE497*0)))/(KA497+KC497+KE497)</f>
        <v>1.9666666666666666</v>
      </c>
      <c r="KJ497" s="205" t="str">
        <f t="shared" ref="KJ497" si="728">IF(KH497&gt;=50%,"KĐG",IF(KI497&gt;=1.6,"Đạt mục tiêu",IF(KI497&gt;=1,"Cần cố gắng","Chưa đạt")))</f>
        <v>Đạt mục tiêu</v>
      </c>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61"/>
      <c r="LG497" s="61"/>
      <c r="LH497" s="61"/>
      <c r="LI497" s="61"/>
      <c r="LJ497" s="61"/>
      <c r="LK497" s="61"/>
      <c r="LL497" s="61"/>
      <c r="LM497" s="61"/>
      <c r="LN497" s="61"/>
      <c r="LO497" s="61"/>
      <c r="LP497" s="61"/>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61"/>
      <c r="NE497" s="61"/>
      <c r="NF497" s="61"/>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61"/>
      <c r="OE497" s="61"/>
      <c r="OF497" s="61"/>
      <c r="OG497" s="61"/>
      <c r="OH497" s="61"/>
      <c r="OI497" s="61"/>
      <c r="OJ497" s="61"/>
      <c r="OK497" s="61"/>
      <c r="OL497" s="61"/>
      <c r="OM497" s="61"/>
      <c r="ON497" s="61"/>
      <c r="OO497" s="61"/>
      <c r="OP497" s="61"/>
      <c r="OQ497" s="61"/>
      <c r="OR497" s="61"/>
      <c r="OS497" s="61"/>
      <c r="OT497" s="61"/>
      <c r="OU497" s="61"/>
      <c r="OV497" s="61"/>
      <c r="OW497" s="61"/>
      <c r="OX497" s="61"/>
      <c r="OY497" s="61"/>
      <c r="OZ497" s="61"/>
    </row>
    <row r="498" spans="1:416" ht="24" hidden="1" customHeight="1">
      <c r="A498" s="176"/>
      <c r="B498" s="272">
        <v>182</v>
      </c>
      <c r="C498" s="275" t="s">
        <v>14</v>
      </c>
      <c r="D498" s="288" t="s">
        <v>4</v>
      </c>
      <c r="E498" s="275" t="s">
        <v>281</v>
      </c>
      <c r="F498" s="290" t="s">
        <v>6</v>
      </c>
      <c r="G498" s="281"/>
      <c r="H498" s="137" t="s">
        <v>281</v>
      </c>
      <c r="I498" s="137" t="s">
        <v>595</v>
      </c>
      <c r="J498" s="134"/>
      <c r="K498" s="206" t="s">
        <v>662</v>
      </c>
      <c r="L498" s="134" t="s">
        <v>500</v>
      </c>
      <c r="M498" s="55" t="s">
        <v>377</v>
      </c>
      <c r="N498" s="61" t="s">
        <v>349</v>
      </c>
      <c r="O498" s="282" t="s">
        <v>205</v>
      </c>
      <c r="P498" s="282">
        <v>1</v>
      </c>
      <c r="Q498" s="131"/>
      <c r="R498" s="131"/>
      <c r="S498" s="131"/>
      <c r="T498" s="131"/>
      <c r="U498" s="131"/>
      <c r="V498" s="131"/>
      <c r="W498" s="131"/>
      <c r="X498" s="131" t="s">
        <v>205</v>
      </c>
      <c r="Y498" s="131"/>
      <c r="Z498" s="131"/>
      <c r="AA498" s="131"/>
      <c r="AB498" s="130">
        <f t="shared" si="713"/>
        <v>1</v>
      </c>
      <c r="AC498" s="77"/>
      <c r="AD498" s="77"/>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251"/>
      <c r="BT498" s="251"/>
      <c r="BU498" s="77"/>
      <c r="BV498" s="77"/>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77"/>
      <c r="DM498" s="77"/>
      <c r="DN498" s="77"/>
      <c r="DO498" s="77"/>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c r="EZ498" s="61"/>
      <c r="FA498" s="61"/>
      <c r="FB498" s="61"/>
      <c r="FC498" s="61"/>
      <c r="FD498" s="61"/>
      <c r="FE498" s="77"/>
      <c r="FF498" s="77"/>
      <c r="FG498" s="77"/>
      <c r="FH498" s="77"/>
      <c r="FI498" s="77"/>
      <c r="FJ498" s="61">
        <v>2</v>
      </c>
      <c r="FK498" s="61">
        <v>2</v>
      </c>
      <c r="FL498" s="61">
        <v>2</v>
      </c>
      <c r="FM498" s="61">
        <v>2</v>
      </c>
      <c r="FN498" s="61">
        <v>2</v>
      </c>
      <c r="FO498" s="61">
        <v>2</v>
      </c>
      <c r="FP498" s="61">
        <v>2</v>
      </c>
      <c r="FQ498" s="61">
        <v>2</v>
      </c>
      <c r="FR498" s="61">
        <v>2</v>
      </c>
      <c r="FS498" s="61">
        <v>2</v>
      </c>
      <c r="FT498" s="61">
        <v>1</v>
      </c>
      <c r="FU498" s="61">
        <v>2</v>
      </c>
      <c r="FV498" s="61">
        <v>2</v>
      </c>
      <c r="FW498" s="61">
        <v>2</v>
      </c>
      <c r="FX498" s="61">
        <v>2</v>
      </c>
      <c r="FY498" s="61">
        <v>2</v>
      </c>
      <c r="FZ498" s="61">
        <v>2</v>
      </c>
      <c r="GA498" s="61">
        <v>2</v>
      </c>
      <c r="GB498" s="61">
        <v>2</v>
      </c>
      <c r="GC498" s="61">
        <v>2</v>
      </c>
      <c r="GD498" s="61"/>
      <c r="GE498" s="61"/>
      <c r="GF498" s="61"/>
      <c r="GG498" s="61"/>
      <c r="GH498" s="61"/>
      <c r="GI498" s="61">
        <v>2</v>
      </c>
      <c r="GJ498" s="61">
        <v>2</v>
      </c>
      <c r="GK498" s="61">
        <v>2</v>
      </c>
      <c r="GL498" s="61">
        <v>2</v>
      </c>
      <c r="GM498" s="61"/>
      <c r="GN498" s="61">
        <v>2</v>
      </c>
      <c r="GO498" s="202">
        <f>COUNTIF(FA498:GN498,"2")</f>
        <v>24</v>
      </c>
      <c r="GP498" s="203">
        <f>GO498/(GO498+GQ498+GS498+GU498)</f>
        <v>0.96</v>
      </c>
      <c r="GQ498" s="202">
        <f>COUNTIF(FA498:GN498,"1")</f>
        <v>1</v>
      </c>
      <c r="GR498" s="203">
        <f>GQ498/(GO498+GQ498+GS498+GU498)</f>
        <v>0.04</v>
      </c>
      <c r="GS498" s="202">
        <f>COUNTIF(FA498:GN498,"0")</f>
        <v>0</v>
      </c>
      <c r="GT498" s="203">
        <f>GS498/(GO498+GQ498+GS498+GU498)</f>
        <v>0</v>
      </c>
      <c r="GU498" s="202">
        <f>COUNTIF(EU498:GN498,"KĐG")</f>
        <v>0</v>
      </c>
      <c r="GV498" s="203">
        <f>GU498/(GO498+GQ498+GS498+GU498)</f>
        <v>0</v>
      </c>
      <c r="GW498" s="204">
        <f>(((GO498*2)+(GQ498*1)+(GS498*0)))/(GO498+GQ498+GS498)</f>
        <v>1.96</v>
      </c>
      <c r="GX498" s="207" t="str">
        <f>IF(GV498&gt;=50%,"KĐG",IF(GW498&gt;=1.6,"Đạt mục tiêu",IF(GW498&gt;=1,"Cần cố gắng","Chưa đạt")))</f>
        <v>Đạt mục tiêu</v>
      </c>
      <c r="GY498" s="77"/>
      <c r="GZ498" s="77"/>
      <c r="HA498" s="77"/>
      <c r="HB498" s="77"/>
      <c r="HC498" s="77"/>
      <c r="HD498" s="61"/>
      <c r="HE498" s="61"/>
      <c r="HF498" s="61"/>
      <c r="HG498" s="61"/>
      <c r="HH498" s="61"/>
      <c r="HI498" s="61"/>
      <c r="HJ498" s="61"/>
      <c r="HK498" s="61"/>
      <c r="HL498" s="61"/>
      <c r="HM498" s="61"/>
      <c r="HN498" s="61"/>
      <c r="HO498" s="61"/>
      <c r="HP498" s="61"/>
      <c r="HQ498" s="61"/>
      <c r="HR498" s="61"/>
      <c r="HS498" s="61"/>
      <c r="HT498" s="61"/>
      <c r="HU498" s="61"/>
      <c r="HV498" s="61"/>
      <c r="HW498" s="61"/>
      <c r="HX498" s="61"/>
      <c r="HY498" s="61"/>
      <c r="HZ498" s="61"/>
      <c r="IA498" s="61"/>
      <c r="IB498" s="61"/>
      <c r="IC498" s="61"/>
      <c r="ID498" s="61"/>
      <c r="IE498" s="61"/>
      <c r="IF498" s="61"/>
      <c r="IG498" s="61"/>
      <c r="IH498" s="61"/>
      <c r="II498" s="61"/>
      <c r="IJ498" s="61"/>
      <c r="IK498" s="61"/>
      <c r="IL498" s="61"/>
      <c r="IM498" s="61"/>
      <c r="IN498" s="61"/>
      <c r="IO498" s="61"/>
      <c r="IP498" s="61"/>
      <c r="IQ498" s="61"/>
      <c r="IR498" s="61"/>
      <c r="IS498" s="77"/>
      <c r="IT498" s="77"/>
      <c r="IU498" s="77"/>
      <c r="IV498" s="77"/>
      <c r="IW498" s="61"/>
      <c r="IX498" s="61"/>
      <c r="IY498" s="61"/>
      <c r="IZ498" s="61"/>
      <c r="JA498" s="61"/>
      <c r="JB498" s="61"/>
      <c r="JC498" s="61"/>
      <c r="JD498" s="61"/>
      <c r="JE498" s="61"/>
      <c r="JF498" s="61"/>
      <c r="JG498" s="61"/>
      <c r="JH498" s="61"/>
      <c r="JI498" s="61"/>
      <c r="JJ498" s="61"/>
      <c r="JK498" s="61"/>
      <c r="JL498" s="61"/>
      <c r="JM498" s="61"/>
      <c r="JN498" s="61"/>
      <c r="JO498" s="61"/>
      <c r="JP498" s="61"/>
      <c r="JQ498" s="61"/>
      <c r="JR498" s="61"/>
      <c r="JS498" s="61"/>
      <c r="JT498" s="61"/>
      <c r="JU498" s="61"/>
      <c r="JV498" s="61"/>
      <c r="JW498" s="61"/>
      <c r="JX498" s="61"/>
      <c r="JY498" s="61"/>
      <c r="JZ498" s="61"/>
      <c r="KA498" s="61"/>
      <c r="KB498" s="61"/>
      <c r="KC498" s="61"/>
      <c r="KD498" s="61"/>
      <c r="KE498" s="61"/>
      <c r="KF498" s="61"/>
      <c r="KG498" s="61"/>
      <c r="KH498" s="61"/>
      <c r="KI498" s="61"/>
      <c r="KJ498" s="61"/>
      <c r="KK498" s="78" t="s">
        <v>555</v>
      </c>
      <c r="KL498" s="79" t="s">
        <v>555</v>
      </c>
      <c r="KM498" s="78" t="s">
        <v>555</v>
      </c>
      <c r="KN498" s="61">
        <v>2</v>
      </c>
      <c r="KO498" s="61">
        <v>2</v>
      </c>
      <c r="KP498" s="61">
        <v>2</v>
      </c>
      <c r="KQ498" s="61">
        <v>2</v>
      </c>
      <c r="KR498" s="61">
        <v>2</v>
      </c>
      <c r="KS498" s="61">
        <v>2</v>
      </c>
      <c r="KT498" s="61">
        <v>2</v>
      </c>
      <c r="KU498" s="61">
        <v>2</v>
      </c>
      <c r="KV498" s="61">
        <v>2</v>
      </c>
      <c r="KW498" s="61">
        <v>1</v>
      </c>
      <c r="KX498" s="61">
        <v>2</v>
      </c>
      <c r="KY498" s="61">
        <v>2</v>
      </c>
      <c r="KZ498" s="61">
        <v>2</v>
      </c>
      <c r="LA498" s="61">
        <v>2</v>
      </c>
      <c r="LB498" s="61">
        <v>2</v>
      </c>
      <c r="LC498" s="61">
        <v>2</v>
      </c>
      <c r="LD498" s="61">
        <v>2</v>
      </c>
      <c r="LE498" s="61">
        <v>2</v>
      </c>
      <c r="LF498" s="61">
        <v>2</v>
      </c>
      <c r="LG498" s="61">
        <v>2</v>
      </c>
      <c r="LH498" s="61">
        <v>2</v>
      </c>
      <c r="LI498" s="61">
        <v>2</v>
      </c>
      <c r="LJ498" s="61">
        <v>2</v>
      </c>
      <c r="LK498" s="61">
        <v>2</v>
      </c>
      <c r="LL498" s="61">
        <v>2</v>
      </c>
      <c r="LM498" s="61">
        <v>2</v>
      </c>
      <c r="LN498" s="61">
        <v>2</v>
      </c>
      <c r="LO498" s="61">
        <v>2</v>
      </c>
      <c r="LP498" s="61">
        <v>2</v>
      </c>
      <c r="LQ498" s="61">
        <v>2</v>
      </c>
      <c r="LR498" s="202">
        <f>COUNTIF(KN498:LQ498,"2")</f>
        <v>29</v>
      </c>
      <c r="LS498" s="203">
        <f>LR498/(LR498+LT498+LV498+LX498)</f>
        <v>0.96666666666666667</v>
      </c>
      <c r="LT498" s="202">
        <f>COUNTIF(KN498:LQ498,"1")</f>
        <v>1</v>
      </c>
      <c r="LU498" s="203">
        <f>LT498/(LR498+LT498+LV498+LX498)</f>
        <v>3.3333333333333333E-2</v>
      </c>
      <c r="LV498" s="202">
        <f>COUNTIF(KN498:LQ498,"0")</f>
        <v>0</v>
      </c>
      <c r="LW498" s="203">
        <f>LV498/(LR498+LT498+LV498+LX498)</f>
        <v>0</v>
      </c>
      <c r="LX498" s="202">
        <f>COUNTIF(KA498:LQ498,"KĐG")</f>
        <v>0</v>
      </c>
      <c r="LY498" s="203">
        <f>LX498/(LR498+LT498+LV498+LX498)</f>
        <v>0</v>
      </c>
      <c r="LZ498" s="204">
        <f>(((LR498*2)+(LT498*1)+(LV498*0)))/(LR498+LT498+LV498)</f>
        <v>1.9666666666666666</v>
      </c>
      <c r="MA498" s="208" t="str">
        <f>IF(LY498&gt;=50%,"KĐG",IF(LZ498&gt;=1.6,"Đạt mục tiêu",IF(LZ498&gt;=1,"Cần cố gắng","Chưa đạt")))</f>
        <v>Đạt mục tiêu</v>
      </c>
      <c r="MB498" s="61"/>
      <c r="MC498" s="61"/>
      <c r="MD498" s="61"/>
      <c r="ME498" s="61"/>
      <c r="MF498" s="61"/>
      <c r="MG498" s="61"/>
      <c r="MH498" s="61"/>
      <c r="MI498" s="61"/>
      <c r="MJ498" s="61"/>
      <c r="MK498" s="61"/>
      <c r="ML498" s="61"/>
      <c r="MM498" s="61"/>
      <c r="MN498" s="61"/>
      <c r="MO498" s="61"/>
      <c r="MP498" s="61"/>
      <c r="MQ498" s="61"/>
      <c r="MR498" s="61"/>
      <c r="MS498" s="61"/>
      <c r="MT498" s="61"/>
      <c r="MU498" s="61"/>
      <c r="MV498" s="61"/>
      <c r="MW498" s="61"/>
      <c r="MX498" s="61"/>
      <c r="MY498" s="61"/>
      <c r="MZ498" s="61"/>
      <c r="NA498" s="61"/>
      <c r="NB498" s="61"/>
      <c r="NC498" s="61"/>
      <c r="ND498" s="61"/>
      <c r="NE498" s="61"/>
      <c r="NF498" s="61"/>
      <c r="NG498" s="61"/>
      <c r="NH498" s="61"/>
      <c r="NI498" s="61"/>
      <c r="NJ498" s="61"/>
      <c r="NK498" s="61"/>
      <c r="NL498" s="61"/>
      <c r="NM498" s="61"/>
      <c r="NN498" s="61"/>
      <c r="NO498" s="61"/>
      <c r="NP498" s="61"/>
      <c r="NQ498" s="61"/>
      <c r="NR498" s="61"/>
      <c r="NS498" s="61"/>
      <c r="NT498" s="61"/>
      <c r="NU498" s="61"/>
      <c r="NV498" s="61"/>
      <c r="NW498" s="61"/>
      <c r="NX498" s="61"/>
      <c r="NY498" s="61"/>
      <c r="NZ498" s="61"/>
      <c r="OA498" s="61"/>
      <c r="OB498" s="61"/>
      <c r="OC498" s="61"/>
      <c r="OD498" s="61"/>
      <c r="OE498" s="61"/>
      <c r="OF498" s="61"/>
      <c r="OG498" s="61"/>
      <c r="OH498" s="61"/>
      <c r="OI498" s="61"/>
      <c r="OJ498" s="61"/>
      <c r="OK498" s="61"/>
      <c r="OL498" s="61"/>
      <c r="OM498" s="61"/>
      <c r="ON498" s="61"/>
      <c r="OO498" s="61"/>
      <c r="OP498" s="61"/>
      <c r="OQ498" s="61"/>
      <c r="OR498" s="61"/>
      <c r="OS498" s="61"/>
      <c r="OT498" s="61"/>
      <c r="OU498" s="61"/>
      <c r="OV498" s="61"/>
      <c r="OW498" s="61"/>
      <c r="OX498" s="61"/>
      <c r="OY498" s="61"/>
      <c r="OZ498" s="61"/>
    </row>
    <row r="499" spans="1:416" ht="24" hidden="1" customHeight="1">
      <c r="A499" s="61"/>
      <c r="B499" s="274"/>
      <c r="C499" s="279"/>
      <c r="D499" s="289"/>
      <c r="E499" s="279"/>
      <c r="F499" s="291"/>
      <c r="G499" s="281"/>
      <c r="H499" s="137" t="s">
        <v>281</v>
      </c>
      <c r="I499" s="137" t="s">
        <v>595</v>
      </c>
      <c r="J499" s="134"/>
      <c r="K499" s="206" t="s">
        <v>662</v>
      </c>
      <c r="L499" s="200" t="s">
        <v>500</v>
      </c>
      <c r="M499" s="55" t="s">
        <v>377</v>
      </c>
      <c r="N499" s="61"/>
      <c r="O499" s="282"/>
      <c r="P499" s="282"/>
      <c r="Q499" s="131"/>
      <c r="R499" s="131"/>
      <c r="S499" s="131"/>
      <c r="T499" s="131"/>
      <c r="U499" s="131"/>
      <c r="V499" s="131"/>
      <c r="W499" s="131"/>
      <c r="X499" s="131"/>
      <c r="Y499" s="131" t="s">
        <v>205</v>
      </c>
      <c r="Z499" s="131"/>
      <c r="AA499" s="131"/>
      <c r="AB499" s="130">
        <f t="shared" si="713"/>
        <v>1</v>
      </c>
      <c r="AC499" s="77"/>
      <c r="AD499" s="77"/>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251"/>
      <c r="BT499" s="251"/>
      <c r="BU499" s="77"/>
      <c r="BV499" s="77"/>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77"/>
      <c r="DM499" s="77"/>
      <c r="DN499" s="77"/>
      <c r="DO499" s="77"/>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77"/>
      <c r="FF499" s="77"/>
      <c r="FG499" s="77"/>
      <c r="FH499" s="77"/>
      <c r="FI499" s="77"/>
      <c r="FJ499" s="61"/>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202"/>
      <c r="GP499" s="203"/>
      <c r="GQ499" s="202"/>
      <c r="GR499" s="203"/>
      <c r="GS499" s="202"/>
      <c r="GT499" s="203"/>
      <c r="GU499" s="202"/>
      <c r="GV499" s="203"/>
      <c r="GW499" s="204"/>
      <c r="GX499" s="207"/>
      <c r="GY499" s="77"/>
      <c r="GZ499" s="77"/>
      <c r="HA499" s="77"/>
      <c r="HB499" s="77"/>
      <c r="HC499" s="77"/>
      <c r="HD499" s="61"/>
      <c r="HE499" s="61"/>
      <c r="HF499" s="61"/>
      <c r="HG499" s="61"/>
      <c r="HH499" s="61"/>
      <c r="HI499" s="61"/>
      <c r="HJ499" s="61"/>
      <c r="HK499" s="61"/>
      <c r="HL499" s="61"/>
      <c r="HM499" s="61"/>
      <c r="HN499" s="61"/>
      <c r="HO499" s="61"/>
      <c r="HP499" s="61"/>
      <c r="HQ499" s="61"/>
      <c r="HR499" s="61"/>
      <c r="HS499" s="61"/>
      <c r="HT499" s="61"/>
      <c r="HU499" s="61"/>
      <c r="HV499" s="61"/>
      <c r="HW499" s="61"/>
      <c r="HX499" s="61"/>
      <c r="HY499" s="61"/>
      <c r="HZ499" s="61"/>
      <c r="IA499" s="61"/>
      <c r="IB499" s="61"/>
      <c r="IC499" s="61"/>
      <c r="ID499" s="61"/>
      <c r="IE499" s="61"/>
      <c r="IF499" s="61"/>
      <c r="IG499" s="61"/>
      <c r="IH499" s="61"/>
      <c r="II499" s="61"/>
      <c r="IJ499" s="61"/>
      <c r="IK499" s="61"/>
      <c r="IL499" s="61"/>
      <c r="IM499" s="61"/>
      <c r="IN499" s="61"/>
      <c r="IO499" s="61"/>
      <c r="IP499" s="61"/>
      <c r="IQ499" s="61"/>
      <c r="IR499" s="61"/>
      <c r="IS499" s="77"/>
      <c r="IT499" s="77"/>
      <c r="IU499" s="77"/>
      <c r="IV499" s="77"/>
      <c r="IW499" s="61"/>
      <c r="IX499" s="61"/>
      <c r="IY499" s="61"/>
      <c r="IZ499" s="61"/>
      <c r="JA499" s="61"/>
      <c r="JB499" s="61"/>
      <c r="JC499" s="61"/>
      <c r="JD499" s="61"/>
      <c r="JE499" s="61"/>
      <c r="JF499" s="61"/>
      <c r="JG499" s="61"/>
      <c r="JH499" s="61"/>
      <c r="JI499" s="61"/>
      <c r="JJ499" s="61"/>
      <c r="JK499" s="61"/>
      <c r="JL499" s="61"/>
      <c r="JM499" s="61"/>
      <c r="JN499" s="61"/>
      <c r="JO499" s="61"/>
      <c r="JP499" s="61"/>
      <c r="JQ499" s="61"/>
      <c r="JR499" s="61"/>
      <c r="JS499" s="61"/>
      <c r="JT499" s="61"/>
      <c r="JU499" s="61"/>
      <c r="JV499" s="61"/>
      <c r="JW499" s="61"/>
      <c r="JX499" s="61"/>
      <c r="JY499" s="61"/>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61"/>
      <c r="LG499" s="61"/>
      <c r="LH499" s="61"/>
      <c r="LI499" s="61"/>
      <c r="LJ499" s="61"/>
      <c r="LK499" s="61"/>
      <c r="LL499" s="61"/>
      <c r="LM499" s="61"/>
      <c r="LN499" s="61"/>
      <c r="LO499" s="61"/>
      <c r="LP499" s="61"/>
      <c r="LQ499" s="61"/>
      <c r="LR499" s="61"/>
      <c r="LS499" s="61"/>
      <c r="LT499" s="61"/>
      <c r="LU499" s="61"/>
      <c r="LV499" s="61"/>
      <c r="LW499" s="61"/>
      <c r="LX499" s="61"/>
      <c r="LY499" s="61"/>
      <c r="LZ499" s="61"/>
      <c r="MA499" s="61"/>
      <c r="MB499" s="61"/>
      <c r="MC499" s="61"/>
      <c r="MD499" s="61"/>
      <c r="ME499" s="61"/>
      <c r="MF499" s="61"/>
      <c r="MG499" s="61"/>
      <c r="MH499" s="61"/>
      <c r="MI499" s="61"/>
      <c r="MJ499" s="61"/>
      <c r="MK499" s="61"/>
      <c r="ML499" s="61"/>
      <c r="MM499" s="61"/>
      <c r="MN499" s="61"/>
      <c r="MO499" s="61"/>
      <c r="MP499" s="61"/>
      <c r="MQ499" s="61"/>
      <c r="MR499" s="61"/>
      <c r="MS499" s="61"/>
      <c r="MT499" s="61"/>
      <c r="MU499" s="61"/>
      <c r="MV499" s="61"/>
      <c r="MW499" s="61"/>
      <c r="MX499" s="61"/>
      <c r="MY499" s="61"/>
      <c r="MZ499" s="61"/>
      <c r="NA499" s="61"/>
      <c r="NB499" s="61"/>
      <c r="NC499" s="61"/>
      <c r="ND499" s="61"/>
      <c r="NE499" s="61"/>
      <c r="NF499" s="61"/>
      <c r="NG499" s="61"/>
      <c r="NH499" s="61"/>
      <c r="NI499" s="61"/>
      <c r="NJ499" s="61"/>
      <c r="NK499" s="61"/>
      <c r="NL499" s="61"/>
      <c r="NM499" s="61"/>
      <c r="NN499" s="61"/>
      <c r="NO499" s="61"/>
      <c r="NP499" s="61"/>
      <c r="NQ499" s="61"/>
      <c r="NR499" s="61"/>
      <c r="NS499" s="61"/>
      <c r="NT499" s="61"/>
      <c r="NU499" s="61"/>
      <c r="NV499" s="61"/>
      <c r="NW499" s="61"/>
      <c r="NX499" s="61"/>
      <c r="NY499" s="61"/>
      <c r="NZ499" s="61"/>
      <c r="OA499" s="61"/>
      <c r="OB499" s="61"/>
      <c r="OC499" s="61"/>
      <c r="OD499" s="61"/>
      <c r="OE499" s="61"/>
      <c r="OF499" s="61"/>
      <c r="OG499" s="61"/>
      <c r="OH499" s="61"/>
      <c r="OI499" s="61"/>
      <c r="OJ499" s="61"/>
      <c r="OK499" s="61"/>
      <c r="OL499" s="61"/>
      <c r="OM499" s="61"/>
      <c r="ON499" s="61"/>
      <c r="OO499" s="61"/>
      <c r="OP499" s="61"/>
      <c r="OQ499" s="61"/>
      <c r="OR499" s="61"/>
      <c r="OS499" s="61"/>
      <c r="OT499" s="61"/>
      <c r="OU499" s="61"/>
      <c r="OV499" s="61"/>
      <c r="OW499" s="61"/>
      <c r="OX499" s="61"/>
      <c r="OY499" s="61"/>
      <c r="OZ499" s="61"/>
    </row>
    <row r="500" spans="1:416" ht="102" hidden="1" customHeight="1">
      <c r="A500" s="61"/>
      <c r="B500" s="274"/>
      <c r="C500" s="279"/>
      <c r="D500" s="289"/>
      <c r="E500" s="279"/>
      <c r="F500" s="291"/>
      <c r="G500" s="281"/>
      <c r="H500" s="137" t="s">
        <v>281</v>
      </c>
      <c r="I500" s="137" t="s">
        <v>595</v>
      </c>
      <c r="J500" s="134"/>
      <c r="K500" s="206" t="s">
        <v>662</v>
      </c>
      <c r="L500" s="200" t="s">
        <v>500</v>
      </c>
      <c r="M500" s="55" t="s">
        <v>377</v>
      </c>
      <c r="N500" s="61"/>
      <c r="O500" s="282"/>
      <c r="P500" s="282"/>
      <c r="Q500" s="131"/>
      <c r="R500" s="131"/>
      <c r="S500" s="131"/>
      <c r="T500" s="131"/>
      <c r="U500" s="131"/>
      <c r="V500" s="131"/>
      <c r="W500" s="131"/>
      <c r="X500" s="131"/>
      <c r="Y500" s="131"/>
      <c r="Z500" s="131" t="s">
        <v>205</v>
      </c>
      <c r="AA500" s="131"/>
      <c r="AB500" s="130">
        <f t="shared" si="713"/>
        <v>1</v>
      </c>
      <c r="AC500" s="77"/>
      <c r="AD500" s="77"/>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251"/>
      <c r="BT500" s="251"/>
      <c r="BU500" s="77"/>
      <c r="BV500" s="77"/>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77"/>
      <c r="DM500" s="77"/>
      <c r="DN500" s="77"/>
      <c r="DO500" s="77"/>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77"/>
      <c r="FF500" s="77"/>
      <c r="FG500" s="77"/>
      <c r="FH500" s="77"/>
      <c r="FI500" s="77"/>
      <c r="FJ500" s="61"/>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202"/>
      <c r="GP500" s="203"/>
      <c r="GQ500" s="202"/>
      <c r="GR500" s="203"/>
      <c r="GS500" s="202"/>
      <c r="GT500" s="203"/>
      <c r="GU500" s="202"/>
      <c r="GV500" s="203"/>
      <c r="GW500" s="204"/>
      <c r="GX500" s="207"/>
      <c r="GY500" s="77"/>
      <c r="GZ500" s="77"/>
      <c r="HA500" s="77"/>
      <c r="HB500" s="77"/>
      <c r="HC500" s="77"/>
      <c r="HD500" s="61"/>
      <c r="HE500" s="61"/>
      <c r="HF500" s="61"/>
      <c r="HG500" s="61"/>
      <c r="HH500" s="61"/>
      <c r="HI500" s="61"/>
      <c r="HJ500" s="61"/>
      <c r="HK500" s="61"/>
      <c r="HL500" s="61"/>
      <c r="HM500" s="61"/>
      <c r="HN500" s="61"/>
      <c r="HO500" s="61"/>
      <c r="HP500" s="61"/>
      <c r="HQ500" s="61"/>
      <c r="HR500" s="61"/>
      <c r="HS500" s="61"/>
      <c r="HT500" s="61"/>
      <c r="HU500" s="61"/>
      <c r="HV500" s="61"/>
      <c r="HW500" s="61"/>
      <c r="HX500" s="61"/>
      <c r="HY500" s="61"/>
      <c r="HZ500" s="61"/>
      <c r="IA500" s="61"/>
      <c r="IB500" s="61"/>
      <c r="IC500" s="61"/>
      <c r="ID500" s="61"/>
      <c r="IE500" s="61"/>
      <c r="IF500" s="61"/>
      <c r="IG500" s="61"/>
      <c r="IH500" s="61"/>
      <c r="II500" s="61"/>
      <c r="IJ500" s="61"/>
      <c r="IK500" s="61"/>
      <c r="IL500" s="61"/>
      <c r="IM500" s="61"/>
      <c r="IN500" s="61"/>
      <c r="IO500" s="61"/>
      <c r="IP500" s="61"/>
      <c r="IQ500" s="61"/>
      <c r="IR500" s="61"/>
      <c r="IS500" s="77"/>
      <c r="IT500" s="77"/>
      <c r="IU500" s="77"/>
      <c r="IV500" s="77"/>
      <c r="IW500" s="61"/>
      <c r="IX500" s="61"/>
      <c r="IY500" s="61"/>
      <c r="IZ500" s="61"/>
      <c r="JA500" s="61"/>
      <c r="JB500" s="61"/>
      <c r="JC500" s="61"/>
      <c r="JD500" s="61"/>
      <c r="JE500" s="61"/>
      <c r="JF500" s="61"/>
      <c r="JG500" s="61"/>
      <c r="JH500" s="61"/>
      <c r="JI500" s="61"/>
      <c r="JJ500" s="61"/>
      <c r="JK500" s="61"/>
      <c r="JL500" s="61"/>
      <c r="JM500" s="61"/>
      <c r="JN500" s="61"/>
      <c r="JO500" s="61"/>
      <c r="JP500" s="61"/>
      <c r="JQ500" s="61"/>
      <c r="JR500" s="61"/>
      <c r="JS500" s="61"/>
      <c r="JT500" s="61"/>
      <c r="JU500" s="61"/>
      <c r="JV500" s="61"/>
      <c r="JW500" s="61"/>
      <c r="JX500" s="61"/>
      <c r="JY500" s="61"/>
      <c r="JZ500" s="61"/>
      <c r="KA500" s="61"/>
      <c r="KB500" s="61"/>
      <c r="KC500" s="61"/>
      <c r="KD500" s="61"/>
      <c r="KE500" s="61"/>
      <c r="KF500" s="61"/>
      <c r="KG500" s="61"/>
      <c r="KH500" s="61"/>
      <c r="KI500" s="61"/>
      <c r="KJ500" s="61"/>
      <c r="KK500" s="61"/>
      <c r="KL500" s="61"/>
      <c r="KM500" s="61"/>
      <c r="KN500" s="61"/>
      <c r="KO500" s="61"/>
      <c r="KP500" s="61"/>
      <c r="KQ500" s="61"/>
      <c r="KR500" s="61"/>
      <c r="KS500" s="61"/>
      <c r="KT500" s="61"/>
      <c r="KU500" s="61"/>
      <c r="KV500" s="61"/>
      <c r="KW500" s="61"/>
      <c r="KX500" s="61"/>
      <c r="KY500" s="61"/>
      <c r="KZ500" s="61"/>
      <c r="LA500" s="61"/>
      <c r="LB500" s="61"/>
      <c r="LC500" s="61"/>
      <c r="LD500" s="61"/>
      <c r="LE500" s="61"/>
      <c r="LF500" s="61"/>
      <c r="LG500" s="61"/>
      <c r="LH500" s="61"/>
      <c r="LI500" s="61"/>
      <c r="LJ500" s="61"/>
      <c r="LK500" s="61"/>
      <c r="LL500" s="61"/>
      <c r="LM500" s="61"/>
      <c r="LN500" s="61"/>
      <c r="LO500" s="61"/>
      <c r="LP500" s="61"/>
      <c r="LQ500" s="61"/>
      <c r="LR500" s="61"/>
      <c r="LS500" s="61"/>
      <c r="LT500" s="61"/>
      <c r="LU500" s="61"/>
      <c r="LV500" s="61"/>
      <c r="LW500" s="61"/>
      <c r="LX500" s="61"/>
      <c r="LY500" s="61"/>
      <c r="LZ500" s="61"/>
      <c r="MA500" s="61"/>
      <c r="MB500" s="61"/>
      <c r="MC500" s="61"/>
      <c r="MD500" s="61"/>
      <c r="ME500" s="61"/>
      <c r="MF500" s="61"/>
      <c r="MG500" s="61"/>
      <c r="MH500" s="61"/>
      <c r="MI500" s="61"/>
      <c r="MJ500" s="61"/>
      <c r="MK500" s="61"/>
      <c r="ML500" s="61"/>
      <c r="MM500" s="61"/>
      <c r="MN500" s="61"/>
      <c r="MO500" s="61"/>
      <c r="MP500" s="61"/>
      <c r="MQ500" s="61"/>
      <c r="MR500" s="61"/>
      <c r="MS500" s="61"/>
      <c r="MT500" s="61"/>
      <c r="MU500" s="61"/>
      <c r="MV500" s="61"/>
      <c r="MW500" s="61"/>
      <c r="MX500" s="61"/>
      <c r="MY500" s="61"/>
      <c r="MZ500" s="61"/>
      <c r="NA500" s="61"/>
      <c r="NB500" s="61"/>
      <c r="NC500" s="61"/>
      <c r="ND500" s="61"/>
      <c r="NE500" s="61"/>
      <c r="NF500" s="61"/>
      <c r="NG500" s="61"/>
      <c r="NH500" s="61"/>
      <c r="NI500" s="61"/>
      <c r="NJ500" s="61"/>
      <c r="NK500" s="61"/>
      <c r="NL500" s="61"/>
      <c r="NM500" s="61"/>
      <c r="NN500" s="61"/>
      <c r="NO500" s="61"/>
      <c r="NP500" s="61"/>
      <c r="NQ500" s="61"/>
      <c r="NR500" s="61"/>
      <c r="NS500" s="61"/>
      <c r="NT500" s="61"/>
      <c r="NU500" s="61"/>
      <c r="NV500" s="61"/>
      <c r="NW500" s="61"/>
      <c r="NX500" s="61"/>
      <c r="NY500" s="61"/>
      <c r="NZ500" s="61"/>
      <c r="OA500" s="61"/>
      <c r="OB500" s="61"/>
      <c r="OC500" s="61"/>
      <c r="OD500" s="61"/>
      <c r="OE500" s="61"/>
      <c r="OF500" s="61"/>
      <c r="OG500" s="61"/>
      <c r="OH500" s="61"/>
      <c r="OI500" s="61"/>
      <c r="OJ500" s="61"/>
      <c r="OK500" s="61"/>
      <c r="OL500" s="61"/>
      <c r="OM500" s="61"/>
      <c r="ON500" s="61"/>
      <c r="OO500" s="61"/>
      <c r="OP500" s="61"/>
      <c r="OQ500" s="61"/>
      <c r="OR500" s="61"/>
      <c r="OS500" s="61"/>
      <c r="OT500" s="61"/>
      <c r="OU500" s="61"/>
      <c r="OV500" s="61"/>
      <c r="OW500" s="61"/>
      <c r="OX500" s="61"/>
      <c r="OY500" s="61"/>
      <c r="OZ500" s="61"/>
    </row>
    <row r="501" spans="1:416" ht="87" hidden="1" customHeight="1">
      <c r="A501" s="61"/>
      <c r="B501" s="61">
        <v>183</v>
      </c>
      <c r="C501" s="137" t="s">
        <v>16</v>
      </c>
      <c r="D501" s="133" t="s">
        <v>6</v>
      </c>
      <c r="E501" s="137" t="s">
        <v>15</v>
      </c>
      <c r="F501" s="134" t="s">
        <v>6</v>
      </c>
      <c r="G501" s="133"/>
      <c r="H501" s="137" t="s">
        <v>15</v>
      </c>
      <c r="I501" s="137" t="s">
        <v>1135</v>
      </c>
      <c r="J501" s="134"/>
      <c r="K501" s="206" t="s">
        <v>662</v>
      </c>
      <c r="L501" s="200" t="s">
        <v>500</v>
      </c>
      <c r="M501" s="55" t="s">
        <v>377</v>
      </c>
      <c r="N501" s="61"/>
      <c r="O501" s="61" t="s">
        <v>205</v>
      </c>
      <c r="P501" s="61"/>
      <c r="Q501" s="131"/>
      <c r="R501" s="131"/>
      <c r="S501" s="131"/>
      <c r="T501" s="131"/>
      <c r="U501" s="131"/>
      <c r="V501" s="131"/>
      <c r="W501" s="131"/>
      <c r="X501" s="131"/>
      <c r="Y501" s="131"/>
      <c r="Z501" s="131"/>
      <c r="AA501" s="131" t="s">
        <v>205</v>
      </c>
      <c r="AB501" s="130">
        <f t="shared" si="713"/>
        <v>1</v>
      </c>
      <c r="AC501" s="77"/>
      <c r="AD501" s="77"/>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251"/>
      <c r="BT501" s="251"/>
      <c r="BU501" s="77"/>
      <c r="BV501" s="77"/>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77"/>
      <c r="DM501" s="77"/>
      <c r="DN501" s="77"/>
      <c r="DO501" s="77"/>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77"/>
      <c r="FF501" s="77"/>
      <c r="FG501" s="77"/>
      <c r="FH501" s="77"/>
      <c r="FI501" s="77"/>
      <c r="FJ501" s="61"/>
      <c r="FK501" s="61"/>
      <c r="FL501" s="61"/>
      <c r="FM501" s="61"/>
      <c r="FN501" s="61"/>
      <c r="FO501" s="61"/>
      <c r="FP501" s="61"/>
      <c r="FQ501" s="61"/>
      <c r="FR501" s="61"/>
      <c r="FS501" s="61"/>
      <c r="FT501" s="61"/>
      <c r="FU501" s="61"/>
      <c r="FV501" s="61"/>
      <c r="FW501" s="61"/>
      <c r="FX501" s="61"/>
      <c r="FY501" s="61"/>
      <c r="FZ501" s="61"/>
      <c r="GA501" s="61"/>
      <c r="GB501" s="61"/>
      <c r="GC501" s="61"/>
      <c r="GD501" s="61"/>
      <c r="GE501" s="61"/>
      <c r="GF501" s="61"/>
      <c r="GG501" s="61"/>
      <c r="GH501" s="61"/>
      <c r="GI501" s="61"/>
      <c r="GJ501" s="61"/>
      <c r="GK501" s="61"/>
      <c r="GL501" s="61"/>
      <c r="GM501" s="61"/>
      <c r="GN501" s="61"/>
      <c r="GO501" s="61"/>
      <c r="GP501" s="61"/>
      <c r="GQ501" s="61"/>
      <c r="GR501" s="61"/>
      <c r="GS501" s="61"/>
      <c r="GT501" s="61"/>
      <c r="GU501" s="61"/>
      <c r="GV501" s="61"/>
      <c r="GW501" s="61"/>
      <c r="GX501" s="61"/>
      <c r="GY501" s="77"/>
      <c r="GZ501" s="77"/>
      <c r="HA501" s="77"/>
      <c r="HB501" s="77"/>
      <c r="HC501" s="77"/>
      <c r="HD501" s="61"/>
      <c r="HE501" s="61"/>
      <c r="HF501" s="61"/>
      <c r="HG501" s="61"/>
      <c r="HH501" s="61"/>
      <c r="HI501" s="61"/>
      <c r="HJ501" s="61"/>
      <c r="HK501" s="61"/>
      <c r="HL501" s="61"/>
      <c r="HM501" s="61"/>
      <c r="HN501" s="61"/>
      <c r="HO501" s="61"/>
      <c r="HP501" s="61"/>
      <c r="HQ501" s="61"/>
      <c r="HR501" s="61"/>
      <c r="HS501" s="61"/>
      <c r="HT501" s="61"/>
      <c r="HU501" s="61"/>
      <c r="HV501" s="61"/>
      <c r="HW501" s="61"/>
      <c r="HX501" s="61"/>
      <c r="HY501" s="61"/>
      <c r="HZ501" s="61"/>
      <c r="IA501" s="61"/>
      <c r="IB501" s="61"/>
      <c r="IC501" s="61"/>
      <c r="ID501" s="61"/>
      <c r="IE501" s="61"/>
      <c r="IF501" s="61"/>
      <c r="IG501" s="61"/>
      <c r="IH501" s="61"/>
      <c r="II501" s="61"/>
      <c r="IJ501" s="61"/>
      <c r="IK501" s="61"/>
      <c r="IL501" s="61"/>
      <c r="IM501" s="61"/>
      <c r="IN501" s="61"/>
      <c r="IO501" s="61"/>
      <c r="IP501" s="61"/>
      <c r="IQ501" s="61"/>
      <c r="IR501" s="61"/>
      <c r="IS501" s="77"/>
      <c r="IT501" s="77"/>
      <c r="IU501" s="77"/>
      <c r="IV501" s="77"/>
      <c r="IW501" s="61"/>
      <c r="IX501" s="61"/>
      <c r="IY501" s="61"/>
      <c r="IZ501" s="61"/>
      <c r="JA501" s="61"/>
      <c r="JB501" s="61"/>
      <c r="JC501" s="61"/>
      <c r="JD501" s="61"/>
      <c r="JE501" s="61"/>
      <c r="JF501" s="61"/>
      <c r="JG501" s="61"/>
      <c r="JH501" s="61"/>
      <c r="JI501" s="61"/>
      <c r="JJ501" s="61"/>
      <c r="JK501" s="61"/>
      <c r="JL501" s="61"/>
      <c r="JM501" s="61"/>
      <c r="JN501" s="61"/>
      <c r="JO501" s="61"/>
      <c r="JP501" s="61"/>
      <c r="JQ501" s="61"/>
      <c r="JR501" s="61"/>
      <c r="JS501" s="61"/>
      <c r="JT501" s="61"/>
      <c r="JU501" s="61"/>
      <c r="JV501" s="61"/>
      <c r="JW501" s="61"/>
      <c r="JX501" s="61"/>
      <c r="JY501" s="61"/>
      <c r="JZ501" s="61"/>
      <c r="KA501" s="202"/>
      <c r="KB501" s="203"/>
      <c r="KC501" s="202"/>
      <c r="KD501" s="203"/>
      <c r="KE501" s="202"/>
      <c r="KF501" s="203"/>
      <c r="KG501" s="202"/>
      <c r="KH501" s="203"/>
      <c r="KI501" s="204"/>
      <c r="KJ501" s="208"/>
      <c r="KK501" s="61"/>
      <c r="KL501" s="61"/>
      <c r="KM501" s="61"/>
      <c r="KN501" s="61"/>
      <c r="KO501" s="61"/>
      <c r="KP501" s="61"/>
      <c r="KQ501" s="61"/>
      <c r="KR501" s="61"/>
      <c r="KS501" s="61"/>
      <c r="KT501" s="61"/>
      <c r="KU501" s="61"/>
      <c r="KV501" s="61"/>
      <c r="KW501" s="61"/>
      <c r="KX501" s="61"/>
      <c r="KY501" s="61"/>
      <c r="KZ501" s="61"/>
      <c r="LA501" s="61"/>
      <c r="LB501" s="61"/>
      <c r="LC501" s="61"/>
      <c r="LD501" s="61"/>
      <c r="LE501" s="61"/>
      <c r="LF501" s="61"/>
      <c r="LG501" s="61"/>
      <c r="LH501" s="61"/>
      <c r="LI501" s="61"/>
      <c r="LJ501" s="61"/>
      <c r="LK501" s="61"/>
      <c r="LL501" s="61"/>
      <c r="LM501" s="61"/>
      <c r="LN501" s="61"/>
      <c r="LO501" s="61"/>
      <c r="LP501" s="61"/>
      <c r="LQ501" s="61"/>
      <c r="LR501" s="61"/>
      <c r="LS501" s="61"/>
      <c r="LT501" s="61"/>
      <c r="LU501" s="61"/>
      <c r="LV501" s="61"/>
      <c r="LW501" s="61"/>
      <c r="LX501" s="61"/>
      <c r="LY501" s="61"/>
      <c r="LZ501" s="61"/>
      <c r="MA501" s="61"/>
      <c r="MB501" s="61"/>
      <c r="MC501" s="61"/>
      <c r="MD501" s="61"/>
      <c r="ME501" s="61"/>
      <c r="MF501" s="61"/>
      <c r="MG501" s="61"/>
      <c r="MH501" s="61"/>
      <c r="MI501" s="61"/>
      <c r="MJ501" s="61"/>
      <c r="MK501" s="61"/>
      <c r="ML501" s="61"/>
      <c r="MM501" s="61"/>
      <c r="MN501" s="61"/>
      <c r="MO501" s="61"/>
      <c r="MP501" s="61"/>
      <c r="MQ501" s="61"/>
      <c r="MR501" s="61"/>
      <c r="MS501" s="61"/>
      <c r="MT501" s="61"/>
      <c r="MU501" s="61"/>
      <c r="MV501" s="61"/>
      <c r="MW501" s="61"/>
      <c r="MX501" s="61"/>
      <c r="MY501" s="61"/>
      <c r="MZ501" s="61"/>
      <c r="NA501" s="61"/>
      <c r="NB501" s="61"/>
      <c r="NC501" s="61"/>
      <c r="ND501" s="61"/>
      <c r="NE501" s="61"/>
      <c r="NF501" s="61"/>
      <c r="NG501" s="61"/>
      <c r="NH501" s="61"/>
      <c r="NI501" s="61"/>
      <c r="NJ501" s="61"/>
      <c r="NK501" s="61"/>
      <c r="NL501" s="61"/>
      <c r="NM501" s="61"/>
      <c r="NN501" s="61"/>
      <c r="NO501" s="61"/>
      <c r="NP501" s="61"/>
      <c r="NQ501" s="61"/>
      <c r="NR501" s="61"/>
      <c r="NS501" s="61"/>
      <c r="NT501" s="61"/>
      <c r="NU501" s="61"/>
      <c r="NV501" s="61"/>
      <c r="NW501" s="61"/>
      <c r="NX501" s="61"/>
      <c r="NY501" s="61"/>
      <c r="NZ501" s="61"/>
      <c r="OA501" s="61"/>
      <c r="OB501" s="61"/>
      <c r="OC501" s="61"/>
      <c r="OD501" s="61"/>
      <c r="OE501" s="61"/>
      <c r="OF501" s="61"/>
      <c r="OG501" s="61"/>
      <c r="OH501" s="61"/>
      <c r="OI501" s="61"/>
      <c r="OJ501" s="61"/>
      <c r="OK501" s="61"/>
      <c r="OL501" s="61"/>
      <c r="OM501" s="61"/>
      <c r="ON501" s="61"/>
      <c r="OO501" s="61"/>
      <c r="OP501" s="61"/>
      <c r="OQ501" s="61"/>
      <c r="OR501" s="61"/>
      <c r="OS501" s="61"/>
      <c r="OT501" s="61"/>
      <c r="OU501" s="61"/>
      <c r="OV501" s="61"/>
      <c r="OW501" s="61"/>
      <c r="OX501" s="61"/>
      <c r="OY501" s="61"/>
      <c r="OZ501" s="61"/>
    </row>
    <row r="502" spans="1:416" ht="47.25" hidden="1">
      <c r="A502" s="176"/>
      <c r="B502" s="282">
        <v>184</v>
      </c>
      <c r="C502" s="278" t="s">
        <v>278</v>
      </c>
      <c r="D502" s="281" t="s">
        <v>4</v>
      </c>
      <c r="E502" s="278" t="s">
        <v>582</v>
      </c>
      <c r="F502" s="292" t="s">
        <v>6</v>
      </c>
      <c r="G502" s="281"/>
      <c r="H502" s="137" t="s">
        <v>537</v>
      </c>
      <c r="I502" s="137" t="s">
        <v>1136</v>
      </c>
      <c r="J502" s="134"/>
      <c r="K502" s="206" t="s">
        <v>662</v>
      </c>
      <c r="L502" s="200" t="s">
        <v>500</v>
      </c>
      <c r="M502" s="55" t="s">
        <v>377</v>
      </c>
      <c r="N502" s="61" t="s">
        <v>349</v>
      </c>
      <c r="O502" s="282" t="s">
        <v>205</v>
      </c>
      <c r="P502" s="272"/>
      <c r="Q502" s="131" t="s">
        <v>205</v>
      </c>
      <c r="R502" s="131"/>
      <c r="S502" s="131"/>
      <c r="T502" s="131"/>
      <c r="U502" s="131"/>
      <c r="V502" s="131"/>
      <c r="W502" s="131"/>
      <c r="X502" s="131"/>
      <c r="Y502" s="131"/>
      <c r="Z502" s="131"/>
      <c r="AA502" s="131"/>
      <c r="AB502" s="130">
        <f t="shared" si="713"/>
        <v>1</v>
      </c>
      <c r="AC502" s="75" t="s">
        <v>663</v>
      </c>
      <c r="AD502" s="75" t="s">
        <v>663</v>
      </c>
      <c r="AE502" s="201">
        <v>2</v>
      </c>
      <c r="AF502" s="201">
        <v>1</v>
      </c>
      <c r="AG502" s="201">
        <v>1</v>
      </c>
      <c r="AH502" s="201">
        <v>2</v>
      </c>
      <c r="AI502" s="201">
        <v>2</v>
      </c>
      <c r="AJ502" s="201">
        <v>2</v>
      </c>
      <c r="AK502" s="201">
        <v>2</v>
      </c>
      <c r="AL502" s="201">
        <v>2</v>
      </c>
      <c r="AM502" s="201">
        <v>2</v>
      </c>
      <c r="AN502" s="201">
        <v>2</v>
      </c>
      <c r="AO502" s="201">
        <v>2</v>
      </c>
      <c r="AP502" s="201">
        <v>2</v>
      </c>
      <c r="AQ502" s="201">
        <v>1</v>
      </c>
      <c r="AR502" s="201">
        <v>2</v>
      </c>
      <c r="AS502" s="201">
        <v>2</v>
      </c>
      <c r="AT502" s="201">
        <v>2</v>
      </c>
      <c r="AU502" s="201">
        <v>2</v>
      </c>
      <c r="AV502" s="201">
        <v>2</v>
      </c>
      <c r="AW502" s="201">
        <v>2</v>
      </c>
      <c r="AX502" s="201">
        <v>2</v>
      </c>
      <c r="AY502" s="201">
        <v>2</v>
      </c>
      <c r="AZ502" s="201">
        <v>2</v>
      </c>
      <c r="BA502" s="201">
        <v>2</v>
      </c>
      <c r="BB502" s="201">
        <v>2</v>
      </c>
      <c r="BC502" s="201">
        <v>2</v>
      </c>
      <c r="BD502" s="201">
        <v>2</v>
      </c>
      <c r="BE502" s="201">
        <v>2</v>
      </c>
      <c r="BF502" s="201">
        <v>1</v>
      </c>
      <c r="BG502" s="201">
        <v>1</v>
      </c>
      <c r="BH502" s="201">
        <v>2</v>
      </c>
      <c r="BI502" s="202">
        <f>COUNTIF(AE502:BH502,"2")</f>
        <v>25</v>
      </c>
      <c r="BJ502" s="203">
        <f>BI502/(BI502+BK502+BM502+BO502)</f>
        <v>0.83333333333333337</v>
      </c>
      <c r="BK502" s="202">
        <f>COUNTIF(AE502:BH502,"1")</f>
        <v>5</v>
      </c>
      <c r="BL502" s="203">
        <f>BK502/(BI502+BK502+BM502+BO502)</f>
        <v>0.16666666666666666</v>
      </c>
      <c r="BM502" s="202">
        <f>COUNTIF(AE502:BH502,"0")</f>
        <v>0</v>
      </c>
      <c r="BN502" s="203">
        <f>BM502/(BI502+BK502+BM502+BO502)</f>
        <v>0</v>
      </c>
      <c r="BO502" s="202">
        <f>COUNTIF(P502:BH502,"KĐG")</f>
        <v>0</v>
      </c>
      <c r="BP502" s="203">
        <f>BO502/(BI502+BK502+BM502+BO502)</f>
        <v>0</v>
      </c>
      <c r="BQ502" s="204">
        <f>(((BI502*2)+(BK502*1)+(BM502*0)))/(BI502+BK502+BM502)</f>
        <v>1.8333333333333333</v>
      </c>
      <c r="BR502" s="205" t="str">
        <f>IF(BP502&gt;=50%,"KĐG",IF(BQ502&gt;=1.6,"Đạt mục tiêu",IF(BQ502&gt;=1,"Cần cố gắng","Chưa đạt")))</f>
        <v>Đạt mục tiêu</v>
      </c>
      <c r="BS502" s="251"/>
      <c r="BT502" s="251"/>
      <c r="BU502" s="77">
        <v>2</v>
      </c>
      <c r="BV502" s="77">
        <v>1</v>
      </c>
      <c r="BW502" s="61">
        <v>1</v>
      </c>
      <c r="BX502" s="61">
        <v>2</v>
      </c>
      <c r="BY502" s="61">
        <v>2</v>
      </c>
      <c r="BZ502" s="61">
        <v>2</v>
      </c>
      <c r="CA502" s="61">
        <v>2</v>
      </c>
      <c r="CB502" s="61">
        <v>2</v>
      </c>
      <c r="CC502" s="61">
        <v>2</v>
      </c>
      <c r="CD502" s="61">
        <v>2</v>
      </c>
      <c r="CE502" s="61">
        <v>2</v>
      </c>
      <c r="CF502" s="61">
        <v>2</v>
      </c>
      <c r="CG502" s="61">
        <v>1</v>
      </c>
      <c r="CH502" s="61">
        <v>2</v>
      </c>
      <c r="CI502" s="61">
        <v>2</v>
      </c>
      <c r="CJ502" s="61">
        <v>2</v>
      </c>
      <c r="CK502" s="61">
        <v>2</v>
      </c>
      <c r="CL502" s="61">
        <v>2</v>
      </c>
      <c r="CM502" s="61">
        <v>2</v>
      </c>
      <c r="CN502" s="61">
        <v>2</v>
      </c>
      <c r="CO502" s="61">
        <v>2</v>
      </c>
      <c r="CP502" s="61">
        <v>2</v>
      </c>
      <c r="CQ502" s="61">
        <v>2</v>
      </c>
      <c r="CR502" s="61">
        <v>2</v>
      </c>
      <c r="CS502" s="61">
        <v>2</v>
      </c>
      <c r="CT502" s="61">
        <v>2</v>
      </c>
      <c r="CU502" s="61">
        <v>2</v>
      </c>
      <c r="CV502" s="61">
        <v>1</v>
      </c>
      <c r="CW502" s="61">
        <v>1</v>
      </c>
      <c r="CX502" s="61">
        <v>2</v>
      </c>
      <c r="CY502" s="61">
        <f>COUNTIF(BU502:CX502,"2")</f>
        <v>25</v>
      </c>
      <c r="CZ502" s="61">
        <f>CY502/(CY502+DA502+DC502+DE502)</f>
        <v>0.83333333333333337</v>
      </c>
      <c r="DA502" s="61">
        <f>COUNTIF(BU502:CX502,"1")</f>
        <v>5</v>
      </c>
      <c r="DB502" s="61">
        <f>DA502/(CY502+DA502+DC502+DE502)</f>
        <v>0.16666666666666666</v>
      </c>
      <c r="DC502" s="61">
        <f>COUNTIF(BU502:CX502,"0")</f>
        <v>0</v>
      </c>
      <c r="DD502" s="61">
        <f>DC502/(CY502+DA502+DC502+DE502)</f>
        <v>0</v>
      </c>
      <c r="DE502" s="61">
        <f>COUNTIF(BG502:CX502,"KĐG")</f>
        <v>0</v>
      </c>
      <c r="DF502" s="61">
        <f>DE502/(CY502+DA502+DC502+DE502)</f>
        <v>0</v>
      </c>
      <c r="DG502" s="61">
        <f>(((CY502*2)+(DA502*1)+(DC502*0)))/(CY502+DA502+DC502)</f>
        <v>1.8333333333333333</v>
      </c>
      <c r="DH502" s="61" t="str">
        <f>IF(DF502&gt;=50%,"KĐG",IF(DG502&gt;=1.6,"Đạt mục tiêu",IF(DG502&gt;=1,"Cần cố gắng","Chưa đạt")))</f>
        <v>Đạt mục tiêu</v>
      </c>
      <c r="DI502" s="61"/>
      <c r="DJ502" s="61"/>
      <c r="DK502" s="61"/>
      <c r="DL502" s="77"/>
      <c r="DM502" s="77"/>
      <c r="DN502" s="77"/>
      <c r="DO502" s="77"/>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77"/>
      <c r="FF502" s="77"/>
      <c r="FG502" s="77"/>
      <c r="FH502" s="77"/>
      <c r="FI502" s="77"/>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61"/>
      <c r="GQ502" s="61"/>
      <c r="GR502" s="61"/>
      <c r="GS502" s="61"/>
      <c r="GT502" s="61"/>
      <c r="GU502" s="61"/>
      <c r="GV502" s="61"/>
      <c r="GW502" s="61"/>
      <c r="GX502" s="61"/>
      <c r="GY502" s="77"/>
      <c r="GZ502" s="77"/>
      <c r="HA502" s="77"/>
      <c r="HB502" s="77"/>
      <c r="HC502" s="77"/>
      <c r="HD502" s="61"/>
      <c r="HE502" s="61"/>
      <c r="HF502" s="61"/>
      <c r="HG502" s="61"/>
      <c r="HH502" s="61"/>
      <c r="HI502" s="61"/>
      <c r="HJ502" s="61"/>
      <c r="HK502" s="61"/>
      <c r="HL502" s="61"/>
      <c r="HM502" s="61"/>
      <c r="HN502" s="61"/>
      <c r="HO502" s="61"/>
      <c r="HP502" s="61"/>
      <c r="HQ502" s="61"/>
      <c r="HR502" s="61"/>
      <c r="HS502" s="61"/>
      <c r="HT502" s="61"/>
      <c r="HU502" s="61"/>
      <c r="HV502" s="61"/>
      <c r="HW502" s="61"/>
      <c r="HX502" s="61"/>
      <c r="HY502" s="61"/>
      <c r="HZ502" s="61"/>
      <c r="IA502" s="61"/>
      <c r="IB502" s="61"/>
      <c r="IC502" s="61"/>
      <c r="ID502" s="61"/>
      <c r="IE502" s="61"/>
      <c r="IF502" s="61"/>
      <c r="IG502" s="61"/>
      <c r="IH502" s="61"/>
      <c r="II502" s="61"/>
      <c r="IJ502" s="61"/>
      <c r="IK502" s="61"/>
      <c r="IL502" s="61"/>
      <c r="IM502" s="61"/>
      <c r="IN502" s="61"/>
      <c r="IO502" s="61"/>
      <c r="IP502" s="61"/>
      <c r="IQ502" s="61"/>
      <c r="IR502" s="61"/>
      <c r="IS502" s="77"/>
      <c r="IT502" s="77"/>
      <c r="IU502" s="77"/>
      <c r="IV502" s="77"/>
      <c r="IW502" s="61"/>
      <c r="IX502" s="61"/>
      <c r="IY502" s="61"/>
      <c r="IZ502" s="61"/>
      <c r="JA502" s="61"/>
      <c r="JB502" s="61"/>
      <c r="JC502" s="61"/>
      <c r="JD502" s="61"/>
      <c r="JE502" s="61"/>
      <c r="JF502" s="61"/>
      <c r="JG502" s="61"/>
      <c r="JH502" s="61"/>
      <c r="JI502" s="61"/>
      <c r="JJ502" s="61"/>
      <c r="JK502" s="61"/>
      <c r="JL502" s="61"/>
      <c r="JM502" s="61"/>
      <c r="JN502" s="61"/>
      <c r="JO502" s="61"/>
      <c r="JP502" s="61"/>
      <c r="JQ502" s="61"/>
      <c r="JR502" s="61"/>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61"/>
      <c r="LG502" s="61"/>
      <c r="LH502" s="61"/>
      <c r="LI502" s="61"/>
      <c r="LJ502" s="61"/>
      <c r="LK502" s="61"/>
      <c r="LL502" s="61"/>
      <c r="LM502" s="61"/>
      <c r="LN502" s="61"/>
      <c r="LO502" s="61"/>
      <c r="LP502" s="61"/>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61"/>
      <c r="NE502" s="61"/>
      <c r="NF502" s="61"/>
      <c r="NG502" s="61"/>
      <c r="NH502" s="61"/>
      <c r="NI502" s="61"/>
      <c r="NJ502" s="61"/>
      <c r="NK502" s="61"/>
      <c r="NL502" s="61"/>
      <c r="NM502" s="61"/>
      <c r="NN502" s="61"/>
      <c r="NO502" s="61"/>
      <c r="NP502" s="61"/>
      <c r="NQ502" s="61"/>
      <c r="NR502" s="61"/>
      <c r="NS502" s="61"/>
      <c r="NT502" s="61"/>
      <c r="NU502" s="61"/>
      <c r="NV502" s="61"/>
      <c r="NW502" s="61"/>
      <c r="NX502" s="61"/>
      <c r="NY502" s="61"/>
      <c r="NZ502" s="61"/>
      <c r="OA502" s="61"/>
      <c r="OB502" s="61"/>
      <c r="OC502" s="61"/>
      <c r="OD502" s="61"/>
      <c r="OE502" s="61"/>
      <c r="OF502" s="61"/>
      <c r="OG502" s="61"/>
      <c r="OH502" s="61"/>
      <c r="OI502" s="61"/>
      <c r="OJ502" s="61"/>
      <c r="OK502" s="61"/>
      <c r="OL502" s="61"/>
      <c r="OM502" s="61"/>
      <c r="ON502" s="61"/>
      <c r="OO502" s="61"/>
      <c r="OP502" s="61"/>
      <c r="OQ502" s="61"/>
      <c r="OR502" s="61"/>
      <c r="OS502" s="61"/>
      <c r="OT502" s="61"/>
      <c r="OU502" s="61"/>
      <c r="OV502" s="61"/>
      <c r="OW502" s="61"/>
      <c r="OX502" s="61"/>
      <c r="OY502" s="61"/>
      <c r="OZ502" s="61"/>
    </row>
    <row r="503" spans="1:416" ht="63" hidden="1">
      <c r="A503" s="176"/>
      <c r="B503" s="282"/>
      <c r="C503" s="278"/>
      <c r="D503" s="281"/>
      <c r="E503" s="278"/>
      <c r="F503" s="292"/>
      <c r="G503" s="281"/>
      <c r="H503" s="137" t="s">
        <v>536</v>
      </c>
      <c r="I503" s="137" t="s">
        <v>1137</v>
      </c>
      <c r="J503" s="134"/>
      <c r="K503" s="206" t="s">
        <v>662</v>
      </c>
      <c r="L503" s="200" t="s">
        <v>500</v>
      </c>
      <c r="M503" s="55" t="s">
        <v>377</v>
      </c>
      <c r="N503" s="61" t="s">
        <v>349</v>
      </c>
      <c r="O503" s="282"/>
      <c r="P503" s="273"/>
      <c r="Q503" s="131"/>
      <c r="R503" s="131"/>
      <c r="S503" s="131"/>
      <c r="T503" s="131"/>
      <c r="U503" s="131"/>
      <c r="V503" s="131" t="s">
        <v>205</v>
      </c>
      <c r="W503" s="131"/>
      <c r="X503" s="131"/>
      <c r="Y503" s="131"/>
      <c r="Z503" s="131"/>
      <c r="AA503" s="131"/>
      <c r="AB503" s="130">
        <f t="shared" si="713"/>
        <v>1</v>
      </c>
      <c r="AC503" s="77"/>
      <c r="AD503" s="77"/>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251"/>
      <c r="BT503" s="251"/>
      <c r="BU503" s="76"/>
      <c r="BV503" s="79"/>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202"/>
      <c r="DC503" s="203"/>
      <c r="DD503" s="202"/>
      <c r="DE503" s="203"/>
      <c r="DF503" s="202"/>
      <c r="DG503" s="203"/>
      <c r="DH503" s="202"/>
      <c r="DI503" s="203" t="e">
        <f>DH503/(DB503+DD503+DF503+DH503)</f>
        <v>#DIV/0!</v>
      </c>
      <c r="DJ503" s="204" t="e">
        <f>(((DB503*2)+(DD503*1)+(DF503*0)))/(DB503+DD503+DF503)</f>
        <v>#DIV/0!</v>
      </c>
      <c r="DK503" s="207" t="e">
        <f>IF(DI503&gt;=50%,"KĐG",IF(DJ503&gt;=1.6,"Đạt mục tiêu",IF(DJ503&gt;=1,"Cần cố gắng","Chưa đạt")))</f>
        <v>#DIV/0!</v>
      </c>
      <c r="DL503" s="77"/>
      <c r="DM503" s="77"/>
      <c r="DN503" s="77"/>
      <c r="DO503" s="77"/>
      <c r="DP503" s="201">
        <v>2</v>
      </c>
      <c r="DQ503" s="201">
        <v>2</v>
      </c>
      <c r="DR503" s="201">
        <v>2</v>
      </c>
      <c r="DS503" s="201">
        <v>2</v>
      </c>
      <c r="DT503" s="201">
        <v>2</v>
      </c>
      <c r="DU503" s="201">
        <v>2</v>
      </c>
      <c r="DV503" s="201">
        <v>2</v>
      </c>
      <c r="DW503" s="201">
        <v>2</v>
      </c>
      <c r="DX503" s="201">
        <v>2</v>
      </c>
      <c r="DY503" s="201">
        <v>2</v>
      </c>
      <c r="DZ503" s="201">
        <v>2</v>
      </c>
      <c r="EA503" s="201">
        <v>2</v>
      </c>
      <c r="EB503" s="201">
        <v>2</v>
      </c>
      <c r="EC503" s="201">
        <v>2</v>
      </c>
      <c r="ED503" s="201">
        <v>2</v>
      </c>
      <c r="EE503" s="201">
        <v>2</v>
      </c>
      <c r="EF503" s="201">
        <v>2</v>
      </c>
      <c r="EG503" s="201">
        <v>2</v>
      </c>
      <c r="EH503" s="201">
        <v>2</v>
      </c>
      <c r="EI503" s="201">
        <v>2</v>
      </c>
      <c r="EJ503" s="201">
        <v>2</v>
      </c>
      <c r="EK503" s="201">
        <v>2</v>
      </c>
      <c r="EL503" s="201">
        <v>2</v>
      </c>
      <c r="EM503" s="201">
        <v>2</v>
      </c>
      <c r="EN503" s="201">
        <v>2</v>
      </c>
      <c r="EO503" s="201">
        <v>2</v>
      </c>
      <c r="EP503" s="201">
        <v>2</v>
      </c>
      <c r="EQ503" s="201">
        <v>2</v>
      </c>
      <c r="ER503" s="201">
        <v>2</v>
      </c>
      <c r="ES503" s="201">
        <v>2</v>
      </c>
      <c r="ET503" s="201">
        <v>2</v>
      </c>
      <c r="EU503" s="202">
        <f>COUNTIF(DL503:ET503,"2")</f>
        <v>31</v>
      </c>
      <c r="EV503" s="203">
        <f>EU503/(EU503+EW503+EY503+FA503)</f>
        <v>1</v>
      </c>
      <c r="EW503" s="202">
        <f>COUNTIF(DL503:ET503,"1")</f>
        <v>0</v>
      </c>
      <c r="EX503" s="203">
        <f>EW503/(EU503+EW503+EY503+FA503)</f>
        <v>0</v>
      </c>
      <c r="EY503" s="202">
        <f>COUNTIF(DL503:ET503,"0")</f>
        <v>0</v>
      </c>
      <c r="EZ503" s="203">
        <f>EY503/(EU503+EW503+EY503+FA503)</f>
        <v>0</v>
      </c>
      <c r="FA503" s="202">
        <f>COUNTIF(DL503:ET503,"KĐG")</f>
        <v>0</v>
      </c>
      <c r="FB503" s="203">
        <f>FA503/(EU503+EW503+EY503+FA503)</f>
        <v>0</v>
      </c>
      <c r="FC503" s="204">
        <f>(((EU503*2)+(EW503*1)+(EY503*0)))/(EU503+EW503+EY503)</f>
        <v>2</v>
      </c>
      <c r="FD503" s="207" t="str">
        <f>IF(FB503&gt;=50%,"KĐG",IF(FC503&gt;=1.6,"Đạt mục tiêu",IF(FC503&gt;=1,"Cần cố gắng","Chưa đạt")))</f>
        <v>Đạt mục tiêu</v>
      </c>
      <c r="FE503" s="77"/>
      <c r="FF503" s="77"/>
      <c r="FG503" s="77"/>
      <c r="FH503" s="77"/>
      <c r="FI503" s="77"/>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61"/>
      <c r="GQ503" s="61"/>
      <c r="GR503" s="61"/>
      <c r="GS503" s="61"/>
      <c r="GT503" s="61"/>
      <c r="GU503" s="61"/>
      <c r="GV503" s="61"/>
      <c r="GW503" s="61"/>
      <c r="GX503" s="61"/>
      <c r="GY503" s="77"/>
      <c r="GZ503" s="77"/>
      <c r="HA503" s="77"/>
      <c r="HB503" s="77"/>
      <c r="HC503" s="77"/>
      <c r="HD503" s="61"/>
      <c r="HE503" s="61"/>
      <c r="HF503" s="61"/>
      <c r="HG503" s="61"/>
      <c r="HH503" s="61"/>
      <c r="HI503" s="61"/>
      <c r="HJ503" s="61"/>
      <c r="HK503" s="61"/>
      <c r="HL503" s="61"/>
      <c r="HM503" s="61"/>
      <c r="HN503" s="61"/>
      <c r="HO503" s="61"/>
      <c r="HP503" s="61"/>
      <c r="HQ503" s="61"/>
      <c r="HR503" s="61"/>
      <c r="HS503" s="61"/>
      <c r="HT503" s="61"/>
      <c r="HU503" s="61"/>
      <c r="HV503" s="61"/>
      <c r="HW503" s="61"/>
      <c r="HX503" s="61"/>
      <c r="HY503" s="61"/>
      <c r="HZ503" s="61"/>
      <c r="IA503" s="61"/>
      <c r="IB503" s="61"/>
      <c r="IC503" s="61"/>
      <c r="ID503" s="61"/>
      <c r="IE503" s="61"/>
      <c r="IF503" s="61"/>
      <c r="IG503" s="61"/>
      <c r="IH503" s="61"/>
      <c r="II503" s="61"/>
      <c r="IJ503" s="61"/>
      <c r="IK503" s="61"/>
      <c r="IL503" s="61"/>
      <c r="IM503" s="61"/>
      <c r="IN503" s="61"/>
      <c r="IO503" s="61"/>
      <c r="IP503" s="61"/>
      <c r="IQ503" s="61"/>
      <c r="IR503" s="61"/>
      <c r="IS503" s="77"/>
      <c r="IT503" s="77"/>
      <c r="IU503" s="77"/>
      <c r="IV503" s="77"/>
      <c r="IW503" s="61"/>
      <c r="IX503" s="61"/>
      <c r="IY503" s="61"/>
      <c r="IZ503" s="61"/>
      <c r="JA503" s="61"/>
      <c r="JB503" s="61"/>
      <c r="JC503" s="61"/>
      <c r="JD503" s="61"/>
      <c r="JE503" s="61"/>
      <c r="JF503" s="61"/>
      <c r="JG503" s="61"/>
      <c r="JH503" s="61"/>
      <c r="JI503" s="61"/>
      <c r="JJ503" s="61"/>
      <c r="JK503" s="61"/>
      <c r="JL503" s="61"/>
      <c r="JM503" s="61"/>
      <c r="JN503" s="61"/>
      <c r="JO503" s="61"/>
      <c r="JP503" s="61"/>
      <c r="JQ503" s="61"/>
      <c r="JR503" s="61"/>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61"/>
      <c r="LG503" s="61"/>
      <c r="LH503" s="61"/>
      <c r="LI503" s="61"/>
      <c r="LJ503" s="61"/>
      <c r="LK503" s="61"/>
      <c r="LL503" s="61"/>
      <c r="LM503" s="61"/>
      <c r="LN503" s="61"/>
      <c r="LO503" s="61"/>
      <c r="LP503" s="61"/>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61"/>
      <c r="NE503" s="61"/>
      <c r="NF503" s="61"/>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61"/>
      <c r="OE503" s="61"/>
      <c r="OF503" s="61"/>
      <c r="OG503" s="61"/>
      <c r="OH503" s="61"/>
      <c r="OI503" s="61"/>
      <c r="OJ503" s="61"/>
      <c r="OK503" s="61"/>
      <c r="OL503" s="61"/>
      <c r="OM503" s="61"/>
      <c r="ON503" s="61"/>
      <c r="OO503" s="61"/>
      <c r="OP503" s="61"/>
      <c r="OQ503" s="61"/>
      <c r="OR503" s="61"/>
      <c r="OS503" s="61"/>
      <c r="OT503" s="61"/>
      <c r="OU503" s="61"/>
      <c r="OV503" s="61"/>
      <c r="OW503" s="61"/>
      <c r="OX503" s="61"/>
      <c r="OY503" s="61"/>
      <c r="OZ503" s="61"/>
    </row>
    <row r="504" spans="1:416" ht="55.5" hidden="1">
      <c r="A504" s="176"/>
      <c r="B504" s="61">
        <v>185</v>
      </c>
      <c r="C504" s="137" t="s">
        <v>279</v>
      </c>
      <c r="D504" s="133" t="s">
        <v>12</v>
      </c>
      <c r="E504" s="137" t="s">
        <v>583</v>
      </c>
      <c r="F504" s="134" t="s">
        <v>12</v>
      </c>
      <c r="G504" s="133"/>
      <c r="H504" s="137" t="s">
        <v>937</v>
      </c>
      <c r="I504" s="137" t="s">
        <v>1240</v>
      </c>
      <c r="J504" s="134"/>
      <c r="K504" s="206" t="s">
        <v>662</v>
      </c>
      <c r="L504" s="200" t="s">
        <v>500</v>
      </c>
      <c r="M504" s="55" t="s">
        <v>377</v>
      </c>
      <c r="N504" s="61" t="s">
        <v>349</v>
      </c>
      <c r="O504" s="282" t="s">
        <v>205</v>
      </c>
      <c r="P504" s="61">
        <v>1</v>
      </c>
      <c r="Q504" s="131"/>
      <c r="R504" s="131"/>
      <c r="S504" s="131"/>
      <c r="T504" s="131"/>
      <c r="U504" s="131"/>
      <c r="V504" s="131"/>
      <c r="W504" s="131"/>
      <c r="X504" s="131"/>
      <c r="Y504" s="131"/>
      <c r="Z504" s="131"/>
      <c r="AA504" s="131" t="s">
        <v>205</v>
      </c>
      <c r="AB504" s="130">
        <f t="shared" si="713"/>
        <v>1</v>
      </c>
      <c r="AC504" s="77"/>
      <c r="AD504" s="7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251"/>
      <c r="BT504" s="251"/>
      <c r="BU504" s="77"/>
      <c r="BV504" s="77"/>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77"/>
      <c r="DM504" s="77"/>
      <c r="DN504" s="77"/>
      <c r="DO504" s="77"/>
      <c r="DP504" s="201">
        <v>2</v>
      </c>
      <c r="DQ504" s="201">
        <v>2</v>
      </c>
      <c r="DR504" s="201">
        <v>1</v>
      </c>
      <c r="DS504" s="201">
        <v>2</v>
      </c>
      <c r="DT504" s="201">
        <v>2</v>
      </c>
      <c r="DU504" s="201">
        <v>2</v>
      </c>
      <c r="DV504" s="201">
        <v>2</v>
      </c>
      <c r="DW504" s="201">
        <v>2</v>
      </c>
      <c r="DX504" s="201">
        <v>2</v>
      </c>
      <c r="DY504" s="201">
        <v>2</v>
      </c>
      <c r="DZ504" s="201">
        <v>1</v>
      </c>
      <c r="EA504" s="201">
        <v>2</v>
      </c>
      <c r="EB504" s="201">
        <v>2</v>
      </c>
      <c r="EC504" s="201">
        <v>2</v>
      </c>
      <c r="ED504" s="201">
        <v>2</v>
      </c>
      <c r="EE504" s="201">
        <v>2</v>
      </c>
      <c r="EF504" s="201">
        <v>2</v>
      </c>
      <c r="EG504" s="201">
        <v>2</v>
      </c>
      <c r="EH504" s="201">
        <v>2</v>
      </c>
      <c r="EI504" s="201">
        <v>2</v>
      </c>
      <c r="EJ504" s="201">
        <v>2</v>
      </c>
      <c r="EK504" s="201"/>
      <c r="EL504" s="201"/>
      <c r="EM504" s="201"/>
      <c r="EN504" s="201"/>
      <c r="EO504" s="201"/>
      <c r="EP504" s="201">
        <v>2</v>
      </c>
      <c r="EQ504" s="201">
        <v>2</v>
      </c>
      <c r="ER504" s="201">
        <v>2</v>
      </c>
      <c r="ES504" s="201"/>
      <c r="ET504" s="201">
        <v>2</v>
      </c>
      <c r="EU504" s="202">
        <f>COUNTIF(DL504:ET504,"2")</f>
        <v>23</v>
      </c>
      <c r="EV504" s="203">
        <f>EU504/(EU504+EW504+EY504+FA504)</f>
        <v>0.92</v>
      </c>
      <c r="EW504" s="202">
        <f>COUNTIF(DL504:ET504,"1")</f>
        <v>2</v>
      </c>
      <c r="EX504" s="203">
        <f>EW504/(EU504+EW504+EY504+FA504)</f>
        <v>0.08</v>
      </c>
      <c r="EY504" s="202">
        <f>COUNTIF(DL504:ET504,"0")</f>
        <v>0</v>
      </c>
      <c r="EZ504" s="203">
        <f>EY504/(EU504+EW504+EY504+FA504)</f>
        <v>0</v>
      </c>
      <c r="FA504" s="202">
        <f>COUNTIF(DL504:ET504,"KĐG")</f>
        <v>0</v>
      </c>
      <c r="FB504" s="203">
        <f>FA504/(EU504+EW504+EY504+FA504)</f>
        <v>0</v>
      </c>
      <c r="FC504" s="204">
        <f>(((EU504*2)+(EW504*1)+(EY504*0)))/(EU504+EW504+EY504)</f>
        <v>1.92</v>
      </c>
      <c r="FD504" s="207" t="str">
        <f>IF(FB504&gt;=50%,"KĐG",IF(FC504&gt;=1.6,"Đạt mục tiêu",IF(FC504&gt;=1,"Cần cố gắng","Chưa đạt")))</f>
        <v>Đạt mục tiêu</v>
      </c>
      <c r="FE504" s="77"/>
      <c r="FF504" s="77"/>
      <c r="FG504" s="77"/>
      <c r="FH504" s="77"/>
      <c r="FI504" s="77"/>
      <c r="FJ504" s="61"/>
      <c r="FK504" s="61"/>
      <c r="FL504" s="61"/>
      <c r="FM504" s="61"/>
      <c r="FN504" s="61"/>
      <c r="FO504" s="61"/>
      <c r="FP504" s="61"/>
      <c r="FQ504" s="61"/>
      <c r="FR504" s="61"/>
      <c r="FS504" s="61"/>
      <c r="FT504" s="61"/>
      <c r="FU504" s="61"/>
      <c r="FV504" s="61"/>
      <c r="FW504" s="61"/>
      <c r="FX504" s="61"/>
      <c r="FY504" s="61"/>
      <c r="FZ504" s="61"/>
      <c r="GA504" s="61"/>
      <c r="GB504" s="61"/>
      <c r="GC504" s="61"/>
      <c r="GD504" s="61"/>
      <c r="GE504" s="61"/>
      <c r="GF504" s="61"/>
      <c r="GG504" s="61"/>
      <c r="GH504" s="61"/>
      <c r="GI504" s="61"/>
      <c r="GJ504" s="61"/>
      <c r="GK504" s="61"/>
      <c r="GL504" s="61"/>
      <c r="GM504" s="61"/>
      <c r="GN504" s="61"/>
      <c r="GO504" s="61"/>
      <c r="GP504" s="61"/>
      <c r="GQ504" s="61"/>
      <c r="GR504" s="61"/>
      <c r="GS504" s="61"/>
      <c r="GT504" s="61"/>
      <c r="GU504" s="61"/>
      <c r="GV504" s="61"/>
      <c r="GW504" s="61"/>
      <c r="GX504" s="61"/>
      <c r="GY504" s="77"/>
      <c r="GZ504" s="77"/>
      <c r="HA504" s="77"/>
      <c r="HB504" s="77"/>
      <c r="HC504" s="77"/>
      <c r="HD504" s="61"/>
      <c r="HE504" s="61"/>
      <c r="HF504" s="61"/>
      <c r="HG504" s="61"/>
      <c r="HH504" s="61"/>
      <c r="HI504" s="61"/>
      <c r="HJ504" s="61"/>
      <c r="HK504" s="61"/>
      <c r="HL504" s="61"/>
      <c r="HM504" s="61"/>
      <c r="HN504" s="61"/>
      <c r="HO504" s="61"/>
      <c r="HP504" s="61"/>
      <c r="HQ504" s="61"/>
      <c r="HR504" s="61"/>
      <c r="HS504" s="61"/>
      <c r="HT504" s="61"/>
      <c r="HU504" s="61"/>
      <c r="HV504" s="61"/>
      <c r="HW504" s="61"/>
      <c r="HX504" s="61"/>
      <c r="HY504" s="61"/>
      <c r="HZ504" s="61"/>
      <c r="IA504" s="61"/>
      <c r="IB504" s="61"/>
      <c r="IC504" s="61"/>
      <c r="ID504" s="61"/>
      <c r="IE504" s="61"/>
      <c r="IF504" s="61"/>
      <c r="IG504" s="61"/>
      <c r="IH504" s="61"/>
      <c r="II504" s="61"/>
      <c r="IJ504" s="61"/>
      <c r="IK504" s="61"/>
      <c r="IL504" s="61"/>
      <c r="IM504" s="61"/>
      <c r="IN504" s="61"/>
      <c r="IO504" s="61"/>
      <c r="IP504" s="61"/>
      <c r="IQ504" s="61"/>
      <c r="IR504" s="61"/>
      <c r="IS504" s="77"/>
      <c r="IT504" s="77"/>
      <c r="IU504" s="77"/>
      <c r="IV504" s="77"/>
      <c r="IW504" s="61"/>
      <c r="IX504" s="61"/>
      <c r="IY504" s="61"/>
      <c r="IZ504" s="61"/>
      <c r="JA504" s="61"/>
      <c r="JB504" s="61"/>
      <c r="JC504" s="61"/>
      <c r="JD504" s="61"/>
      <c r="JE504" s="61"/>
      <c r="JF504" s="61"/>
      <c r="JG504" s="61"/>
      <c r="JH504" s="61"/>
      <c r="JI504" s="61"/>
      <c r="JJ504" s="61"/>
      <c r="JK504" s="61"/>
      <c r="JL504" s="61"/>
      <c r="JM504" s="61"/>
      <c r="JN504" s="61"/>
      <c r="JO504" s="61"/>
      <c r="JP504" s="61"/>
      <c r="JQ504" s="61"/>
      <c r="JR504" s="61"/>
      <c r="JS504" s="61"/>
      <c r="JT504" s="61"/>
      <c r="JU504" s="61"/>
      <c r="JV504" s="61"/>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61"/>
      <c r="LG504" s="61"/>
      <c r="LH504" s="61"/>
      <c r="LI504" s="61"/>
      <c r="LJ504" s="61"/>
      <c r="LK504" s="61"/>
      <c r="LL504" s="61"/>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61"/>
      <c r="MU504" s="61"/>
      <c r="MV504" s="61"/>
      <c r="MW504" s="61"/>
      <c r="MX504" s="61"/>
      <c r="MY504" s="61"/>
      <c r="MZ504" s="61"/>
      <c r="NA504" s="61"/>
      <c r="NB504" s="61"/>
      <c r="NC504" s="61"/>
      <c r="ND504" s="61"/>
      <c r="NE504" s="61"/>
      <c r="NF504" s="61"/>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61"/>
      <c r="OE504" s="61"/>
      <c r="OF504" s="61"/>
      <c r="OG504" s="61"/>
      <c r="OH504" s="61"/>
      <c r="OI504" s="61"/>
      <c r="OJ504" s="61"/>
      <c r="OK504" s="61"/>
      <c r="OL504" s="61"/>
      <c r="OM504" s="61"/>
      <c r="ON504" s="61"/>
      <c r="OO504" s="61"/>
      <c r="OP504" s="61"/>
      <c r="OQ504" s="61"/>
      <c r="OR504" s="61"/>
      <c r="OS504" s="61"/>
      <c r="OT504" s="61"/>
      <c r="OU504" s="61"/>
      <c r="OV504" s="61"/>
      <c r="OW504" s="61"/>
      <c r="OX504" s="61"/>
      <c r="OY504" s="61"/>
      <c r="OZ504" s="61"/>
    </row>
    <row r="505" spans="1:416" ht="31.5" hidden="1">
      <c r="A505" s="176">
        <v>454</v>
      </c>
      <c r="B505" s="272">
        <v>186</v>
      </c>
      <c r="C505" s="275" t="s">
        <v>280</v>
      </c>
      <c r="D505" s="288" t="s">
        <v>4</v>
      </c>
      <c r="E505" s="275" t="s">
        <v>823</v>
      </c>
      <c r="F505" s="290" t="s">
        <v>6</v>
      </c>
      <c r="G505" s="288"/>
      <c r="H505" s="275" t="s">
        <v>420</v>
      </c>
      <c r="I505" s="137" t="s">
        <v>1043</v>
      </c>
      <c r="J505" s="134"/>
      <c r="K505" s="206" t="s">
        <v>662</v>
      </c>
      <c r="L505" s="200" t="s">
        <v>500</v>
      </c>
      <c r="M505" s="55" t="s">
        <v>377</v>
      </c>
      <c r="N505" s="61" t="s">
        <v>349</v>
      </c>
      <c r="O505" s="272" t="s">
        <v>205</v>
      </c>
      <c r="P505" s="272">
        <v>1</v>
      </c>
      <c r="Q505" s="131" t="s">
        <v>205</v>
      </c>
      <c r="R505" s="131"/>
      <c r="S505" s="131"/>
      <c r="T505" s="131"/>
      <c r="U505" s="131"/>
      <c r="V505" s="131"/>
      <c r="W505" s="131"/>
      <c r="X505" s="131"/>
      <c r="Y505" s="131"/>
      <c r="Z505" s="131"/>
      <c r="AA505" s="131"/>
      <c r="AB505" s="130">
        <f t="shared" si="713"/>
        <v>1</v>
      </c>
      <c r="AC505" s="75" t="s">
        <v>552</v>
      </c>
      <c r="AD505" s="77"/>
      <c r="AE505" s="201">
        <v>2</v>
      </c>
      <c r="AF505" s="201">
        <v>1</v>
      </c>
      <c r="AG505" s="201">
        <v>1</v>
      </c>
      <c r="AH505" s="201">
        <v>2</v>
      </c>
      <c r="AI505" s="201">
        <v>2</v>
      </c>
      <c r="AJ505" s="201">
        <v>2</v>
      </c>
      <c r="AK505" s="201">
        <v>2</v>
      </c>
      <c r="AL505" s="201">
        <v>2</v>
      </c>
      <c r="AM505" s="201">
        <v>2</v>
      </c>
      <c r="AN505" s="201">
        <v>2</v>
      </c>
      <c r="AO505" s="201">
        <v>2</v>
      </c>
      <c r="AP505" s="201">
        <v>2</v>
      </c>
      <c r="AQ505" s="201">
        <v>1</v>
      </c>
      <c r="AR505" s="201">
        <v>2</v>
      </c>
      <c r="AS505" s="201">
        <v>2</v>
      </c>
      <c r="AT505" s="201">
        <v>2</v>
      </c>
      <c r="AU505" s="201">
        <v>2</v>
      </c>
      <c r="AV505" s="201">
        <v>2</v>
      </c>
      <c r="AW505" s="201">
        <v>2</v>
      </c>
      <c r="AX505" s="201">
        <v>2</v>
      </c>
      <c r="AY505" s="201">
        <v>2</v>
      </c>
      <c r="AZ505" s="201">
        <v>2</v>
      </c>
      <c r="BA505" s="201">
        <v>2</v>
      </c>
      <c r="BB505" s="201">
        <v>2</v>
      </c>
      <c r="BC505" s="201">
        <v>2</v>
      </c>
      <c r="BD505" s="201">
        <v>2</v>
      </c>
      <c r="BE505" s="201">
        <v>2</v>
      </c>
      <c r="BF505" s="201">
        <v>1</v>
      </c>
      <c r="BG505" s="201">
        <v>1</v>
      </c>
      <c r="BH505" s="201">
        <v>2</v>
      </c>
      <c r="BI505" s="202">
        <f>COUNTIF(AE505:BH505,"2")</f>
        <v>25</v>
      </c>
      <c r="BJ505" s="203">
        <f>BI505/(BI505+BK505+BM505+BO505)</f>
        <v>0.83333333333333337</v>
      </c>
      <c r="BK505" s="202">
        <f>COUNTIF(AE505:BH505,"1")</f>
        <v>5</v>
      </c>
      <c r="BL505" s="203">
        <f>BK505/(BI505+BK505+BM505+BO505)</f>
        <v>0.16666666666666666</v>
      </c>
      <c r="BM505" s="202">
        <f>COUNTIF(AE505:BH505,"0")</f>
        <v>0</v>
      </c>
      <c r="BN505" s="203">
        <f>BM505/(BI505+BK505+BM505+BO505)</f>
        <v>0</v>
      </c>
      <c r="BO505" s="202">
        <f>COUNTIF(P505:BH505,"KĐG")</f>
        <v>0</v>
      </c>
      <c r="BP505" s="203">
        <f>BO505/(BI505+BK505+BM505+BO505)</f>
        <v>0</v>
      </c>
      <c r="BQ505" s="204">
        <f>(((BI505*2)+(BK505*1)+(BM505*0)))/(BI505+BK505+BM505)</f>
        <v>1.8333333333333333</v>
      </c>
      <c r="BR505" s="205" t="str">
        <f>IF(BP505&gt;=50%,"KĐG",IF(BQ505&gt;=1.6,"Đạt mục tiêu",IF(BQ505&gt;=1,"Cần cố gắng","Chưa đạt")))</f>
        <v>Đạt mục tiêu</v>
      </c>
      <c r="BS505" s="251"/>
      <c r="BT505" s="251"/>
      <c r="BU505" s="77">
        <v>2</v>
      </c>
      <c r="BV505" s="77">
        <v>1</v>
      </c>
      <c r="BW505" s="61">
        <v>1</v>
      </c>
      <c r="BX505" s="61">
        <v>2</v>
      </c>
      <c r="BY505" s="61">
        <v>2</v>
      </c>
      <c r="BZ505" s="61">
        <v>2</v>
      </c>
      <c r="CA505" s="61">
        <v>2</v>
      </c>
      <c r="CB505" s="61">
        <v>2</v>
      </c>
      <c r="CC505" s="61">
        <v>2</v>
      </c>
      <c r="CD505" s="61">
        <v>2</v>
      </c>
      <c r="CE505" s="61">
        <v>2</v>
      </c>
      <c r="CF505" s="61">
        <v>2</v>
      </c>
      <c r="CG505" s="61">
        <v>1</v>
      </c>
      <c r="CH505" s="61">
        <v>2</v>
      </c>
      <c r="CI505" s="61">
        <v>2</v>
      </c>
      <c r="CJ505" s="61">
        <v>2</v>
      </c>
      <c r="CK505" s="61">
        <v>2</v>
      </c>
      <c r="CL505" s="61">
        <v>2</v>
      </c>
      <c r="CM505" s="61">
        <v>2</v>
      </c>
      <c r="CN505" s="61">
        <v>2</v>
      </c>
      <c r="CO505" s="61">
        <v>2</v>
      </c>
      <c r="CP505" s="61">
        <v>2</v>
      </c>
      <c r="CQ505" s="61">
        <v>2</v>
      </c>
      <c r="CR505" s="61">
        <v>2</v>
      </c>
      <c r="CS505" s="61">
        <v>2</v>
      </c>
      <c r="CT505" s="61">
        <v>2</v>
      </c>
      <c r="CU505" s="61">
        <v>2</v>
      </c>
      <c r="CV505" s="61">
        <v>1</v>
      </c>
      <c r="CW505" s="61">
        <v>1</v>
      </c>
      <c r="CX505" s="61">
        <v>2</v>
      </c>
      <c r="CY505" s="61">
        <f>COUNTIF(BU505:CX505,"2")</f>
        <v>25</v>
      </c>
      <c r="CZ505" s="61">
        <f>CY505/(CY505+DA505+DC505+DE505)</f>
        <v>0.83333333333333337</v>
      </c>
      <c r="DA505" s="61">
        <f>COUNTIF(BU505:CX505,"1")</f>
        <v>5</v>
      </c>
      <c r="DB505" s="61">
        <f>DA505/(CY505+DA505+DC505+DE505)</f>
        <v>0.16666666666666666</v>
      </c>
      <c r="DC505" s="61">
        <f>COUNTIF(BU505:CX505,"0")</f>
        <v>0</v>
      </c>
      <c r="DD505" s="61">
        <f>DC505/(CY505+DA505+DC505+DE505)</f>
        <v>0</v>
      </c>
      <c r="DE505" s="61">
        <f>COUNTIF(BG505:CX505,"KĐG")</f>
        <v>0</v>
      </c>
      <c r="DF505" s="61">
        <f>DE505/(CY505+DA505+DC505+DE505)</f>
        <v>0</v>
      </c>
      <c r="DG505" s="61">
        <f>(((CY505*2)+(DA505*1)+(DC505*0)))/(CY505+DA505+DC505)</f>
        <v>1.8333333333333333</v>
      </c>
      <c r="DH505" s="61" t="str">
        <f>IF(DF505&gt;=50%,"KĐG",IF(DG505&gt;=1.6,"Đạt mục tiêu",IF(DG505&gt;=1,"Cần cố gắng","Chưa đạt")))</f>
        <v>Đạt mục tiêu</v>
      </c>
      <c r="DI505" s="61"/>
      <c r="DJ505" s="61"/>
      <c r="DK505" s="61"/>
      <c r="DL505" s="77"/>
      <c r="DM505" s="77"/>
      <c r="DN505" s="77"/>
      <c r="DO505" s="77"/>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77"/>
      <c r="FF505" s="77"/>
      <c r="FG505" s="77"/>
      <c r="FH505" s="77"/>
      <c r="FI505" s="77"/>
      <c r="FJ505" s="61"/>
      <c r="FK505" s="61"/>
      <c r="FL505" s="61"/>
      <c r="FM505" s="61"/>
      <c r="FN505" s="61"/>
      <c r="FO505" s="61"/>
      <c r="FP505" s="61"/>
      <c r="FQ505" s="61"/>
      <c r="FR505" s="61"/>
      <c r="FS505" s="61"/>
      <c r="FT505" s="61"/>
      <c r="FU505" s="61"/>
      <c r="FV505" s="61"/>
      <c r="FW505" s="61"/>
      <c r="FX505" s="61"/>
      <c r="FY505" s="61"/>
      <c r="FZ505" s="61"/>
      <c r="GA505" s="61"/>
      <c r="GB505" s="61"/>
      <c r="GC505" s="61"/>
      <c r="GD505" s="61"/>
      <c r="GE505" s="61"/>
      <c r="GF505" s="61"/>
      <c r="GG505" s="61"/>
      <c r="GH505" s="61"/>
      <c r="GI505" s="61"/>
      <c r="GJ505" s="61"/>
      <c r="GK505" s="61"/>
      <c r="GL505" s="61"/>
      <c r="GM505" s="61"/>
      <c r="GN505" s="61"/>
      <c r="GO505" s="61"/>
      <c r="GP505" s="61"/>
      <c r="GQ505" s="61"/>
      <c r="GR505" s="61"/>
      <c r="GS505" s="61"/>
      <c r="GT505" s="61"/>
      <c r="GU505" s="61"/>
      <c r="GV505" s="61"/>
      <c r="GW505" s="61"/>
      <c r="GX505" s="61"/>
      <c r="GY505" s="77"/>
      <c r="GZ505" s="77"/>
      <c r="HA505" s="77"/>
      <c r="HB505" s="77"/>
      <c r="HC505" s="77"/>
      <c r="HD505" s="61"/>
      <c r="HE505" s="61"/>
      <c r="HF505" s="61"/>
      <c r="HG505" s="61"/>
      <c r="HH505" s="61"/>
      <c r="HI505" s="61"/>
      <c r="HJ505" s="61"/>
      <c r="HK505" s="61"/>
      <c r="HL505" s="61"/>
      <c r="HM505" s="61"/>
      <c r="HN505" s="61"/>
      <c r="HO505" s="61"/>
      <c r="HP505" s="61"/>
      <c r="HQ505" s="61"/>
      <c r="HR505" s="61"/>
      <c r="HS505" s="61"/>
      <c r="HT505" s="61"/>
      <c r="HU505" s="61"/>
      <c r="HV505" s="61"/>
      <c r="HW505" s="61"/>
      <c r="HX505" s="61"/>
      <c r="HY505" s="61"/>
      <c r="HZ505" s="61"/>
      <c r="IA505" s="61"/>
      <c r="IB505" s="61"/>
      <c r="IC505" s="61"/>
      <c r="ID505" s="61"/>
      <c r="IE505" s="61"/>
      <c r="IF505" s="61"/>
      <c r="IG505" s="61"/>
      <c r="IH505" s="61"/>
      <c r="II505" s="61"/>
      <c r="IJ505" s="61"/>
      <c r="IK505" s="61"/>
      <c r="IL505" s="61"/>
      <c r="IM505" s="61"/>
      <c r="IN505" s="61"/>
      <c r="IO505" s="61"/>
      <c r="IP505" s="61"/>
      <c r="IQ505" s="61"/>
      <c r="IR505" s="61"/>
      <c r="IS505" s="77"/>
      <c r="IT505" s="77"/>
      <c r="IU505" s="77"/>
      <c r="IV505" s="77"/>
      <c r="IW505" s="61"/>
      <c r="IX505" s="61"/>
      <c r="IY505" s="61"/>
      <c r="IZ505" s="61"/>
      <c r="JA505" s="61"/>
      <c r="JB505" s="61"/>
      <c r="JC505" s="61"/>
      <c r="JD505" s="61"/>
      <c r="JE505" s="61"/>
      <c r="JF505" s="61"/>
      <c r="JG505" s="61"/>
      <c r="JH505" s="61"/>
      <c r="JI505" s="61"/>
      <c r="JJ505" s="61"/>
      <c r="JK505" s="61"/>
      <c r="JL505" s="61"/>
      <c r="JM505" s="61"/>
      <c r="JN505" s="61"/>
      <c r="JO505" s="61"/>
      <c r="JP505" s="61"/>
      <c r="JQ505" s="61"/>
      <c r="JR505" s="61"/>
      <c r="JS505" s="61"/>
      <c r="JT505" s="61"/>
      <c r="JU505" s="61"/>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61"/>
      <c r="LG505" s="61"/>
      <c r="LH505" s="61"/>
      <c r="LI505" s="61"/>
      <c r="LJ505" s="61"/>
      <c r="LK505" s="61"/>
      <c r="LL505" s="61"/>
      <c r="LM505" s="61"/>
      <c r="LN505" s="61"/>
      <c r="LO505" s="61"/>
      <c r="LP505" s="61"/>
      <c r="LQ505" s="61"/>
      <c r="LR505" s="61"/>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61"/>
      <c r="NE505" s="61"/>
      <c r="NF505" s="61"/>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61"/>
      <c r="OE505" s="61"/>
      <c r="OF505" s="61"/>
      <c r="OG505" s="61"/>
      <c r="OH505" s="61"/>
      <c r="OI505" s="61"/>
      <c r="OJ505" s="61"/>
      <c r="OK505" s="61"/>
      <c r="OL505" s="61"/>
      <c r="OM505" s="61"/>
      <c r="ON505" s="61"/>
      <c r="OO505" s="61"/>
      <c r="OP505" s="61"/>
      <c r="OQ505" s="61"/>
      <c r="OR505" s="61"/>
      <c r="OS505" s="61"/>
      <c r="OT505" s="61"/>
      <c r="OU505" s="61"/>
      <c r="OV505" s="61"/>
      <c r="OW505" s="61"/>
      <c r="OX505" s="61"/>
      <c r="OY505" s="61"/>
      <c r="OZ505" s="61"/>
    </row>
    <row r="506" spans="1:416" ht="31.5" hidden="1">
      <c r="A506" s="176"/>
      <c r="B506" s="274"/>
      <c r="C506" s="279"/>
      <c r="D506" s="289"/>
      <c r="E506" s="279"/>
      <c r="F506" s="291"/>
      <c r="G506" s="289"/>
      <c r="H506" s="279"/>
      <c r="I506" s="137" t="s">
        <v>810</v>
      </c>
      <c r="J506" s="134"/>
      <c r="K506" s="206" t="s">
        <v>662</v>
      </c>
      <c r="L506" s="200" t="s">
        <v>500</v>
      </c>
      <c r="M506" s="55" t="s">
        <v>377</v>
      </c>
      <c r="N506" s="61"/>
      <c r="O506" s="274"/>
      <c r="P506" s="273"/>
      <c r="Q506" s="131" t="s">
        <v>205</v>
      </c>
      <c r="R506" s="131"/>
      <c r="S506" s="131"/>
      <c r="T506" s="131"/>
      <c r="U506" s="131"/>
      <c r="V506" s="131"/>
      <c r="W506" s="131"/>
      <c r="X506" s="131"/>
      <c r="Y506" s="131"/>
      <c r="Z506" s="131"/>
      <c r="AA506" s="131"/>
      <c r="AB506" s="130">
        <f t="shared" si="713"/>
        <v>1</v>
      </c>
      <c r="AC506" s="75" t="s">
        <v>804</v>
      </c>
      <c r="AD506" s="75"/>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2">
        <f>COUNTIF(AE506:BH506,"2")</f>
        <v>0</v>
      </c>
      <c r="BJ506" s="203" t="e">
        <f>BI506/(BI506+BK506+BM506+BO506)</f>
        <v>#DIV/0!</v>
      </c>
      <c r="BK506" s="202">
        <f>COUNTIF(AE506:BH506,"1")</f>
        <v>0</v>
      </c>
      <c r="BL506" s="203" t="e">
        <f>BK506/(BI506+BK506+BM506+BO506)</f>
        <v>#DIV/0!</v>
      </c>
      <c r="BM506" s="202">
        <f>COUNTIF(AE506:BH506,"0")</f>
        <v>0</v>
      </c>
      <c r="BN506" s="203" t="e">
        <f>BM506/(BI506+BK506+BM506+BO506)</f>
        <v>#DIV/0!</v>
      </c>
      <c r="BO506" s="202">
        <f>COUNTIF(P506:BH506,"KĐG")</f>
        <v>0</v>
      </c>
      <c r="BP506" s="203" t="e">
        <f>BO506/(BI506+BK506+BM506+BO506)</f>
        <v>#DIV/0!</v>
      </c>
      <c r="BQ506" s="204" t="e">
        <f>(((BI506*2)+(BK506*1)+(BM506*0)))/(BI506+BK506+BM506)</f>
        <v>#DIV/0!</v>
      </c>
      <c r="BR506" s="205" t="e">
        <f>IF(BP506&gt;=50%,"KĐG",IF(BQ506&gt;=1.6,"Đạt mục tiêu",IF(BQ506&gt;=1,"Cần cố gắng","Chưa đạt")))</f>
        <v>#DIV/0!</v>
      </c>
      <c r="BS506" s="251"/>
      <c r="BT506" s="251"/>
      <c r="BU506" s="77"/>
      <c r="BV506" s="77"/>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f>COUNTIF(BU506:CX506,"2")</f>
        <v>0</v>
      </c>
      <c r="CZ506" s="61" t="e">
        <f>CY506/(CY506+DA506+DC506+DE506)</f>
        <v>#DIV/0!</v>
      </c>
      <c r="DA506" s="61">
        <f>COUNTIF(BU506:CX506,"1")</f>
        <v>0</v>
      </c>
      <c r="DB506" s="61" t="e">
        <f>DA506/(CY506+DA506+DC506+DE506)</f>
        <v>#DIV/0!</v>
      </c>
      <c r="DC506" s="61">
        <f>COUNTIF(BU506:CX506,"0")</f>
        <v>0</v>
      </c>
      <c r="DD506" s="61" t="e">
        <f>DC506/(CY506+DA506+DC506+DE506)</f>
        <v>#DIV/0!</v>
      </c>
      <c r="DE506" s="61">
        <f>COUNTIF(BG506:CX506,"KĐG")</f>
        <v>0</v>
      </c>
      <c r="DF506" s="61" t="e">
        <f>DE506/(CY506+DA506+DC506+DE506)</f>
        <v>#DIV/0!</v>
      </c>
      <c r="DG506" s="61" t="e">
        <f>(((CY506*2)+(DA506*1)+(DC506*0)))/(CY506+DA506+DC506)</f>
        <v>#DIV/0!</v>
      </c>
      <c r="DH506" s="61" t="e">
        <f>IF(DF506&gt;=50%,"KĐG",IF(DG506&gt;=1.6,"Đạt mục tiêu",IF(DG506&gt;=1,"Cần cố gắng","Chưa đạt")))</f>
        <v>#DIV/0!</v>
      </c>
      <c r="DI506" s="61"/>
      <c r="DJ506" s="61"/>
      <c r="DK506" s="61"/>
      <c r="DL506" s="77"/>
      <c r="DM506" s="77"/>
      <c r="DN506" s="77"/>
      <c r="DO506" s="77"/>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77"/>
      <c r="FF506" s="77"/>
      <c r="FG506" s="77"/>
      <c r="FH506" s="77"/>
      <c r="FI506" s="77"/>
      <c r="FJ506" s="61"/>
      <c r="FK506" s="61"/>
      <c r="FL506" s="61"/>
      <c r="FM506" s="61"/>
      <c r="FN506" s="61"/>
      <c r="FO506" s="61"/>
      <c r="FP506" s="61"/>
      <c r="FQ506" s="61"/>
      <c r="FR506" s="61"/>
      <c r="FS506" s="61"/>
      <c r="FT506" s="61"/>
      <c r="FU506" s="61"/>
      <c r="FV506" s="61"/>
      <c r="FW506" s="61"/>
      <c r="FX506" s="61"/>
      <c r="FY506" s="61"/>
      <c r="FZ506" s="61"/>
      <c r="GA506" s="61"/>
      <c r="GB506" s="61"/>
      <c r="GC506" s="61"/>
      <c r="GD506" s="61"/>
      <c r="GE506" s="61"/>
      <c r="GF506" s="61"/>
      <c r="GG506" s="61"/>
      <c r="GH506" s="61"/>
      <c r="GI506" s="61"/>
      <c r="GJ506" s="61"/>
      <c r="GK506" s="61"/>
      <c r="GL506" s="61"/>
      <c r="GM506" s="61"/>
      <c r="GN506" s="61"/>
      <c r="GO506" s="61"/>
      <c r="GP506" s="61"/>
      <c r="GQ506" s="61"/>
      <c r="GR506" s="61"/>
      <c r="GS506" s="61"/>
      <c r="GT506" s="61"/>
      <c r="GU506" s="61"/>
      <c r="GV506" s="61"/>
      <c r="GW506" s="61"/>
      <c r="GX506" s="61"/>
      <c r="GY506" s="77"/>
      <c r="GZ506" s="77"/>
      <c r="HA506" s="77"/>
      <c r="HB506" s="77"/>
      <c r="HC506" s="77"/>
      <c r="HD506" s="61"/>
      <c r="HE506" s="61"/>
      <c r="HF506" s="61"/>
      <c r="HG506" s="61"/>
      <c r="HH506" s="61"/>
      <c r="HI506" s="61"/>
      <c r="HJ506" s="61"/>
      <c r="HK506" s="61"/>
      <c r="HL506" s="61"/>
      <c r="HM506" s="61"/>
      <c r="HN506" s="61"/>
      <c r="HO506" s="61"/>
      <c r="HP506" s="61"/>
      <c r="HQ506" s="61"/>
      <c r="HR506" s="61"/>
      <c r="HS506" s="61"/>
      <c r="HT506" s="61"/>
      <c r="HU506" s="61"/>
      <c r="HV506" s="61"/>
      <c r="HW506" s="61"/>
      <c r="HX506" s="61"/>
      <c r="HY506" s="61"/>
      <c r="HZ506" s="61"/>
      <c r="IA506" s="61"/>
      <c r="IB506" s="61"/>
      <c r="IC506" s="61"/>
      <c r="ID506" s="61"/>
      <c r="IE506" s="61"/>
      <c r="IF506" s="61"/>
      <c r="IG506" s="61"/>
      <c r="IH506" s="202"/>
      <c r="II506" s="203"/>
      <c r="IJ506" s="202"/>
      <c r="IK506" s="203"/>
      <c r="IL506" s="202"/>
      <c r="IM506" s="203"/>
      <c r="IN506" s="202"/>
      <c r="IO506" s="203"/>
      <c r="IP506" s="204"/>
      <c r="IQ506" s="208"/>
      <c r="IR506" s="208"/>
      <c r="IS506" s="77"/>
      <c r="IT506" s="77"/>
      <c r="IU506" s="77"/>
      <c r="IV506" s="77"/>
      <c r="IW506" s="178"/>
      <c r="IX506" s="178"/>
      <c r="IY506" s="178"/>
      <c r="IZ506" s="178"/>
      <c r="JA506" s="178"/>
      <c r="JB506" s="178"/>
      <c r="JC506" s="178"/>
      <c r="JD506" s="178"/>
      <c r="JE506" s="178"/>
      <c r="JF506" s="178"/>
      <c r="JG506" s="178"/>
      <c r="JH506" s="178"/>
      <c r="JI506" s="178"/>
      <c r="JJ506" s="178"/>
      <c r="JK506" s="178"/>
      <c r="JL506" s="178"/>
      <c r="JM506" s="178"/>
      <c r="JN506" s="178"/>
      <c r="JO506" s="178"/>
      <c r="JP506" s="178"/>
      <c r="JQ506" s="178"/>
      <c r="JR506" s="178"/>
      <c r="JS506" s="178"/>
      <c r="JT506" s="178"/>
      <c r="JU506" s="178"/>
      <c r="JV506" s="178"/>
      <c r="JW506" s="178"/>
      <c r="JX506" s="178"/>
      <c r="JY506" s="178"/>
      <c r="JZ506" s="178"/>
      <c r="KA506" s="178"/>
      <c r="KB506" s="178"/>
      <c r="KC506" s="178"/>
      <c r="KD506" s="178"/>
      <c r="KE506" s="178"/>
      <c r="KF506" s="178"/>
      <c r="KG506" s="178"/>
      <c r="KH506" s="178"/>
      <c r="KI506" s="178"/>
      <c r="KJ506" s="178"/>
      <c r="KK506" s="178"/>
      <c r="KL506" s="178"/>
      <c r="KM506" s="178"/>
      <c r="KN506" s="178"/>
      <c r="KO506" s="178"/>
      <c r="KP506" s="178"/>
      <c r="KQ506" s="178"/>
      <c r="KR506" s="178"/>
      <c r="KS506" s="178"/>
      <c r="KT506" s="178"/>
      <c r="KU506" s="178"/>
      <c r="KV506" s="178"/>
      <c r="KW506" s="178"/>
      <c r="KX506" s="178"/>
      <c r="KY506" s="178"/>
      <c r="KZ506" s="178"/>
      <c r="LA506" s="178"/>
      <c r="LB506" s="178"/>
      <c r="LC506" s="178"/>
      <c r="LD506" s="178"/>
      <c r="LE506" s="178"/>
      <c r="LF506" s="178"/>
      <c r="LG506" s="178"/>
      <c r="LH506" s="178"/>
      <c r="LI506" s="178"/>
      <c r="LJ506" s="178"/>
      <c r="LK506" s="178"/>
      <c r="LL506" s="178"/>
      <c r="LM506" s="178"/>
      <c r="LN506" s="178"/>
      <c r="LO506" s="178"/>
      <c r="LP506" s="178"/>
      <c r="LQ506" s="178"/>
      <c r="LR506" s="178"/>
      <c r="LS506" s="178"/>
      <c r="LT506" s="178"/>
      <c r="LU506" s="178"/>
      <c r="LV506" s="178"/>
      <c r="LW506" s="178"/>
      <c r="LX506" s="178"/>
      <c r="LY506" s="178"/>
      <c r="LZ506" s="178"/>
      <c r="MA506" s="178"/>
      <c r="MB506" s="178"/>
      <c r="MC506" s="178"/>
      <c r="MD506" s="178"/>
      <c r="ME506" s="178"/>
      <c r="MF506" s="178"/>
      <c r="MG506" s="178"/>
      <c r="MH506" s="178"/>
      <c r="MI506" s="178"/>
      <c r="MJ506" s="178"/>
      <c r="MK506" s="178"/>
      <c r="ML506" s="178"/>
      <c r="MM506" s="178"/>
      <c r="MN506" s="178"/>
      <c r="MO506" s="178"/>
      <c r="MP506" s="178"/>
      <c r="MQ506" s="178"/>
      <c r="MR506" s="178"/>
      <c r="MS506" s="178"/>
      <c r="MT506" s="178"/>
      <c r="MU506" s="178"/>
      <c r="MV506" s="178"/>
      <c r="MW506" s="178"/>
      <c r="MX506" s="178"/>
      <c r="MY506" s="178"/>
      <c r="MZ506" s="178"/>
      <c r="NA506" s="178"/>
      <c r="NB506" s="178"/>
      <c r="NC506" s="178"/>
      <c r="ND506" s="178"/>
      <c r="NE506" s="178"/>
      <c r="NF506" s="178"/>
      <c r="NG506" s="178"/>
      <c r="NH506" s="178"/>
      <c r="NI506" s="178"/>
      <c r="NJ506" s="178"/>
      <c r="NK506" s="178"/>
      <c r="NL506" s="178"/>
      <c r="NM506" s="178"/>
      <c r="NN506" s="178"/>
      <c r="NO506" s="178"/>
      <c r="NP506" s="178"/>
      <c r="NQ506" s="178"/>
      <c r="NR506" s="178"/>
      <c r="NS506" s="178"/>
      <c r="NT506" s="178"/>
      <c r="NU506" s="178"/>
      <c r="NV506" s="178"/>
      <c r="NW506" s="178"/>
      <c r="NX506" s="178"/>
      <c r="NY506" s="178"/>
      <c r="NZ506" s="178"/>
      <c r="OA506" s="178"/>
      <c r="OB506" s="178"/>
      <c r="OC506" s="178"/>
      <c r="OD506" s="178"/>
      <c r="OE506" s="178"/>
      <c r="OF506" s="178"/>
      <c r="OG506" s="178"/>
      <c r="OH506" s="178"/>
      <c r="OI506" s="178"/>
      <c r="OJ506" s="178"/>
      <c r="OK506" s="178"/>
      <c r="OL506" s="178"/>
      <c r="OM506" s="178"/>
      <c r="ON506" s="178"/>
      <c r="OO506" s="178"/>
      <c r="OP506" s="178"/>
      <c r="OQ506" s="178"/>
      <c r="OR506" s="178"/>
      <c r="OS506" s="178"/>
      <c r="OT506" s="178"/>
      <c r="OU506" s="178"/>
      <c r="OV506" s="178"/>
      <c r="OW506" s="178"/>
      <c r="OX506" s="178"/>
      <c r="OY506" s="178"/>
      <c r="OZ506" s="61"/>
    </row>
    <row r="507" spans="1:416" ht="38.25" customHeight="1">
      <c r="A507" s="176"/>
      <c r="B507" s="272">
        <v>187</v>
      </c>
      <c r="C507" s="275" t="s">
        <v>280</v>
      </c>
      <c r="D507" s="288" t="s">
        <v>4</v>
      </c>
      <c r="E507" s="275" t="s">
        <v>823</v>
      </c>
      <c r="F507" s="290" t="s">
        <v>6</v>
      </c>
      <c r="G507" s="288"/>
      <c r="H507" s="275" t="s">
        <v>900</v>
      </c>
      <c r="I507" s="137" t="s">
        <v>1563</v>
      </c>
      <c r="J507" s="134"/>
      <c r="K507" s="206" t="s">
        <v>662</v>
      </c>
      <c r="L507" s="200" t="s">
        <v>500</v>
      </c>
      <c r="M507" s="55" t="s">
        <v>377</v>
      </c>
      <c r="N507" s="61"/>
      <c r="O507" s="272" t="s">
        <v>205</v>
      </c>
      <c r="P507" s="272">
        <v>1</v>
      </c>
      <c r="Q507" s="131"/>
      <c r="R507" s="131" t="s">
        <v>205</v>
      </c>
      <c r="S507" s="131"/>
      <c r="T507" s="131"/>
      <c r="U507" s="131"/>
      <c r="V507" s="131"/>
      <c r="W507" s="131"/>
      <c r="X507" s="131"/>
      <c r="Y507" s="131"/>
      <c r="Z507" s="131"/>
      <c r="AA507" s="131"/>
      <c r="AB507" s="130">
        <f t="shared" si="713"/>
        <v>1</v>
      </c>
      <c r="AC507" s="77"/>
      <c r="AD507" s="77"/>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79" t="s">
        <v>552</v>
      </c>
      <c r="BT507" s="77"/>
      <c r="BU507" s="76"/>
      <c r="BV507" s="205"/>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202"/>
      <c r="DC507" s="203"/>
      <c r="DD507" s="202"/>
      <c r="DE507" s="203"/>
      <c r="DF507" s="202"/>
      <c r="DG507" s="203"/>
      <c r="DH507" s="202"/>
      <c r="DI507" s="203" t="e">
        <f>DH507/(DB507+DD507+DF507+DH507)</f>
        <v>#DIV/0!</v>
      </c>
      <c r="DJ507" s="204" t="e">
        <f>(((DB507*2)+(DD507*1)+(DF507*0)))/(DB507+DD507+DF507)</f>
        <v>#DIV/0!</v>
      </c>
      <c r="DK507" s="207" t="e">
        <f>IF(DI507&gt;=50%,"KĐG",IF(DJ507&gt;=1.6,"Đạt mục tiêu",IF(DJ507&gt;=1,"Cần cố gắng","Chưa đạt")))</f>
        <v>#DIV/0!</v>
      </c>
      <c r="DL507" s="77"/>
      <c r="DM507" s="77"/>
      <c r="DN507" s="77"/>
      <c r="DO507" s="77"/>
      <c r="DP507" s="201"/>
      <c r="DQ507" s="201"/>
      <c r="DR507" s="201"/>
      <c r="DS507" s="201"/>
      <c r="DT507" s="201"/>
      <c r="DU507" s="201"/>
      <c r="DV507" s="201"/>
      <c r="DW507" s="201"/>
      <c r="DX507" s="201"/>
      <c r="DY507" s="201"/>
      <c r="DZ507" s="201"/>
      <c r="EA507" s="201"/>
      <c r="EB507" s="201"/>
      <c r="EC507" s="201"/>
      <c r="ED507" s="201"/>
      <c r="EE507" s="201"/>
      <c r="EF507" s="201"/>
      <c r="EG507" s="201"/>
      <c r="EH507" s="201"/>
      <c r="EI507" s="201"/>
      <c r="EJ507" s="201"/>
      <c r="EK507" s="201"/>
      <c r="EL507" s="201"/>
      <c r="EM507" s="201"/>
      <c r="EN507" s="201"/>
      <c r="EO507" s="201"/>
      <c r="EP507" s="201"/>
      <c r="EQ507" s="201"/>
      <c r="ER507" s="201"/>
      <c r="ES507" s="201"/>
      <c r="ET507" s="201"/>
      <c r="EU507" s="201"/>
      <c r="EV507" s="201"/>
      <c r="EW507" s="61"/>
      <c r="EX507" s="61"/>
      <c r="EY507" s="61"/>
      <c r="EZ507" s="61"/>
      <c r="FA507" s="61"/>
      <c r="FB507" s="61"/>
      <c r="FC507" s="61"/>
      <c r="FD507" s="61"/>
      <c r="FE507" s="77"/>
      <c r="FF507" s="77"/>
      <c r="FG507" s="77"/>
      <c r="FH507" s="77"/>
      <c r="FI507" s="77"/>
      <c r="FJ507" s="61"/>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61"/>
      <c r="GP507" s="61"/>
      <c r="GQ507" s="61"/>
      <c r="GR507" s="61"/>
      <c r="GS507" s="61"/>
      <c r="GT507" s="61"/>
      <c r="GU507" s="61"/>
      <c r="GV507" s="61"/>
      <c r="GW507" s="61"/>
      <c r="GX507" s="61"/>
      <c r="GY507" s="77"/>
      <c r="GZ507" s="77"/>
      <c r="HA507" s="77"/>
      <c r="HB507" s="77"/>
      <c r="HC507" s="77"/>
      <c r="HD507" s="61"/>
      <c r="HE507" s="61"/>
      <c r="HF507" s="61"/>
      <c r="HG507" s="61"/>
      <c r="HH507" s="61"/>
      <c r="HI507" s="61"/>
      <c r="HJ507" s="61"/>
      <c r="HK507" s="61"/>
      <c r="HL507" s="61"/>
      <c r="HM507" s="61"/>
      <c r="HN507" s="61"/>
      <c r="HO507" s="61"/>
      <c r="HP507" s="61"/>
      <c r="HQ507" s="61"/>
      <c r="HR507" s="61"/>
      <c r="HS507" s="61"/>
      <c r="HT507" s="61"/>
      <c r="HU507" s="61"/>
      <c r="HV507" s="61"/>
      <c r="HW507" s="61"/>
      <c r="HX507" s="61"/>
      <c r="HY507" s="61"/>
      <c r="HZ507" s="61"/>
      <c r="IA507" s="61"/>
      <c r="IB507" s="61"/>
      <c r="IC507" s="61"/>
      <c r="ID507" s="61"/>
      <c r="IE507" s="61"/>
      <c r="IF507" s="61"/>
      <c r="IG507" s="61"/>
      <c r="IH507" s="202"/>
      <c r="II507" s="203"/>
      <c r="IJ507" s="202"/>
      <c r="IK507" s="203"/>
      <c r="IL507" s="202"/>
      <c r="IM507" s="203"/>
      <c r="IN507" s="202"/>
      <c r="IO507" s="203"/>
      <c r="IP507" s="204"/>
      <c r="IQ507" s="208"/>
      <c r="IR507" s="208"/>
      <c r="IS507" s="77"/>
      <c r="IT507" s="77"/>
      <c r="IU507" s="77"/>
      <c r="IV507" s="77"/>
      <c r="IW507" s="178"/>
      <c r="IX507" s="178"/>
      <c r="IY507" s="178"/>
      <c r="IZ507" s="178"/>
      <c r="JA507" s="178"/>
      <c r="JB507" s="178"/>
      <c r="JC507" s="178"/>
      <c r="JD507" s="178"/>
      <c r="JE507" s="178"/>
      <c r="JF507" s="178"/>
      <c r="JG507" s="178"/>
      <c r="JH507" s="178"/>
      <c r="JI507" s="178"/>
      <c r="JJ507" s="178"/>
      <c r="JK507" s="178"/>
      <c r="JL507" s="178"/>
      <c r="JM507" s="178"/>
      <c r="JN507" s="178"/>
      <c r="JO507" s="178"/>
      <c r="JP507" s="178"/>
      <c r="JQ507" s="178"/>
      <c r="JR507" s="178"/>
      <c r="JS507" s="178"/>
      <c r="JT507" s="178"/>
      <c r="JU507" s="178"/>
      <c r="JV507" s="178"/>
      <c r="JW507" s="178"/>
      <c r="JX507" s="178"/>
      <c r="JY507" s="178"/>
      <c r="JZ507" s="178"/>
      <c r="KA507" s="178"/>
      <c r="KB507" s="178"/>
      <c r="KC507" s="178"/>
      <c r="KD507" s="178"/>
      <c r="KE507" s="178"/>
      <c r="KF507" s="178"/>
      <c r="KG507" s="178"/>
      <c r="KH507" s="178"/>
      <c r="KI507" s="178"/>
      <c r="KJ507" s="178"/>
      <c r="KK507" s="178"/>
      <c r="KL507" s="178"/>
      <c r="KM507" s="178"/>
      <c r="KN507" s="178"/>
      <c r="KO507" s="178"/>
      <c r="KP507" s="178"/>
      <c r="KQ507" s="178"/>
      <c r="KR507" s="178"/>
      <c r="KS507" s="178"/>
      <c r="KT507" s="178"/>
      <c r="KU507" s="178"/>
      <c r="KV507" s="178"/>
      <c r="KW507" s="178"/>
      <c r="KX507" s="178"/>
      <c r="KY507" s="178"/>
      <c r="KZ507" s="178"/>
      <c r="LA507" s="178"/>
      <c r="LB507" s="178"/>
      <c r="LC507" s="178"/>
      <c r="LD507" s="178"/>
      <c r="LE507" s="178"/>
      <c r="LF507" s="178"/>
      <c r="LG507" s="178"/>
      <c r="LH507" s="178"/>
      <c r="LI507" s="178"/>
      <c r="LJ507" s="178"/>
      <c r="LK507" s="178"/>
      <c r="LL507" s="178"/>
      <c r="LM507" s="178"/>
      <c r="LN507" s="178"/>
      <c r="LO507" s="178"/>
      <c r="LP507" s="178"/>
      <c r="LQ507" s="178"/>
      <c r="LR507" s="178"/>
      <c r="LS507" s="178"/>
      <c r="LT507" s="178"/>
      <c r="LU507" s="178"/>
      <c r="LV507" s="178"/>
      <c r="LW507" s="178"/>
      <c r="LX507" s="178"/>
      <c r="LY507" s="178"/>
      <c r="LZ507" s="178"/>
      <c r="MA507" s="178"/>
      <c r="MB507" s="178"/>
      <c r="MC507" s="178"/>
      <c r="MD507" s="178"/>
      <c r="ME507" s="178"/>
      <c r="MF507" s="178"/>
      <c r="MG507" s="178"/>
      <c r="MH507" s="178"/>
      <c r="MI507" s="178"/>
      <c r="MJ507" s="178"/>
      <c r="MK507" s="178"/>
      <c r="ML507" s="178"/>
      <c r="MM507" s="178"/>
      <c r="MN507" s="178"/>
      <c r="MO507" s="178"/>
      <c r="MP507" s="178"/>
      <c r="MQ507" s="178"/>
      <c r="MR507" s="178"/>
      <c r="MS507" s="178"/>
      <c r="MT507" s="178"/>
      <c r="MU507" s="178"/>
      <c r="MV507" s="178"/>
      <c r="MW507" s="178"/>
      <c r="MX507" s="178"/>
      <c r="MY507" s="178"/>
      <c r="MZ507" s="178"/>
      <c r="NA507" s="178"/>
      <c r="NB507" s="178"/>
      <c r="NC507" s="178"/>
      <c r="ND507" s="178"/>
      <c r="NE507" s="178"/>
      <c r="NF507" s="178"/>
      <c r="NG507" s="178"/>
      <c r="NH507" s="178"/>
      <c r="NI507" s="178"/>
      <c r="NJ507" s="178"/>
      <c r="NK507" s="178"/>
      <c r="NL507" s="178"/>
      <c r="NM507" s="178"/>
      <c r="NN507" s="178"/>
      <c r="NO507" s="178"/>
      <c r="NP507" s="178"/>
      <c r="NQ507" s="178"/>
      <c r="NR507" s="178"/>
      <c r="NS507" s="178"/>
      <c r="NT507" s="178"/>
      <c r="NU507" s="178"/>
      <c r="NV507" s="178"/>
      <c r="NW507" s="178"/>
      <c r="NX507" s="178"/>
      <c r="NY507" s="178"/>
      <c r="NZ507" s="178"/>
      <c r="OA507" s="178"/>
      <c r="OB507" s="178"/>
      <c r="OC507" s="178"/>
      <c r="OD507" s="178"/>
      <c r="OE507" s="178"/>
      <c r="OF507" s="178"/>
      <c r="OG507" s="178"/>
      <c r="OH507" s="178"/>
      <c r="OI507" s="178"/>
      <c r="OJ507" s="178"/>
      <c r="OK507" s="178"/>
      <c r="OL507" s="178"/>
      <c r="OM507" s="178"/>
      <c r="ON507" s="178"/>
      <c r="OO507" s="178"/>
      <c r="OP507" s="178"/>
      <c r="OQ507" s="178"/>
      <c r="OR507" s="178"/>
      <c r="OS507" s="178"/>
      <c r="OT507" s="178"/>
      <c r="OU507" s="178"/>
      <c r="OV507" s="178"/>
      <c r="OW507" s="178"/>
      <c r="OX507" s="178"/>
      <c r="OY507" s="178"/>
      <c r="OZ507" s="61"/>
    </row>
    <row r="508" spans="1:416" ht="30.75" customHeight="1">
      <c r="A508" s="176"/>
      <c r="B508" s="274"/>
      <c r="C508" s="279"/>
      <c r="D508" s="289"/>
      <c r="E508" s="279"/>
      <c r="F508" s="291"/>
      <c r="G508" s="289"/>
      <c r="H508" s="279"/>
      <c r="I508" s="137" t="s">
        <v>1564</v>
      </c>
      <c r="J508" s="134"/>
      <c r="K508" s="206" t="s">
        <v>662</v>
      </c>
      <c r="L508" s="200" t="s">
        <v>500</v>
      </c>
      <c r="M508" s="55" t="s">
        <v>377</v>
      </c>
      <c r="N508" s="61" t="s">
        <v>349</v>
      </c>
      <c r="O508" s="274"/>
      <c r="P508" s="273"/>
      <c r="Q508" s="131"/>
      <c r="R508" s="131" t="s">
        <v>205</v>
      </c>
      <c r="S508" s="131"/>
      <c r="T508" s="131"/>
      <c r="U508" s="131"/>
      <c r="V508" s="131"/>
      <c r="W508" s="131"/>
      <c r="X508" s="131"/>
      <c r="Y508" s="131"/>
      <c r="Z508" s="131"/>
      <c r="AA508" s="131"/>
      <c r="AB508" s="130">
        <f t="shared" si="713"/>
        <v>1</v>
      </c>
      <c r="AC508" s="77"/>
      <c r="AD508" s="77"/>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77"/>
      <c r="BT508" s="79" t="s">
        <v>552</v>
      </c>
      <c r="BU508" s="79"/>
      <c r="BV508" s="79"/>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77"/>
      <c r="DM508" s="77"/>
      <c r="DN508" s="77"/>
      <c r="DO508" s="77"/>
      <c r="DP508" s="201">
        <v>2</v>
      </c>
      <c r="DQ508" s="201">
        <v>2</v>
      </c>
      <c r="DR508" s="201">
        <v>2</v>
      </c>
      <c r="DS508" s="201">
        <v>2</v>
      </c>
      <c r="DT508" s="201">
        <v>2</v>
      </c>
      <c r="DU508" s="201">
        <v>2</v>
      </c>
      <c r="DV508" s="201">
        <v>2</v>
      </c>
      <c r="DW508" s="201">
        <v>2</v>
      </c>
      <c r="DX508" s="201">
        <v>2</v>
      </c>
      <c r="DY508" s="201">
        <v>2</v>
      </c>
      <c r="DZ508" s="201">
        <v>2</v>
      </c>
      <c r="EA508" s="201">
        <v>2</v>
      </c>
      <c r="EB508" s="201">
        <v>2</v>
      </c>
      <c r="EC508" s="201">
        <v>2</v>
      </c>
      <c r="ED508" s="201">
        <v>2</v>
      </c>
      <c r="EE508" s="201">
        <v>2</v>
      </c>
      <c r="EF508" s="201">
        <v>2</v>
      </c>
      <c r="EG508" s="201">
        <v>2</v>
      </c>
      <c r="EH508" s="201">
        <v>2</v>
      </c>
      <c r="EI508" s="201">
        <v>2</v>
      </c>
      <c r="EJ508" s="201">
        <v>2</v>
      </c>
      <c r="EK508" s="201">
        <v>2</v>
      </c>
      <c r="EL508" s="201">
        <v>2</v>
      </c>
      <c r="EM508" s="201">
        <v>2</v>
      </c>
      <c r="EN508" s="201">
        <v>2</v>
      </c>
      <c r="EO508" s="201">
        <v>2</v>
      </c>
      <c r="EP508" s="201">
        <v>2</v>
      </c>
      <c r="EQ508" s="201">
        <v>2</v>
      </c>
      <c r="ER508" s="201">
        <v>2</v>
      </c>
      <c r="ES508" s="201">
        <v>2</v>
      </c>
      <c r="ET508" s="201">
        <v>2</v>
      </c>
      <c r="EU508" s="202">
        <v>23</v>
      </c>
      <c r="EV508" s="203">
        <v>0.85185185185185186</v>
      </c>
      <c r="EW508" s="202">
        <v>2</v>
      </c>
      <c r="EX508" s="203">
        <v>7.407407407407407E-2</v>
      </c>
      <c r="EY508" s="202">
        <v>2</v>
      </c>
      <c r="EZ508" s="203">
        <v>7.407407407407407E-2</v>
      </c>
      <c r="FA508" s="202">
        <v>0</v>
      </c>
      <c r="FB508" s="203">
        <v>0</v>
      </c>
      <c r="FC508" s="204">
        <v>1.7777777777777777</v>
      </c>
      <c r="FD508" s="207" t="s">
        <v>671</v>
      </c>
      <c r="FE508" s="77"/>
      <c r="FF508" s="77"/>
      <c r="FG508" s="77"/>
      <c r="FH508" s="77"/>
      <c r="FI508" s="77"/>
      <c r="FJ508" s="61"/>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c r="GS508" s="61"/>
      <c r="GT508" s="61"/>
      <c r="GU508" s="61"/>
      <c r="GV508" s="61"/>
      <c r="GW508" s="61"/>
      <c r="GX508" s="61"/>
      <c r="GY508" s="77"/>
      <c r="GZ508" s="77"/>
      <c r="HA508" s="77"/>
      <c r="HB508" s="77"/>
      <c r="HC508" s="77"/>
      <c r="HD508" s="61"/>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61"/>
      <c r="IH508" s="61"/>
      <c r="II508" s="61"/>
      <c r="IJ508" s="61"/>
      <c r="IK508" s="61"/>
      <c r="IL508" s="61"/>
      <c r="IM508" s="61"/>
      <c r="IN508" s="61"/>
      <c r="IO508" s="61"/>
      <c r="IP508" s="61"/>
      <c r="IQ508" s="61"/>
      <c r="IR508" s="61"/>
      <c r="IS508" s="77"/>
      <c r="IT508" s="77"/>
      <c r="IU508" s="77"/>
      <c r="IV508" s="77"/>
      <c r="IW508" s="61"/>
      <c r="IX508" s="61"/>
      <c r="IY508" s="61"/>
      <c r="IZ508" s="61"/>
      <c r="JA508" s="61"/>
      <c r="JB508" s="61"/>
      <c r="JC508" s="61"/>
      <c r="JD508" s="61"/>
      <c r="JE508" s="61"/>
      <c r="JF508" s="61"/>
      <c r="JG508" s="61"/>
      <c r="JH508" s="61"/>
      <c r="JI508" s="61"/>
      <c r="JJ508" s="61"/>
      <c r="JK508" s="61"/>
      <c r="JL508" s="61"/>
      <c r="JM508" s="61"/>
      <c r="JN508" s="61"/>
      <c r="JO508" s="61"/>
      <c r="JP508" s="61"/>
      <c r="JQ508" s="61"/>
      <c r="JR508" s="61"/>
      <c r="JS508" s="61"/>
      <c r="JT508" s="61"/>
      <c r="JU508" s="61"/>
      <c r="JV508" s="61"/>
      <c r="JW508" s="61"/>
      <c r="JX508" s="61"/>
      <c r="JY508" s="61"/>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c r="OE508" s="61"/>
      <c r="OF508" s="61"/>
      <c r="OG508" s="61"/>
      <c r="OH508" s="61"/>
      <c r="OI508" s="61"/>
      <c r="OJ508" s="61"/>
      <c r="OK508" s="61"/>
      <c r="OL508" s="61"/>
      <c r="OM508" s="61"/>
      <c r="ON508" s="61"/>
      <c r="OO508" s="61"/>
      <c r="OP508" s="61"/>
      <c r="OQ508" s="61"/>
      <c r="OR508" s="61"/>
      <c r="OS508" s="61"/>
      <c r="OT508" s="61"/>
      <c r="OU508" s="61"/>
      <c r="OV508" s="61"/>
      <c r="OW508" s="61"/>
      <c r="OX508" s="61"/>
      <c r="OY508" s="61"/>
      <c r="OZ508" s="61"/>
    </row>
    <row r="509" spans="1:416" ht="55.5" hidden="1">
      <c r="A509" s="176"/>
      <c r="B509" s="272">
        <v>188</v>
      </c>
      <c r="C509" s="275" t="s">
        <v>280</v>
      </c>
      <c r="D509" s="288" t="s">
        <v>4</v>
      </c>
      <c r="E509" s="275" t="s">
        <v>823</v>
      </c>
      <c r="F509" s="290" t="s">
        <v>6</v>
      </c>
      <c r="G509" s="288"/>
      <c r="H509" s="275" t="s">
        <v>901</v>
      </c>
      <c r="I509" s="137" t="s">
        <v>983</v>
      </c>
      <c r="J509" s="134"/>
      <c r="K509" s="206" t="s">
        <v>662</v>
      </c>
      <c r="L509" s="200" t="s">
        <v>500</v>
      </c>
      <c r="M509" s="55" t="s">
        <v>377</v>
      </c>
      <c r="N509" s="61"/>
      <c r="O509" s="282" t="s">
        <v>205</v>
      </c>
      <c r="P509" s="282">
        <v>1</v>
      </c>
      <c r="Q509" s="131"/>
      <c r="R509" s="131"/>
      <c r="S509" s="131" t="s">
        <v>205</v>
      </c>
      <c r="T509" s="131"/>
      <c r="U509" s="131"/>
      <c r="V509" s="131"/>
      <c r="W509" s="131"/>
      <c r="X509" s="131"/>
      <c r="Y509" s="131"/>
      <c r="Z509" s="131"/>
      <c r="AA509" s="131"/>
      <c r="AB509" s="130">
        <f t="shared" si="713"/>
        <v>1</v>
      </c>
      <c r="AC509" s="77"/>
      <c r="AD509" s="77"/>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251"/>
      <c r="BT509" s="251"/>
      <c r="BU509" s="77"/>
      <c r="BV509" s="77"/>
      <c r="BW509" s="201"/>
      <c r="BX509" s="201"/>
      <c r="BY509" s="201"/>
      <c r="BZ509" s="201"/>
      <c r="CA509" s="201"/>
      <c r="CB509" s="201"/>
      <c r="CC509" s="201"/>
      <c r="CD509" s="201"/>
      <c r="CE509" s="201"/>
      <c r="CF509" s="201"/>
      <c r="CG509" s="201"/>
      <c r="CH509" s="201"/>
      <c r="CI509" s="201"/>
      <c r="CJ509" s="201"/>
      <c r="CK509" s="201"/>
      <c r="CL509" s="201"/>
      <c r="CM509" s="201"/>
      <c r="CN509" s="201"/>
      <c r="CO509" s="201"/>
      <c r="CP509" s="201"/>
      <c r="CQ509" s="201"/>
      <c r="CR509" s="201"/>
      <c r="CS509" s="201"/>
      <c r="CT509" s="201"/>
      <c r="CU509" s="201"/>
      <c r="CV509" s="201"/>
      <c r="CW509" s="201"/>
      <c r="CX509" s="201"/>
      <c r="CY509" s="201"/>
      <c r="CZ509" s="201"/>
      <c r="DA509" s="201"/>
      <c r="DB509" s="202"/>
      <c r="DC509" s="203"/>
      <c r="DD509" s="202"/>
      <c r="DE509" s="203"/>
      <c r="DF509" s="202"/>
      <c r="DG509" s="203"/>
      <c r="DH509" s="202"/>
      <c r="DI509" s="203"/>
      <c r="DJ509" s="204"/>
      <c r="DK509" s="207"/>
      <c r="DL509" s="178"/>
      <c r="DM509" s="178"/>
      <c r="DN509" s="79" t="s">
        <v>804</v>
      </c>
      <c r="DO509" s="61"/>
      <c r="DP509" s="201">
        <v>2</v>
      </c>
      <c r="DQ509" s="201">
        <v>2</v>
      </c>
      <c r="DR509" s="201">
        <v>2</v>
      </c>
      <c r="DS509" s="201">
        <v>2</v>
      </c>
      <c r="DT509" s="201">
        <v>2</v>
      </c>
      <c r="DU509" s="201">
        <v>2</v>
      </c>
      <c r="DV509" s="201">
        <v>1</v>
      </c>
      <c r="DW509" s="201">
        <v>2</v>
      </c>
      <c r="DX509" s="201">
        <v>2</v>
      </c>
      <c r="DY509" s="201">
        <v>2</v>
      </c>
      <c r="DZ509" s="201">
        <v>2</v>
      </c>
      <c r="EA509" s="201">
        <v>1</v>
      </c>
      <c r="EB509" s="201">
        <v>2</v>
      </c>
      <c r="EC509" s="201">
        <v>2</v>
      </c>
      <c r="ED509" s="201">
        <v>2</v>
      </c>
      <c r="EE509" s="201">
        <v>2</v>
      </c>
      <c r="EF509" s="201">
        <v>2</v>
      </c>
      <c r="EG509" s="201">
        <v>2</v>
      </c>
      <c r="EH509" s="201">
        <v>2</v>
      </c>
      <c r="EI509" s="201">
        <v>2</v>
      </c>
      <c r="EJ509" s="201">
        <v>2</v>
      </c>
      <c r="EK509" s="201">
        <v>2</v>
      </c>
      <c r="EL509" s="201">
        <v>2</v>
      </c>
      <c r="EM509" s="201">
        <v>2</v>
      </c>
      <c r="EN509" s="201">
        <v>2</v>
      </c>
      <c r="EO509" s="201">
        <v>2</v>
      </c>
      <c r="EP509" s="201">
        <v>2</v>
      </c>
      <c r="EQ509" s="201">
        <v>2</v>
      </c>
      <c r="ER509" s="201">
        <v>2</v>
      </c>
      <c r="ES509" s="201">
        <v>2</v>
      </c>
      <c r="ET509" s="201">
        <v>1</v>
      </c>
      <c r="EU509" s="202">
        <f>COUNTIF(DL509:ET509,"2")</f>
        <v>28</v>
      </c>
      <c r="EV509" s="203">
        <f>EU509/(EU509+EW509+EY509+FA509)</f>
        <v>0.90322580645161288</v>
      </c>
      <c r="EW509" s="202">
        <f>COUNTIF(DL509:ET509,"1")</f>
        <v>3</v>
      </c>
      <c r="EX509" s="203">
        <f>EW509/(EU509+EW509+EY509+FA509)</f>
        <v>9.6774193548387094E-2</v>
      </c>
      <c r="EY509" s="202">
        <f>COUNTIF(DL509:ET509,"0")</f>
        <v>0</v>
      </c>
      <c r="EZ509" s="203">
        <f>EY509/(EU509+EW509+EY509+FA509)</f>
        <v>0</v>
      </c>
      <c r="FA509" s="202">
        <f>COUNTIF(DL509:ET509,"KĐG")</f>
        <v>0</v>
      </c>
      <c r="FB509" s="203">
        <f>FA509/(EU509+EW509+EY509+FA509)</f>
        <v>0</v>
      </c>
      <c r="FC509" s="204">
        <f>(((EU509*2)+(EW509*1)+(EY509*0)))/(EU509+EW509+EY509)</f>
        <v>1.903225806451613</v>
      </c>
      <c r="FD509" s="207" t="str">
        <f>IF(FB509&gt;=50%,"KĐG",IF(FC509&gt;=1.6,"Đạt mục tiêu",IF(FC509&gt;=1,"Cần cố gắng","Chưa đạt")))</f>
        <v>Đạt mục tiêu</v>
      </c>
      <c r="FE509" s="77"/>
      <c r="FF509" s="77"/>
      <c r="FG509" s="77"/>
      <c r="FH509" s="77"/>
      <c r="FI509" s="77"/>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77"/>
      <c r="GZ509" s="77"/>
      <c r="HA509" s="77"/>
      <c r="HB509" s="77"/>
      <c r="HC509" s="77"/>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61"/>
      <c r="IJ509" s="61"/>
      <c r="IK509" s="61"/>
      <c r="IL509" s="61"/>
      <c r="IM509" s="61"/>
      <c r="IN509" s="61"/>
      <c r="IO509" s="61"/>
      <c r="IP509" s="61"/>
      <c r="IQ509" s="61"/>
      <c r="IR509" s="61"/>
      <c r="IS509" s="77"/>
      <c r="IT509" s="77"/>
      <c r="IU509" s="77"/>
      <c r="IV509" s="77"/>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c r="OE509" s="61"/>
      <c r="OF509" s="61"/>
      <c r="OG509" s="61"/>
      <c r="OH509" s="61"/>
      <c r="OI509" s="61"/>
      <c r="OJ509" s="61"/>
      <c r="OK509" s="61"/>
      <c r="OL509" s="61"/>
      <c r="OM509" s="61"/>
      <c r="ON509" s="61"/>
      <c r="OO509" s="61"/>
      <c r="OP509" s="61"/>
      <c r="OQ509" s="61"/>
      <c r="OR509" s="61"/>
      <c r="OS509" s="61"/>
      <c r="OT509" s="61"/>
      <c r="OU509" s="61"/>
      <c r="OV509" s="61"/>
      <c r="OW509" s="61"/>
      <c r="OX509" s="61"/>
      <c r="OY509" s="61"/>
      <c r="OZ509" s="61"/>
    </row>
    <row r="510" spans="1:416" ht="55.5" hidden="1">
      <c r="A510" s="176"/>
      <c r="B510" s="274"/>
      <c r="C510" s="279"/>
      <c r="D510" s="289"/>
      <c r="E510" s="279"/>
      <c r="F510" s="291"/>
      <c r="G510" s="289"/>
      <c r="H510" s="279"/>
      <c r="I510" s="137" t="s">
        <v>1005</v>
      </c>
      <c r="J510" s="134"/>
      <c r="K510" s="206" t="s">
        <v>662</v>
      </c>
      <c r="L510" s="134" t="s">
        <v>500</v>
      </c>
      <c r="M510" s="55" t="s">
        <v>377</v>
      </c>
      <c r="N510" s="61" t="s">
        <v>349</v>
      </c>
      <c r="O510" s="282"/>
      <c r="P510" s="282"/>
      <c r="Q510" s="131"/>
      <c r="R510" s="131"/>
      <c r="S510" s="131" t="s">
        <v>205</v>
      </c>
      <c r="T510" s="131"/>
      <c r="U510" s="131"/>
      <c r="V510" s="131"/>
      <c r="W510" s="131"/>
      <c r="X510" s="131"/>
      <c r="Y510" s="131"/>
      <c r="Z510" s="131"/>
      <c r="AA510" s="131"/>
      <c r="AB510" s="130">
        <f t="shared" si="713"/>
        <v>1</v>
      </c>
      <c r="AC510" s="77"/>
      <c r="AD510" s="77"/>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251"/>
      <c r="BT510" s="251"/>
      <c r="BU510" s="77"/>
      <c r="BV510" s="77"/>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77"/>
      <c r="DM510" s="77"/>
      <c r="DN510" s="77"/>
      <c r="DO510" s="77"/>
      <c r="DP510" s="201">
        <v>2</v>
      </c>
      <c r="DQ510" s="201">
        <v>2</v>
      </c>
      <c r="DR510" s="201">
        <v>1</v>
      </c>
      <c r="DS510" s="201">
        <v>2</v>
      </c>
      <c r="DT510" s="201">
        <v>2</v>
      </c>
      <c r="DU510" s="201">
        <v>2</v>
      </c>
      <c r="DV510" s="201">
        <v>2</v>
      </c>
      <c r="DW510" s="201">
        <v>1</v>
      </c>
      <c r="DX510" s="201">
        <v>1</v>
      </c>
      <c r="DY510" s="201">
        <v>2</v>
      </c>
      <c r="DZ510" s="201">
        <v>1</v>
      </c>
      <c r="EA510" s="201">
        <v>2</v>
      </c>
      <c r="EB510" s="201">
        <v>2</v>
      </c>
      <c r="EC510" s="201">
        <v>2</v>
      </c>
      <c r="ED510" s="201">
        <v>2</v>
      </c>
      <c r="EE510" s="201">
        <v>2</v>
      </c>
      <c r="EF510" s="201">
        <v>1</v>
      </c>
      <c r="EG510" s="201">
        <v>2</v>
      </c>
      <c r="EH510" s="201">
        <v>2</v>
      </c>
      <c r="EI510" s="201">
        <v>1</v>
      </c>
      <c r="EJ510" s="201">
        <v>2</v>
      </c>
      <c r="EK510" s="201"/>
      <c r="EL510" s="201"/>
      <c r="EM510" s="201"/>
      <c r="EN510" s="201"/>
      <c r="EO510" s="201"/>
      <c r="EP510" s="201">
        <v>2</v>
      </c>
      <c r="EQ510" s="201">
        <v>2</v>
      </c>
      <c r="ER510" s="201">
        <v>2</v>
      </c>
      <c r="ES510" s="201"/>
      <c r="ET510" s="201">
        <v>2</v>
      </c>
      <c r="EU510" s="202">
        <f>COUNTIF(DL510:ET510,"2")</f>
        <v>19</v>
      </c>
      <c r="EV510" s="203">
        <f>EU510/(EU510+EW510+EY510+FA510)</f>
        <v>0.76</v>
      </c>
      <c r="EW510" s="202">
        <f>COUNTIF(DL510:ET510,"1")</f>
        <v>6</v>
      </c>
      <c r="EX510" s="203">
        <f>EW510/(EU510+EW510+EY510+FA510)</f>
        <v>0.24</v>
      </c>
      <c r="EY510" s="202">
        <f>COUNTIF(DL510:ET510,"0")</f>
        <v>0</v>
      </c>
      <c r="EZ510" s="203">
        <f>EY510/(EU510+EW510+EY510+FA510)</f>
        <v>0</v>
      </c>
      <c r="FA510" s="202">
        <f>COUNTIF(DL510:ET510,"KĐG")</f>
        <v>0</v>
      </c>
      <c r="FB510" s="203">
        <f>FA510/(EU510+EW510+EY510+FA510)</f>
        <v>0</v>
      </c>
      <c r="FC510" s="204">
        <f>(((EU510*2)+(EW510*1)+(EY510*0)))/(EU510+EW510+EY510)</f>
        <v>1.76</v>
      </c>
      <c r="FD510" s="207" t="str">
        <f>IF(FB510&gt;=50%,"KĐG",IF(FC510&gt;=1.6,"Đạt mục tiêu",IF(FC510&gt;=1,"Cần cố gắng","Chưa đạt")))</f>
        <v>Đạt mục tiêu</v>
      </c>
      <c r="FE510" s="79"/>
      <c r="FF510" s="79"/>
      <c r="FG510" s="79" t="s">
        <v>552</v>
      </c>
      <c r="FH510" s="79"/>
      <c r="FI510" s="79"/>
      <c r="FJ510" s="77" t="s">
        <v>463</v>
      </c>
      <c r="FK510" s="77" t="s">
        <v>463</v>
      </c>
      <c r="FL510" s="77" t="s">
        <v>463</v>
      </c>
      <c r="FM510" s="77" t="s">
        <v>1022</v>
      </c>
      <c r="FN510" s="77" t="s">
        <v>463</v>
      </c>
      <c r="FO510" s="77" t="s">
        <v>463</v>
      </c>
      <c r="FP510" s="77" t="s">
        <v>463</v>
      </c>
      <c r="FQ510" s="77" t="s">
        <v>463</v>
      </c>
      <c r="FR510" s="77" t="s">
        <v>463</v>
      </c>
      <c r="FS510" s="77" t="s">
        <v>463</v>
      </c>
      <c r="FT510" s="77" t="s">
        <v>463</v>
      </c>
      <c r="FU510" s="77" t="s">
        <v>463</v>
      </c>
      <c r="FV510" s="77" t="s">
        <v>463</v>
      </c>
      <c r="FW510" s="77" t="s">
        <v>463</v>
      </c>
      <c r="FX510" s="77" t="s">
        <v>463</v>
      </c>
      <c r="FY510" s="77" t="s">
        <v>463</v>
      </c>
      <c r="FZ510" s="77" t="s">
        <v>463</v>
      </c>
      <c r="GA510" s="77" t="s">
        <v>463</v>
      </c>
      <c r="GB510" s="77" t="s">
        <v>463</v>
      </c>
      <c r="GC510" s="77" t="s">
        <v>463</v>
      </c>
      <c r="GD510" s="77" t="s">
        <v>463</v>
      </c>
      <c r="GE510" s="77" t="s">
        <v>463</v>
      </c>
      <c r="GF510" s="77" t="s">
        <v>463</v>
      </c>
      <c r="GG510" s="77" t="s">
        <v>463</v>
      </c>
      <c r="GH510" s="77" t="s">
        <v>463</v>
      </c>
      <c r="GI510" s="77" t="s">
        <v>463</v>
      </c>
      <c r="GJ510" s="77" t="s">
        <v>463</v>
      </c>
      <c r="GK510" s="77" t="s">
        <v>463</v>
      </c>
      <c r="GL510" s="77" t="s">
        <v>463</v>
      </c>
      <c r="GM510" s="77" t="s">
        <v>463</v>
      </c>
      <c r="GN510" s="77" t="s">
        <v>463</v>
      </c>
      <c r="GO510" s="202">
        <f t="shared" ref="GO510:GO511" si="729">COUNTIF(EZ510:GN510,"2")</f>
        <v>30</v>
      </c>
      <c r="GP510" s="203">
        <f t="shared" ref="GP510:GP511" si="730">GO510/(GO510+GQ510+GS510+GU510)</f>
        <v>0.88235294117647056</v>
      </c>
      <c r="GQ510" s="202">
        <f t="shared" ref="GQ510:GQ511" si="731">COUNTIF(EZ510:GN510,"1")</f>
        <v>1</v>
      </c>
      <c r="GR510" s="203">
        <f t="shared" ref="GR510:GR511" si="732">GQ510/(GO510+GQ510+GS510+GU510)</f>
        <v>2.9411764705882353E-2</v>
      </c>
      <c r="GS510" s="202">
        <f t="shared" ref="GS510:GS511" si="733">COUNTIF(EZ510:GN510,"0")</f>
        <v>3</v>
      </c>
      <c r="GT510" s="203">
        <f t="shared" ref="GT510:GT511" si="734">GS510/(GO510+GQ510+GS510+GU510)</f>
        <v>8.8235294117647065E-2</v>
      </c>
      <c r="GU510" s="202">
        <f t="shared" ref="GU510:GU511" si="735">COUNTIF(EZ510:GN510,"KĐG")</f>
        <v>0</v>
      </c>
      <c r="GV510" s="203">
        <f t="shared" ref="GV510:GV511" si="736">GU510/(GO510+GQ510+GS510+GU510)</f>
        <v>0</v>
      </c>
      <c r="GW510" s="204">
        <f t="shared" ref="GW510:GW511" si="737">(((GO510*2)+(GQ510*1)+(GS510*0)))/(GO510+GQ510+GS510)</f>
        <v>1.7941176470588236</v>
      </c>
      <c r="GX510" s="205" t="str">
        <f t="shared" ref="GX510:GX511" si="738">IF(GV510&gt;=50%,"KĐG",IF(GW510&gt;=1.6,"Đạt mục tiêu",IF(GW510&gt;=1,"Cần cố gắng","Chưa đạt")))</f>
        <v>Đạt mục tiêu</v>
      </c>
      <c r="GY510" s="77"/>
      <c r="GZ510" s="77"/>
      <c r="HA510" s="77"/>
      <c r="HB510" s="77"/>
      <c r="HC510" s="77"/>
      <c r="HD510" s="61"/>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61"/>
      <c r="IJ510" s="61"/>
      <c r="IK510" s="61"/>
      <c r="IL510" s="61"/>
      <c r="IM510" s="61"/>
      <c r="IN510" s="61"/>
      <c r="IO510" s="61"/>
      <c r="IP510" s="61"/>
      <c r="IQ510" s="61"/>
      <c r="IR510" s="61"/>
      <c r="IS510" s="77"/>
      <c r="IT510" s="77"/>
      <c r="IU510" s="77"/>
      <c r="IV510" s="77"/>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61"/>
      <c r="LG510" s="61"/>
      <c r="LH510" s="61"/>
      <c r="LI510" s="61"/>
      <c r="LJ510" s="61"/>
      <c r="LK510" s="61"/>
      <c r="LL510" s="61"/>
      <c r="LM510" s="61"/>
      <c r="LN510" s="61"/>
      <c r="LO510" s="61"/>
      <c r="LP510" s="61"/>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61"/>
      <c r="NE510" s="61"/>
      <c r="NF510" s="61"/>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61"/>
      <c r="OE510" s="61"/>
      <c r="OF510" s="61"/>
      <c r="OG510" s="61"/>
      <c r="OH510" s="61"/>
      <c r="OI510" s="61"/>
      <c r="OJ510" s="61"/>
      <c r="OK510" s="61"/>
      <c r="OL510" s="61"/>
      <c r="OM510" s="61"/>
      <c r="ON510" s="61"/>
      <c r="OO510" s="61"/>
      <c r="OP510" s="61"/>
      <c r="OQ510" s="61"/>
      <c r="OR510" s="61"/>
      <c r="OS510" s="61"/>
      <c r="OT510" s="61"/>
      <c r="OU510" s="61"/>
      <c r="OV510" s="61"/>
      <c r="OW510" s="61"/>
      <c r="OX510" s="61"/>
      <c r="OY510" s="61"/>
      <c r="OZ510" s="61"/>
    </row>
    <row r="511" spans="1:416" ht="31.5" hidden="1">
      <c r="A511" s="176"/>
      <c r="B511" s="272">
        <v>189</v>
      </c>
      <c r="C511" s="275" t="s">
        <v>280</v>
      </c>
      <c r="D511" s="288" t="s">
        <v>4</v>
      </c>
      <c r="E511" s="275" t="s">
        <v>823</v>
      </c>
      <c r="F511" s="290" t="s">
        <v>6</v>
      </c>
      <c r="G511" s="288"/>
      <c r="H511" s="275" t="s">
        <v>902</v>
      </c>
      <c r="I511" s="137" t="s">
        <v>596</v>
      </c>
      <c r="J511" s="134"/>
      <c r="K511" s="206" t="s">
        <v>662</v>
      </c>
      <c r="L511" s="134" t="s">
        <v>500</v>
      </c>
      <c r="M511" s="55" t="s">
        <v>377</v>
      </c>
      <c r="N511" s="61" t="s">
        <v>349</v>
      </c>
      <c r="O511" s="282" t="s">
        <v>205</v>
      </c>
      <c r="P511" s="282">
        <v>1</v>
      </c>
      <c r="Q511" s="131"/>
      <c r="R511" s="131"/>
      <c r="S511" s="131"/>
      <c r="T511" s="131" t="s">
        <v>205</v>
      </c>
      <c r="U511" s="131"/>
      <c r="V511" s="131"/>
      <c r="W511" s="131"/>
      <c r="X511" s="131"/>
      <c r="Y511" s="131"/>
      <c r="Z511" s="131"/>
      <c r="AA511" s="131"/>
      <c r="AB511" s="130">
        <f t="shared" si="713"/>
        <v>1</v>
      </c>
      <c r="AC511" s="77"/>
      <c r="AD511" s="77"/>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251"/>
      <c r="BT511" s="251"/>
      <c r="BU511" s="77"/>
      <c r="BV511" s="77"/>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77"/>
      <c r="DM511" s="77"/>
      <c r="DN511" s="77"/>
      <c r="DO511" s="77"/>
      <c r="DP511" s="201"/>
      <c r="DQ511" s="201"/>
      <c r="DR511" s="201"/>
      <c r="DS511" s="201"/>
      <c r="DT511" s="201"/>
      <c r="DU511" s="201"/>
      <c r="DV511" s="201"/>
      <c r="DW511" s="201"/>
      <c r="DX511" s="201"/>
      <c r="DY511" s="201"/>
      <c r="DZ511" s="201"/>
      <c r="EA511" s="201"/>
      <c r="EB511" s="201"/>
      <c r="EC511" s="201"/>
      <c r="ED511" s="201"/>
      <c r="EE511" s="201"/>
      <c r="EF511" s="201"/>
      <c r="EG511" s="201"/>
      <c r="EH511" s="201"/>
      <c r="EI511" s="201"/>
      <c r="EJ511" s="201"/>
      <c r="EK511" s="201"/>
      <c r="EL511" s="201"/>
      <c r="EM511" s="201"/>
      <c r="EN511" s="201"/>
      <c r="EO511" s="201"/>
      <c r="EP511" s="201"/>
      <c r="EQ511" s="201"/>
      <c r="ER511" s="201"/>
      <c r="ES511" s="201"/>
      <c r="ET511" s="201"/>
      <c r="EU511" s="202"/>
      <c r="EV511" s="203"/>
      <c r="EW511" s="202"/>
      <c r="EX511" s="203"/>
      <c r="EY511" s="202"/>
      <c r="EZ511" s="203"/>
      <c r="FA511" s="202"/>
      <c r="FB511" s="203"/>
      <c r="FC511" s="204"/>
      <c r="FD511" s="207"/>
      <c r="FE511" s="79"/>
      <c r="FF511" s="79"/>
      <c r="FG511" s="79"/>
      <c r="FH511" s="79" t="s">
        <v>552</v>
      </c>
      <c r="FI511" s="79"/>
      <c r="FJ511" s="77" t="s">
        <v>463</v>
      </c>
      <c r="FK511" s="77" t="s">
        <v>463</v>
      </c>
      <c r="FL511" s="77" t="s">
        <v>463</v>
      </c>
      <c r="FM511" s="77" t="s">
        <v>1022</v>
      </c>
      <c r="FN511" s="77" t="s">
        <v>463</v>
      </c>
      <c r="FO511" s="77" t="s">
        <v>463</v>
      </c>
      <c r="FP511" s="77" t="s">
        <v>463</v>
      </c>
      <c r="FQ511" s="77" t="s">
        <v>463</v>
      </c>
      <c r="FR511" s="77" t="s">
        <v>463</v>
      </c>
      <c r="FS511" s="77" t="s">
        <v>463</v>
      </c>
      <c r="FT511" s="77" t="s">
        <v>1022</v>
      </c>
      <c r="FU511" s="77" t="s">
        <v>463</v>
      </c>
      <c r="FV511" s="77" t="s">
        <v>463</v>
      </c>
      <c r="FW511" s="77" t="s">
        <v>463</v>
      </c>
      <c r="FX511" s="77" t="s">
        <v>463</v>
      </c>
      <c r="FY511" s="77" t="s">
        <v>463</v>
      </c>
      <c r="FZ511" s="77" t="s">
        <v>463</v>
      </c>
      <c r="GA511" s="77" t="s">
        <v>463</v>
      </c>
      <c r="GB511" s="77" t="s">
        <v>463</v>
      </c>
      <c r="GC511" s="77" t="s">
        <v>463</v>
      </c>
      <c r="GD511" s="77" t="s">
        <v>463</v>
      </c>
      <c r="GE511" s="77" t="s">
        <v>463</v>
      </c>
      <c r="GF511" s="77" t="s">
        <v>463</v>
      </c>
      <c r="GG511" s="77" t="s">
        <v>463</v>
      </c>
      <c r="GH511" s="77" t="s">
        <v>463</v>
      </c>
      <c r="GI511" s="77" t="s">
        <v>463</v>
      </c>
      <c r="GJ511" s="77" t="s">
        <v>463</v>
      </c>
      <c r="GK511" s="77" t="s">
        <v>463</v>
      </c>
      <c r="GL511" s="77" t="s">
        <v>463</v>
      </c>
      <c r="GM511" s="77" t="s">
        <v>463</v>
      </c>
      <c r="GN511" s="77" t="s">
        <v>463</v>
      </c>
      <c r="GO511" s="202">
        <f t="shared" si="729"/>
        <v>29</v>
      </c>
      <c r="GP511" s="203">
        <f t="shared" si="730"/>
        <v>0.93548387096774188</v>
      </c>
      <c r="GQ511" s="202">
        <f t="shared" si="731"/>
        <v>2</v>
      </c>
      <c r="GR511" s="203">
        <f t="shared" si="732"/>
        <v>6.4516129032258063E-2</v>
      </c>
      <c r="GS511" s="202">
        <f t="shared" si="733"/>
        <v>0</v>
      </c>
      <c r="GT511" s="203">
        <f t="shared" si="734"/>
        <v>0</v>
      </c>
      <c r="GU511" s="202">
        <f t="shared" si="735"/>
        <v>0</v>
      </c>
      <c r="GV511" s="203">
        <f t="shared" si="736"/>
        <v>0</v>
      </c>
      <c r="GW511" s="204">
        <f t="shared" si="737"/>
        <v>1.935483870967742</v>
      </c>
      <c r="GX511" s="205" t="str">
        <f t="shared" si="738"/>
        <v>Đạt mục tiêu</v>
      </c>
      <c r="GY511" s="77"/>
      <c r="GZ511" s="77"/>
      <c r="HA511" s="77"/>
      <c r="HB511" s="77"/>
      <c r="HC511" s="77"/>
      <c r="HD511" s="61"/>
      <c r="HE511" s="61"/>
      <c r="HF511" s="61"/>
      <c r="HG511" s="61"/>
      <c r="HH511" s="61"/>
      <c r="HI511" s="61"/>
      <c r="HJ511" s="61"/>
      <c r="HK511" s="61"/>
      <c r="HL511" s="61"/>
      <c r="HM511" s="61"/>
      <c r="HN511" s="61"/>
      <c r="HO511" s="61"/>
      <c r="HP511" s="61"/>
      <c r="HQ511" s="61"/>
      <c r="HR511" s="61"/>
      <c r="HS511" s="61"/>
      <c r="HT511" s="61"/>
      <c r="HU511" s="61"/>
      <c r="HV511" s="61"/>
      <c r="HW511" s="61"/>
      <c r="HX511" s="61"/>
      <c r="HY511" s="61"/>
      <c r="HZ511" s="61"/>
      <c r="IA511" s="61"/>
      <c r="IB511" s="61"/>
      <c r="IC511" s="61"/>
      <c r="ID511" s="61"/>
      <c r="IE511" s="61"/>
      <c r="IF511" s="61"/>
      <c r="IG511" s="61"/>
      <c r="IH511" s="61"/>
      <c r="II511" s="61"/>
      <c r="IJ511" s="61"/>
      <c r="IK511" s="61"/>
      <c r="IL511" s="61"/>
      <c r="IM511" s="61"/>
      <c r="IN511" s="61"/>
      <c r="IO511" s="61"/>
      <c r="IP511" s="61"/>
      <c r="IQ511" s="61"/>
      <c r="IR511" s="61"/>
      <c r="IS511" s="77"/>
      <c r="IT511" s="77"/>
      <c r="IU511" s="77"/>
      <c r="IV511" s="77"/>
      <c r="IW511" s="61"/>
      <c r="IX511" s="61"/>
      <c r="IY511" s="61"/>
      <c r="IZ511" s="61"/>
      <c r="JA511" s="61"/>
      <c r="JB511" s="61"/>
      <c r="JC511" s="61"/>
      <c r="JD511" s="61"/>
      <c r="JE511" s="61"/>
      <c r="JF511" s="61"/>
      <c r="JG511" s="61"/>
      <c r="JH511" s="61"/>
      <c r="JI511" s="61"/>
      <c r="JJ511" s="61"/>
      <c r="JK511" s="61"/>
      <c r="JL511" s="61"/>
      <c r="JM511" s="61"/>
      <c r="JN511" s="61"/>
      <c r="JO511" s="61"/>
      <c r="JP511" s="61"/>
      <c r="JQ511" s="61"/>
      <c r="JR511" s="61"/>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61"/>
      <c r="LG511" s="61"/>
      <c r="LH511" s="61"/>
      <c r="LI511" s="61"/>
      <c r="LJ511" s="61"/>
      <c r="LK511" s="61"/>
      <c r="LL511" s="61"/>
      <c r="LM511" s="61"/>
      <c r="LN511" s="61"/>
      <c r="LO511" s="61"/>
      <c r="LP511" s="61"/>
      <c r="LQ511" s="61"/>
      <c r="LR511" s="61"/>
      <c r="LS511" s="61"/>
      <c r="LT511" s="61"/>
      <c r="LU511" s="61"/>
      <c r="LV511" s="61"/>
      <c r="LW511" s="61"/>
      <c r="LX511" s="61"/>
      <c r="LY511" s="61"/>
      <c r="LZ511" s="61"/>
      <c r="MA511" s="61"/>
      <c r="MB511" s="61"/>
      <c r="MC511" s="61"/>
      <c r="MD511" s="61"/>
      <c r="ME511" s="61"/>
      <c r="MF511" s="61"/>
      <c r="MG511" s="61"/>
      <c r="MH511" s="61"/>
      <c r="MI511" s="61"/>
      <c r="MJ511" s="61"/>
      <c r="MK511" s="61"/>
      <c r="ML511" s="61"/>
      <c r="MM511" s="61"/>
      <c r="MN511" s="61"/>
      <c r="MO511" s="61"/>
      <c r="MP511" s="61"/>
      <c r="MQ511" s="61"/>
      <c r="MR511" s="61"/>
      <c r="MS511" s="61"/>
      <c r="MT511" s="61"/>
      <c r="MU511" s="61"/>
      <c r="MV511" s="61"/>
      <c r="MW511" s="61"/>
      <c r="MX511" s="61"/>
      <c r="MY511" s="61"/>
      <c r="MZ511" s="61"/>
      <c r="NA511" s="61"/>
      <c r="NB511" s="61"/>
      <c r="NC511" s="61"/>
      <c r="ND511" s="61"/>
      <c r="NE511" s="61"/>
      <c r="NF511" s="61"/>
      <c r="NG511" s="61"/>
      <c r="NH511" s="61"/>
      <c r="NI511" s="61"/>
      <c r="NJ511" s="61"/>
      <c r="NK511" s="61"/>
      <c r="NL511" s="61"/>
      <c r="NM511" s="61"/>
      <c r="NN511" s="61"/>
      <c r="NO511" s="61"/>
      <c r="NP511" s="61"/>
      <c r="NQ511" s="61"/>
      <c r="NR511" s="61"/>
      <c r="NS511" s="61"/>
      <c r="NT511" s="61"/>
      <c r="NU511" s="61"/>
      <c r="NV511" s="61"/>
      <c r="NW511" s="61"/>
      <c r="NX511" s="61"/>
      <c r="NY511" s="61"/>
      <c r="NZ511" s="61"/>
      <c r="OA511" s="61"/>
      <c r="OB511" s="61"/>
      <c r="OC511" s="61"/>
      <c r="OD511" s="61"/>
      <c r="OE511" s="61"/>
      <c r="OF511" s="61"/>
      <c r="OG511" s="61"/>
      <c r="OH511" s="61"/>
      <c r="OI511" s="61"/>
      <c r="OJ511" s="61"/>
      <c r="OK511" s="61"/>
      <c r="OL511" s="61"/>
      <c r="OM511" s="61"/>
      <c r="ON511" s="61"/>
      <c r="OO511" s="61"/>
      <c r="OP511" s="61"/>
      <c r="OQ511" s="61"/>
      <c r="OR511" s="61"/>
      <c r="OS511" s="61"/>
      <c r="OT511" s="61"/>
      <c r="OU511" s="61"/>
      <c r="OV511" s="61"/>
      <c r="OW511" s="61"/>
      <c r="OX511" s="61"/>
      <c r="OY511" s="61"/>
      <c r="OZ511" s="61"/>
    </row>
    <row r="512" spans="1:416" ht="39" hidden="1" customHeight="1">
      <c r="A512" s="176"/>
      <c r="B512" s="274"/>
      <c r="C512" s="279"/>
      <c r="D512" s="289"/>
      <c r="E512" s="279"/>
      <c r="F512" s="291"/>
      <c r="G512" s="289"/>
      <c r="H512" s="279"/>
      <c r="I512" s="137" t="s">
        <v>673</v>
      </c>
      <c r="J512" s="134"/>
      <c r="K512" s="206" t="s">
        <v>662</v>
      </c>
      <c r="L512" s="200" t="s">
        <v>500</v>
      </c>
      <c r="M512" s="55" t="s">
        <v>377</v>
      </c>
      <c r="N512" s="61" t="s">
        <v>349</v>
      </c>
      <c r="O512" s="282"/>
      <c r="P512" s="282"/>
      <c r="Q512" s="131"/>
      <c r="R512" s="131"/>
      <c r="S512" s="131"/>
      <c r="T512" s="131" t="s">
        <v>205</v>
      </c>
      <c r="U512" s="131"/>
      <c r="V512" s="131"/>
      <c r="W512" s="131"/>
      <c r="X512" s="131"/>
      <c r="Y512" s="131"/>
      <c r="Z512" s="131"/>
      <c r="AA512" s="131"/>
      <c r="AB512" s="130">
        <f t="shared" si="713"/>
        <v>1</v>
      </c>
      <c r="AC512" s="77"/>
      <c r="AD512" s="77"/>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251"/>
      <c r="BT512" s="251"/>
      <c r="BU512" s="77"/>
      <c r="BV512" s="77"/>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77"/>
      <c r="DM512" s="77"/>
      <c r="DN512" s="77"/>
      <c r="DO512" s="77"/>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77"/>
      <c r="FF512" s="77"/>
      <c r="FG512" s="77"/>
      <c r="FH512" s="77"/>
      <c r="FI512" s="77"/>
      <c r="FJ512" s="61"/>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61"/>
      <c r="GP512" s="61"/>
      <c r="GQ512" s="61"/>
      <c r="GR512" s="61"/>
      <c r="GS512" s="61"/>
      <c r="GT512" s="61"/>
      <c r="GU512" s="61"/>
      <c r="GV512" s="61"/>
      <c r="GW512" s="61"/>
      <c r="GX512" s="61"/>
      <c r="GY512" s="77"/>
      <c r="GZ512" s="77"/>
      <c r="HA512" s="77"/>
      <c r="HB512" s="77"/>
      <c r="HC512" s="77"/>
      <c r="HD512" s="61"/>
      <c r="HE512" s="61"/>
      <c r="HF512" s="61"/>
      <c r="HG512" s="61"/>
      <c r="HH512" s="61"/>
      <c r="HI512" s="61"/>
      <c r="HJ512" s="61"/>
      <c r="HK512" s="61"/>
      <c r="HL512" s="61"/>
      <c r="HM512" s="61"/>
      <c r="HN512" s="61"/>
      <c r="HO512" s="61"/>
      <c r="HP512" s="61"/>
      <c r="HQ512" s="61"/>
      <c r="HR512" s="61"/>
      <c r="HS512" s="61"/>
      <c r="HT512" s="61"/>
      <c r="HU512" s="61"/>
      <c r="HV512" s="61"/>
      <c r="HW512" s="61"/>
      <c r="HX512" s="61"/>
      <c r="HY512" s="61"/>
      <c r="HZ512" s="61"/>
      <c r="IA512" s="61"/>
      <c r="IB512" s="61"/>
      <c r="IC512" s="61"/>
      <c r="ID512" s="61"/>
      <c r="IE512" s="61"/>
      <c r="IF512" s="61"/>
      <c r="IG512" s="61"/>
      <c r="IH512" s="61"/>
      <c r="II512" s="61"/>
      <c r="IJ512" s="61"/>
      <c r="IK512" s="61"/>
      <c r="IL512" s="61"/>
      <c r="IM512" s="61"/>
      <c r="IN512" s="61"/>
      <c r="IO512" s="61"/>
      <c r="IP512" s="61"/>
      <c r="IQ512" s="61"/>
      <c r="IR512" s="61"/>
      <c r="IS512" s="77"/>
      <c r="IT512" s="77"/>
      <c r="IU512" s="77"/>
      <c r="IV512" s="77"/>
      <c r="IW512" s="61"/>
      <c r="IX512" s="61"/>
      <c r="IY512" s="61"/>
      <c r="IZ512" s="61"/>
      <c r="JA512" s="61"/>
      <c r="JB512" s="61"/>
      <c r="JC512" s="61"/>
      <c r="JD512" s="61"/>
      <c r="JE512" s="61"/>
      <c r="JF512" s="61"/>
      <c r="JG512" s="61"/>
      <c r="JH512" s="61"/>
      <c r="JI512" s="61"/>
      <c r="JJ512" s="61"/>
      <c r="JK512" s="61"/>
      <c r="JL512" s="61"/>
      <c r="JM512" s="61"/>
      <c r="JN512" s="61"/>
      <c r="JO512" s="61"/>
      <c r="JP512" s="61"/>
      <c r="JQ512" s="61"/>
      <c r="JR512" s="61"/>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61"/>
      <c r="LG512" s="61"/>
      <c r="LH512" s="61"/>
      <c r="LI512" s="61"/>
      <c r="LJ512" s="61"/>
      <c r="LK512" s="61"/>
      <c r="LL512" s="61"/>
      <c r="LM512" s="61"/>
      <c r="LN512" s="61"/>
      <c r="LO512" s="61"/>
      <c r="LP512" s="61"/>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61"/>
      <c r="NE512" s="61"/>
      <c r="NF512" s="61"/>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61"/>
      <c r="OE512" s="61"/>
      <c r="OF512" s="61"/>
      <c r="OG512" s="61"/>
      <c r="OH512" s="61"/>
      <c r="OI512" s="61"/>
      <c r="OJ512" s="61"/>
      <c r="OK512" s="61"/>
      <c r="OL512" s="61"/>
      <c r="OM512" s="61"/>
      <c r="ON512" s="61"/>
      <c r="OO512" s="61"/>
      <c r="OP512" s="61"/>
      <c r="OQ512" s="61"/>
      <c r="OR512" s="61"/>
      <c r="OS512" s="61"/>
      <c r="OT512" s="61"/>
      <c r="OU512" s="61"/>
      <c r="OV512" s="61"/>
      <c r="OW512" s="61"/>
      <c r="OX512" s="61"/>
      <c r="OY512" s="61"/>
      <c r="OZ512" s="61"/>
    </row>
    <row r="513" spans="1:416" ht="33.75" hidden="1" customHeight="1">
      <c r="A513" s="176"/>
      <c r="B513" s="272">
        <v>190</v>
      </c>
      <c r="C513" s="275" t="s">
        <v>280</v>
      </c>
      <c r="D513" s="288" t="s">
        <v>4</v>
      </c>
      <c r="E513" s="275" t="s">
        <v>823</v>
      </c>
      <c r="F513" s="290" t="s">
        <v>6</v>
      </c>
      <c r="G513" s="288"/>
      <c r="H513" s="275" t="s">
        <v>903</v>
      </c>
      <c r="I513" s="137" t="s">
        <v>675</v>
      </c>
      <c r="J513" s="168" t="s">
        <v>833</v>
      </c>
      <c r="K513" s="206" t="s">
        <v>662</v>
      </c>
      <c r="L513" s="200" t="s">
        <v>500</v>
      </c>
      <c r="M513" s="55" t="s">
        <v>377</v>
      </c>
      <c r="N513" s="61"/>
      <c r="O513" s="282" t="s">
        <v>205</v>
      </c>
      <c r="P513" s="282">
        <v>1</v>
      </c>
      <c r="Q513" s="131"/>
      <c r="R513" s="131"/>
      <c r="S513" s="131"/>
      <c r="T513" s="131"/>
      <c r="U513" s="131" t="s">
        <v>205</v>
      </c>
      <c r="V513" s="131"/>
      <c r="W513" s="131"/>
      <c r="X513" s="131"/>
      <c r="Y513" s="131"/>
      <c r="Z513" s="131"/>
      <c r="AA513" s="131"/>
      <c r="AB513" s="130">
        <f t="shared" si="713"/>
        <v>1</v>
      </c>
      <c r="AC513" s="77"/>
      <c r="AD513" s="77"/>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251"/>
      <c r="BT513" s="251"/>
      <c r="BU513" s="77"/>
      <c r="BV513" s="77"/>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77"/>
      <c r="DM513" s="77"/>
      <c r="DN513" s="77"/>
      <c r="DO513" s="77"/>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77"/>
      <c r="FF513" s="77"/>
      <c r="FG513" s="77"/>
      <c r="FH513" s="77"/>
      <c r="FI513" s="77"/>
      <c r="FJ513" s="61"/>
      <c r="FK513" s="61"/>
      <c r="FL513" s="61"/>
      <c r="FM513" s="61"/>
      <c r="FN513" s="61"/>
      <c r="FO513" s="61"/>
      <c r="FP513" s="61"/>
      <c r="FQ513" s="61"/>
      <c r="FR513" s="61"/>
      <c r="FS513" s="61"/>
      <c r="FT513" s="61"/>
      <c r="FU513" s="61"/>
      <c r="FV513" s="61"/>
      <c r="FW513" s="61"/>
      <c r="FX513" s="61"/>
      <c r="FY513" s="61"/>
      <c r="FZ513" s="61"/>
      <c r="GA513" s="61"/>
      <c r="GB513" s="61"/>
      <c r="GC513" s="61"/>
      <c r="GD513" s="61"/>
      <c r="GE513" s="61"/>
      <c r="GF513" s="61"/>
      <c r="GG513" s="61"/>
      <c r="GH513" s="61"/>
      <c r="GI513" s="61"/>
      <c r="GJ513" s="61"/>
      <c r="GK513" s="61"/>
      <c r="GL513" s="61"/>
      <c r="GM513" s="61"/>
      <c r="GN513" s="61"/>
      <c r="GO513" s="61"/>
      <c r="GP513" s="61"/>
      <c r="GQ513" s="61"/>
      <c r="GR513" s="61"/>
      <c r="GS513" s="61"/>
      <c r="GT513" s="61"/>
      <c r="GU513" s="61"/>
      <c r="GV513" s="61"/>
      <c r="GW513" s="61"/>
      <c r="GX513" s="61"/>
      <c r="GY513" s="79" t="s">
        <v>552</v>
      </c>
      <c r="GZ513" s="77"/>
      <c r="HA513" s="77"/>
      <c r="HB513" s="77"/>
      <c r="HC513" s="77"/>
      <c r="HD513" s="61"/>
      <c r="HE513" s="61"/>
      <c r="HF513" s="61"/>
      <c r="HG513" s="61"/>
      <c r="HH513" s="61"/>
      <c r="HI513" s="61"/>
      <c r="HJ513" s="61"/>
      <c r="HK513" s="61"/>
      <c r="HL513" s="61"/>
      <c r="HM513" s="61"/>
      <c r="HN513" s="61"/>
      <c r="HO513" s="61"/>
      <c r="HP513" s="61"/>
      <c r="HQ513" s="61"/>
      <c r="HR513" s="61"/>
      <c r="HS513" s="61"/>
      <c r="HT513" s="61"/>
      <c r="HU513" s="61"/>
      <c r="HV513" s="61"/>
      <c r="HW513" s="61"/>
      <c r="HX513" s="61"/>
      <c r="HY513" s="61"/>
      <c r="HZ513" s="61"/>
      <c r="IA513" s="61"/>
      <c r="IB513" s="61"/>
      <c r="IC513" s="61"/>
      <c r="ID513" s="61"/>
      <c r="IE513" s="61"/>
      <c r="IF513" s="61"/>
      <c r="IG513" s="61"/>
      <c r="IH513" s="61"/>
      <c r="II513" s="61"/>
      <c r="IJ513" s="61"/>
      <c r="IK513" s="61"/>
      <c r="IL513" s="61"/>
      <c r="IM513" s="61"/>
      <c r="IN513" s="61"/>
      <c r="IO513" s="61"/>
      <c r="IP513" s="61"/>
      <c r="IQ513" s="61"/>
      <c r="IR513" s="61"/>
      <c r="IS513" s="77"/>
      <c r="IT513" s="77"/>
      <c r="IU513" s="77"/>
      <c r="IV513" s="77"/>
      <c r="IW513" s="61"/>
      <c r="IX513" s="61"/>
      <c r="IY513" s="61"/>
      <c r="IZ513" s="61"/>
      <c r="JA513" s="61"/>
      <c r="JB513" s="61"/>
      <c r="JC513" s="61"/>
      <c r="JD513" s="61"/>
      <c r="JE513" s="61"/>
      <c r="JF513" s="61"/>
      <c r="JG513" s="61"/>
      <c r="JH513" s="61"/>
      <c r="JI513" s="61"/>
      <c r="JJ513" s="61"/>
      <c r="JK513" s="61"/>
      <c r="JL513" s="61"/>
      <c r="JM513" s="61"/>
      <c r="JN513" s="61"/>
      <c r="JO513" s="61"/>
      <c r="JP513" s="61"/>
      <c r="JQ513" s="61"/>
      <c r="JR513" s="61"/>
      <c r="JS513" s="61"/>
      <c r="JT513" s="61"/>
      <c r="JU513" s="61"/>
      <c r="JV513" s="61"/>
      <c r="JW513" s="61"/>
      <c r="JX513" s="61"/>
      <c r="JY513" s="61"/>
      <c r="JZ513" s="61"/>
      <c r="KA513" s="61"/>
      <c r="KB513" s="61"/>
      <c r="KC513" s="61"/>
      <c r="KD513" s="61"/>
      <c r="KE513" s="61"/>
      <c r="KF513" s="61"/>
      <c r="KG513" s="61"/>
      <c r="KH513" s="61"/>
      <c r="KI513" s="61"/>
      <c r="KJ513" s="61"/>
      <c r="KK513" s="61"/>
      <c r="KL513" s="61"/>
      <c r="KM513" s="61"/>
      <c r="KN513" s="61"/>
      <c r="KO513" s="61"/>
      <c r="KP513" s="61"/>
      <c r="KQ513" s="61"/>
      <c r="KR513" s="61"/>
      <c r="KS513" s="61"/>
      <c r="KT513" s="61"/>
      <c r="KU513" s="61"/>
      <c r="KV513" s="61"/>
      <c r="KW513" s="61"/>
      <c r="KX513" s="61"/>
      <c r="KY513" s="61"/>
      <c r="KZ513" s="61"/>
      <c r="LA513" s="61"/>
      <c r="LB513" s="61"/>
      <c r="LC513" s="61"/>
      <c r="LD513" s="61"/>
      <c r="LE513" s="61"/>
      <c r="LF513" s="61"/>
      <c r="LG513" s="61"/>
      <c r="LH513" s="61"/>
      <c r="LI513" s="61"/>
      <c r="LJ513" s="61"/>
      <c r="LK513" s="61"/>
      <c r="LL513" s="61"/>
      <c r="LM513" s="61"/>
      <c r="LN513" s="61"/>
      <c r="LO513" s="61"/>
      <c r="LP513" s="61"/>
      <c r="LQ513" s="61"/>
      <c r="LR513" s="61"/>
      <c r="LS513" s="61"/>
      <c r="LT513" s="61"/>
      <c r="LU513" s="61"/>
      <c r="LV513" s="61"/>
      <c r="LW513" s="61"/>
      <c r="LX513" s="61"/>
      <c r="LY513" s="61"/>
      <c r="LZ513" s="61"/>
      <c r="MA513" s="61"/>
      <c r="MB513" s="61"/>
      <c r="MC513" s="61"/>
      <c r="MD513" s="61"/>
      <c r="ME513" s="61"/>
      <c r="MF513" s="61"/>
      <c r="MG513" s="61"/>
      <c r="MH513" s="61"/>
      <c r="MI513" s="61"/>
      <c r="MJ513" s="61"/>
      <c r="MK513" s="61"/>
      <c r="ML513" s="61"/>
      <c r="MM513" s="61"/>
      <c r="MN513" s="61"/>
      <c r="MO513" s="61"/>
      <c r="MP513" s="61"/>
      <c r="MQ513" s="61"/>
      <c r="MR513" s="61"/>
      <c r="MS513" s="61"/>
      <c r="MT513" s="61"/>
      <c r="MU513" s="61"/>
      <c r="MV513" s="61"/>
      <c r="MW513" s="61"/>
      <c r="MX513" s="61"/>
      <c r="MY513" s="61"/>
      <c r="MZ513" s="61"/>
      <c r="NA513" s="61"/>
      <c r="NB513" s="61"/>
      <c r="NC513" s="61"/>
      <c r="ND513" s="61"/>
      <c r="NE513" s="61"/>
      <c r="NF513" s="61"/>
      <c r="NG513" s="61"/>
      <c r="NH513" s="61"/>
      <c r="NI513" s="61"/>
      <c r="NJ513" s="61"/>
      <c r="NK513" s="61"/>
      <c r="NL513" s="61"/>
      <c r="NM513" s="61"/>
      <c r="NN513" s="61"/>
      <c r="NO513" s="61"/>
      <c r="NP513" s="61"/>
      <c r="NQ513" s="61"/>
      <c r="NR513" s="61"/>
      <c r="NS513" s="61"/>
      <c r="NT513" s="61"/>
      <c r="NU513" s="61"/>
      <c r="NV513" s="61"/>
      <c r="NW513" s="61"/>
      <c r="NX513" s="61"/>
      <c r="NY513" s="61"/>
      <c r="NZ513" s="61"/>
      <c r="OA513" s="61"/>
      <c r="OB513" s="61"/>
      <c r="OC513" s="61"/>
      <c r="OD513" s="61"/>
      <c r="OE513" s="61"/>
      <c r="OF513" s="61"/>
      <c r="OG513" s="61"/>
      <c r="OH513" s="61"/>
      <c r="OI513" s="61"/>
      <c r="OJ513" s="61"/>
      <c r="OK513" s="61"/>
      <c r="OL513" s="61"/>
      <c r="OM513" s="61"/>
      <c r="ON513" s="61"/>
      <c r="OO513" s="61"/>
      <c r="OP513" s="61"/>
      <c r="OQ513" s="61"/>
      <c r="OR513" s="61"/>
      <c r="OS513" s="61"/>
      <c r="OT513" s="61"/>
      <c r="OU513" s="61"/>
      <c r="OV513" s="61"/>
      <c r="OW513" s="61"/>
      <c r="OX513" s="61"/>
      <c r="OY513" s="61"/>
      <c r="OZ513" s="61"/>
    </row>
    <row r="514" spans="1:416" ht="31.5" hidden="1">
      <c r="A514" s="176"/>
      <c r="B514" s="274"/>
      <c r="C514" s="279"/>
      <c r="D514" s="289"/>
      <c r="E514" s="279"/>
      <c r="F514" s="291"/>
      <c r="G514" s="289"/>
      <c r="H514" s="279"/>
      <c r="I514" s="137" t="s">
        <v>684</v>
      </c>
      <c r="J514" s="134"/>
      <c r="K514" s="206" t="s">
        <v>662</v>
      </c>
      <c r="L514" s="200" t="s">
        <v>500</v>
      </c>
      <c r="M514" s="55" t="s">
        <v>377</v>
      </c>
      <c r="N514" s="61"/>
      <c r="O514" s="282"/>
      <c r="P514" s="282"/>
      <c r="Q514" s="131"/>
      <c r="R514" s="131"/>
      <c r="S514" s="131"/>
      <c r="T514" s="131"/>
      <c r="U514" s="131" t="s">
        <v>205</v>
      </c>
      <c r="V514" s="131"/>
      <c r="W514" s="131"/>
      <c r="X514" s="131"/>
      <c r="Y514" s="131"/>
      <c r="Z514" s="131"/>
      <c r="AA514" s="131"/>
      <c r="AB514" s="130">
        <f t="shared" si="713"/>
        <v>1</v>
      </c>
      <c r="AC514" s="77"/>
      <c r="AD514" s="77"/>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251"/>
      <c r="BT514" s="251"/>
      <c r="BU514" s="77"/>
      <c r="BV514" s="77"/>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77"/>
      <c r="DM514" s="77"/>
      <c r="DN514" s="77"/>
      <c r="DO514" s="77"/>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77"/>
      <c r="FF514" s="77"/>
      <c r="FG514" s="77"/>
      <c r="FH514" s="77"/>
      <c r="FI514" s="77"/>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61"/>
      <c r="GF514" s="61"/>
      <c r="GG514" s="61"/>
      <c r="GH514" s="61"/>
      <c r="GI514" s="61"/>
      <c r="GJ514" s="61"/>
      <c r="GK514" s="61"/>
      <c r="GL514" s="61"/>
      <c r="GM514" s="61"/>
      <c r="GN514" s="61"/>
      <c r="GO514" s="61"/>
      <c r="GP514" s="61"/>
      <c r="GQ514" s="61"/>
      <c r="GR514" s="61"/>
      <c r="GS514" s="61"/>
      <c r="GT514" s="61"/>
      <c r="GU514" s="61"/>
      <c r="GV514" s="61"/>
      <c r="GW514" s="61"/>
      <c r="GX514" s="61"/>
      <c r="GY514" s="79" t="s">
        <v>552</v>
      </c>
      <c r="GZ514" s="79"/>
      <c r="HA514" s="77"/>
      <c r="HB514" s="77"/>
      <c r="HC514" s="77"/>
      <c r="HD514" s="61"/>
      <c r="HE514" s="61"/>
      <c r="HF514" s="61"/>
      <c r="HG514" s="61"/>
      <c r="HH514" s="61"/>
      <c r="HI514" s="61"/>
      <c r="HJ514" s="61"/>
      <c r="HK514" s="61"/>
      <c r="HL514" s="61"/>
      <c r="HM514" s="61"/>
      <c r="HN514" s="61"/>
      <c r="HO514" s="61"/>
      <c r="HP514" s="61"/>
      <c r="HQ514" s="61"/>
      <c r="HR514" s="61"/>
      <c r="HS514" s="61"/>
      <c r="HT514" s="61"/>
      <c r="HU514" s="61"/>
      <c r="HV514" s="61"/>
      <c r="HW514" s="61"/>
      <c r="HX514" s="61"/>
      <c r="HY514" s="61"/>
      <c r="HZ514" s="61"/>
      <c r="IA514" s="61"/>
      <c r="IB514" s="61"/>
      <c r="IC514" s="61"/>
      <c r="ID514" s="61"/>
      <c r="IE514" s="61"/>
      <c r="IF514" s="61"/>
      <c r="IG514" s="61"/>
      <c r="IH514" s="61"/>
      <c r="II514" s="61"/>
      <c r="IJ514" s="61"/>
      <c r="IK514" s="61"/>
      <c r="IL514" s="61"/>
      <c r="IM514" s="61"/>
      <c r="IN514" s="61"/>
      <c r="IO514" s="61"/>
      <c r="IP514" s="61"/>
      <c r="IQ514" s="61"/>
      <c r="IR514" s="61"/>
      <c r="IS514" s="77"/>
      <c r="IT514" s="77"/>
      <c r="IU514" s="77"/>
      <c r="IV514" s="77"/>
      <c r="IW514" s="61"/>
      <c r="IX514" s="61"/>
      <c r="IY514" s="61"/>
      <c r="IZ514" s="61"/>
      <c r="JA514" s="61"/>
      <c r="JB514" s="61"/>
      <c r="JC514" s="61"/>
      <c r="JD514" s="61"/>
      <c r="JE514" s="61"/>
      <c r="JF514" s="61"/>
      <c r="JG514" s="61"/>
      <c r="JH514" s="61"/>
      <c r="JI514" s="61"/>
      <c r="JJ514" s="61"/>
      <c r="JK514" s="61"/>
      <c r="JL514" s="61"/>
      <c r="JM514" s="61"/>
      <c r="JN514" s="61"/>
      <c r="JO514" s="61"/>
      <c r="JP514" s="61"/>
      <c r="JQ514" s="61"/>
      <c r="JR514" s="61"/>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61"/>
      <c r="LG514" s="61"/>
      <c r="LH514" s="61"/>
      <c r="LI514" s="61"/>
      <c r="LJ514" s="61"/>
      <c r="LK514" s="61"/>
      <c r="LL514" s="61"/>
      <c r="LM514" s="61"/>
      <c r="LN514" s="61"/>
      <c r="LO514" s="61"/>
      <c r="LP514" s="61"/>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61"/>
      <c r="NE514" s="61"/>
      <c r="NF514" s="61"/>
      <c r="NG514" s="61"/>
      <c r="NH514" s="61"/>
      <c r="NI514" s="61"/>
      <c r="NJ514" s="61"/>
      <c r="NK514" s="61"/>
      <c r="NL514" s="61"/>
      <c r="NM514" s="61"/>
      <c r="NN514" s="61"/>
      <c r="NO514" s="61"/>
      <c r="NP514" s="61"/>
      <c r="NQ514" s="61"/>
      <c r="NR514" s="61"/>
      <c r="NS514" s="61"/>
      <c r="NT514" s="61"/>
      <c r="NU514" s="61"/>
      <c r="NV514" s="61"/>
      <c r="NW514" s="61"/>
      <c r="NX514" s="61"/>
      <c r="NY514" s="61"/>
      <c r="NZ514" s="61"/>
      <c r="OA514" s="61"/>
      <c r="OB514" s="61"/>
      <c r="OC514" s="61"/>
      <c r="OD514" s="61"/>
      <c r="OE514" s="61"/>
      <c r="OF514" s="61"/>
      <c r="OG514" s="61"/>
      <c r="OH514" s="61"/>
      <c r="OI514" s="61"/>
      <c r="OJ514" s="61"/>
      <c r="OK514" s="61"/>
      <c r="OL514" s="61"/>
      <c r="OM514" s="61"/>
      <c r="ON514" s="61"/>
      <c r="OO514" s="61"/>
      <c r="OP514" s="61"/>
      <c r="OQ514" s="61"/>
      <c r="OR514" s="61"/>
      <c r="OS514" s="61"/>
      <c r="OT514" s="61"/>
      <c r="OU514" s="61"/>
      <c r="OV514" s="61"/>
      <c r="OW514" s="61"/>
      <c r="OX514" s="61"/>
      <c r="OY514" s="61"/>
      <c r="OZ514" s="61"/>
    </row>
    <row r="515" spans="1:416" ht="55.5" hidden="1">
      <c r="A515" s="176"/>
      <c r="B515" s="272">
        <v>191</v>
      </c>
      <c r="C515" s="275" t="s">
        <v>280</v>
      </c>
      <c r="D515" s="288" t="s">
        <v>4</v>
      </c>
      <c r="E515" s="275" t="s">
        <v>823</v>
      </c>
      <c r="F515" s="290" t="s">
        <v>6</v>
      </c>
      <c r="G515" s="288"/>
      <c r="H515" s="275" t="s">
        <v>904</v>
      </c>
      <c r="I515" s="137" t="s">
        <v>880</v>
      </c>
      <c r="J515" s="134"/>
      <c r="K515" s="206" t="s">
        <v>662</v>
      </c>
      <c r="L515" s="200" t="s">
        <v>500</v>
      </c>
      <c r="M515" s="55" t="s">
        <v>377</v>
      </c>
      <c r="N515" s="61"/>
      <c r="O515" s="282" t="s">
        <v>205</v>
      </c>
      <c r="P515" s="282">
        <v>1</v>
      </c>
      <c r="Q515" s="131"/>
      <c r="R515" s="131"/>
      <c r="S515" s="131"/>
      <c r="T515" s="131"/>
      <c r="U515" s="131" t="s">
        <v>205</v>
      </c>
      <c r="V515" s="131"/>
      <c r="W515" s="131"/>
      <c r="X515" s="131"/>
      <c r="Y515" s="131"/>
      <c r="Z515" s="131"/>
      <c r="AA515" s="131"/>
      <c r="AB515" s="130">
        <f t="shared" si="713"/>
        <v>1</v>
      </c>
      <c r="AC515" s="77"/>
      <c r="AD515" s="77"/>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251"/>
      <c r="BT515" s="251"/>
      <c r="BU515" s="77"/>
      <c r="BV515" s="77"/>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77"/>
      <c r="DM515" s="77"/>
      <c r="DN515" s="77"/>
      <c r="DO515" s="77"/>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77"/>
      <c r="FF515" s="77"/>
      <c r="FG515" s="77"/>
      <c r="FH515" s="77"/>
      <c r="FI515" s="77"/>
      <c r="FJ515" s="61">
        <v>2</v>
      </c>
      <c r="FK515" s="61">
        <v>2</v>
      </c>
      <c r="FL515" s="61">
        <v>1</v>
      </c>
      <c r="FM515" s="61">
        <v>2</v>
      </c>
      <c r="FN515" s="61">
        <v>2</v>
      </c>
      <c r="FO515" s="61">
        <v>2</v>
      </c>
      <c r="FP515" s="61">
        <v>2</v>
      </c>
      <c r="FQ515" s="61">
        <v>2</v>
      </c>
      <c r="FR515" s="61">
        <v>2</v>
      </c>
      <c r="FS515" s="61">
        <v>2</v>
      </c>
      <c r="FT515" s="61">
        <v>1</v>
      </c>
      <c r="FU515" s="61">
        <v>2</v>
      </c>
      <c r="FV515" s="61">
        <v>2</v>
      </c>
      <c r="FW515" s="61">
        <v>2</v>
      </c>
      <c r="FX515" s="61">
        <v>2</v>
      </c>
      <c r="FY515" s="61">
        <v>2</v>
      </c>
      <c r="FZ515" s="61">
        <v>1</v>
      </c>
      <c r="GA515" s="61">
        <v>2</v>
      </c>
      <c r="GB515" s="61">
        <v>2</v>
      </c>
      <c r="GC515" s="61">
        <v>2</v>
      </c>
      <c r="GD515" s="61"/>
      <c r="GE515" s="61"/>
      <c r="GF515" s="61"/>
      <c r="GG515" s="61"/>
      <c r="GH515" s="61"/>
      <c r="GI515" s="61">
        <v>2</v>
      </c>
      <c r="GJ515" s="61">
        <v>2</v>
      </c>
      <c r="GK515" s="61">
        <v>2</v>
      </c>
      <c r="GL515" s="61">
        <v>2</v>
      </c>
      <c r="GM515" s="61"/>
      <c r="GN515" s="61">
        <v>2</v>
      </c>
      <c r="GO515" s="202">
        <f>COUNTIF(FA515:GN515,"2")</f>
        <v>22</v>
      </c>
      <c r="GP515" s="203">
        <f>GO515/(GO515+GQ515+GS515+GU515)</f>
        <v>0.88</v>
      </c>
      <c r="GQ515" s="202">
        <f>COUNTIF(FA515:GN515,"1")</f>
        <v>3</v>
      </c>
      <c r="GR515" s="203">
        <f>GQ515/(GO515+GQ515+GS515+GU515)</f>
        <v>0.12</v>
      </c>
      <c r="GS515" s="202">
        <f>COUNTIF(FA515:GN515,"0")</f>
        <v>0</v>
      </c>
      <c r="GT515" s="203">
        <f>GS515/(GO515+GQ515+GS515+GU515)</f>
        <v>0</v>
      </c>
      <c r="GU515" s="202">
        <f>COUNTIF(EU515:GN515,"KĐG")</f>
        <v>0</v>
      </c>
      <c r="GV515" s="203">
        <f>GU515/(GO515+GQ515+GS515+GU515)</f>
        <v>0</v>
      </c>
      <c r="GW515" s="204">
        <f>(((GO515*2)+(GQ515*1)+(GS515*0)))/(GO515+GQ515+GS515)</f>
        <v>1.88</v>
      </c>
      <c r="GX515" s="207" t="str">
        <f>IF(GV515&gt;=50%,"KĐG",IF(GW515&gt;=1.6,"Đạt mục tiêu",IF(GW515&gt;=1,"Cần cố gắng","Chưa đạt")))</f>
        <v>Đạt mục tiêu</v>
      </c>
      <c r="GY515" s="77"/>
      <c r="GZ515" s="79" t="s">
        <v>552</v>
      </c>
      <c r="HA515" s="79"/>
      <c r="HB515" s="77"/>
      <c r="HC515" s="77"/>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61"/>
      <c r="IK515" s="61"/>
      <c r="IL515" s="61"/>
      <c r="IM515" s="61"/>
      <c r="IN515" s="61"/>
      <c r="IO515" s="61"/>
      <c r="IP515" s="61"/>
      <c r="IQ515" s="61"/>
      <c r="IR515" s="61"/>
      <c r="IS515" s="77"/>
      <c r="IT515" s="77"/>
      <c r="IU515" s="77"/>
      <c r="IV515" s="77"/>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c r="OE515" s="61"/>
      <c r="OF515" s="61"/>
      <c r="OG515" s="61"/>
      <c r="OH515" s="61"/>
      <c r="OI515" s="61"/>
      <c r="OJ515" s="61"/>
      <c r="OK515" s="61"/>
      <c r="OL515" s="61"/>
      <c r="OM515" s="61"/>
      <c r="ON515" s="61"/>
      <c r="OO515" s="61"/>
      <c r="OP515" s="61"/>
      <c r="OQ515" s="61"/>
      <c r="OR515" s="61"/>
      <c r="OS515" s="61"/>
      <c r="OT515" s="61"/>
      <c r="OU515" s="61"/>
      <c r="OV515" s="61"/>
      <c r="OW515" s="61"/>
      <c r="OX515" s="61"/>
      <c r="OY515" s="61"/>
      <c r="OZ515" s="61"/>
    </row>
    <row r="516" spans="1:416" ht="31.5" hidden="1">
      <c r="A516" s="176"/>
      <c r="B516" s="274"/>
      <c r="C516" s="279"/>
      <c r="D516" s="289"/>
      <c r="E516" s="279"/>
      <c r="F516" s="291"/>
      <c r="G516" s="289"/>
      <c r="H516" s="279"/>
      <c r="I516" s="137" t="s">
        <v>881</v>
      </c>
      <c r="J516" s="134"/>
      <c r="K516" s="206" t="s">
        <v>662</v>
      </c>
      <c r="L516" s="200" t="s">
        <v>500</v>
      </c>
      <c r="M516" s="55" t="s">
        <v>377</v>
      </c>
      <c r="N516" s="61" t="s">
        <v>349</v>
      </c>
      <c r="O516" s="282"/>
      <c r="P516" s="282"/>
      <c r="Q516" s="131"/>
      <c r="R516" s="131"/>
      <c r="S516" s="131"/>
      <c r="T516" s="131"/>
      <c r="U516" s="131" t="s">
        <v>205</v>
      </c>
      <c r="V516" s="131"/>
      <c r="W516" s="131"/>
      <c r="X516" s="131"/>
      <c r="Y516" s="131"/>
      <c r="Z516" s="131"/>
      <c r="AA516" s="131"/>
      <c r="AB516" s="130">
        <f t="shared" si="713"/>
        <v>1</v>
      </c>
      <c r="AC516" s="77"/>
      <c r="AD516" s="77"/>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251"/>
      <c r="BT516" s="251"/>
      <c r="BU516" s="77"/>
      <c r="BV516" s="77"/>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77"/>
      <c r="DM516" s="77"/>
      <c r="DN516" s="77"/>
      <c r="DO516" s="77"/>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77"/>
      <c r="FF516" s="77"/>
      <c r="FG516" s="77"/>
      <c r="FH516" s="77"/>
      <c r="FI516" s="77"/>
      <c r="FJ516" s="77"/>
      <c r="FK516" s="77"/>
      <c r="FL516" s="77"/>
      <c r="FM516" s="77"/>
      <c r="FN516" s="77"/>
      <c r="FO516" s="77"/>
      <c r="FP516" s="77"/>
      <c r="FQ516" s="77"/>
      <c r="FR516" s="77"/>
      <c r="FS516" s="77"/>
      <c r="FT516" s="77"/>
      <c r="FU516" s="77"/>
      <c r="FV516" s="77"/>
      <c r="FW516" s="77"/>
      <c r="FX516" s="77"/>
      <c r="FY516" s="77"/>
      <c r="FZ516" s="77"/>
      <c r="GA516" s="77"/>
      <c r="GB516" s="77"/>
      <c r="GC516" s="77"/>
      <c r="GD516" s="77"/>
      <c r="GE516" s="77"/>
      <c r="GF516" s="77"/>
      <c r="GG516" s="77"/>
      <c r="GH516" s="77"/>
      <c r="GI516" s="77"/>
      <c r="GJ516" s="77"/>
      <c r="GK516" s="77"/>
      <c r="GL516" s="77"/>
      <c r="GM516" s="77"/>
      <c r="GN516" s="77"/>
      <c r="GO516" s="77"/>
      <c r="GP516" s="77"/>
      <c r="GQ516" s="77"/>
      <c r="GR516" s="77"/>
      <c r="GS516" s="77"/>
      <c r="GT516" s="77"/>
      <c r="GU516" s="77"/>
      <c r="GV516" s="77"/>
      <c r="GW516" s="77"/>
      <c r="GX516" s="77"/>
      <c r="GY516" s="77"/>
      <c r="GZ516" s="77"/>
      <c r="HA516" s="79" t="s">
        <v>552</v>
      </c>
      <c r="HB516" s="79"/>
      <c r="HC516" s="77"/>
      <c r="HD516" s="77"/>
      <c r="HE516" s="77"/>
      <c r="HF516" s="77"/>
      <c r="HG516" s="77"/>
      <c r="HH516" s="77"/>
      <c r="HI516" s="77"/>
      <c r="HJ516" s="77"/>
      <c r="HK516" s="77"/>
      <c r="HL516" s="77"/>
      <c r="HM516" s="77"/>
      <c r="HN516" s="77"/>
      <c r="HO516" s="77"/>
      <c r="HP516" s="77"/>
      <c r="HQ516" s="77"/>
      <c r="HR516" s="77"/>
      <c r="HS516" s="77"/>
      <c r="HT516" s="77"/>
      <c r="HU516" s="77"/>
      <c r="HV516" s="77"/>
      <c r="HW516" s="77"/>
      <c r="HX516" s="77"/>
      <c r="HY516" s="77"/>
      <c r="HZ516" s="77"/>
      <c r="IA516" s="77"/>
      <c r="IB516" s="77"/>
      <c r="IC516" s="77"/>
      <c r="ID516" s="77"/>
      <c r="IE516" s="77"/>
      <c r="IF516" s="77"/>
      <c r="IG516" s="77"/>
      <c r="IH516" s="77"/>
      <c r="II516" s="77"/>
      <c r="IJ516" s="77"/>
      <c r="IK516" s="77"/>
      <c r="IL516" s="77"/>
      <c r="IM516" s="77"/>
      <c r="IN516" s="77"/>
      <c r="IO516" s="77"/>
      <c r="IP516" s="77"/>
      <c r="IQ516" s="77"/>
      <c r="IR516" s="77"/>
      <c r="IS516" s="77"/>
      <c r="IT516" s="77"/>
      <c r="IU516" s="77"/>
      <c r="IV516" s="77"/>
      <c r="IW516" s="77"/>
      <c r="IX516" s="77"/>
      <c r="IY516" s="77"/>
      <c r="IZ516" s="77"/>
      <c r="JA516" s="77"/>
      <c r="JB516" s="77"/>
      <c r="JC516" s="77"/>
      <c r="JD516" s="77"/>
      <c r="JE516" s="77"/>
      <c r="JF516" s="77"/>
      <c r="JG516" s="77"/>
      <c r="JH516" s="77"/>
      <c r="JI516" s="77"/>
      <c r="JJ516" s="77"/>
      <c r="JK516" s="77"/>
      <c r="JL516" s="77"/>
      <c r="JM516" s="77"/>
      <c r="JN516" s="77"/>
      <c r="JO516" s="77"/>
      <c r="JP516" s="77"/>
      <c r="JQ516" s="77"/>
      <c r="JR516" s="77"/>
      <c r="JS516" s="77"/>
      <c r="JT516" s="77"/>
      <c r="JU516" s="77"/>
      <c r="JV516" s="77"/>
      <c r="JW516" s="77"/>
      <c r="JX516" s="77"/>
      <c r="JY516" s="77"/>
      <c r="JZ516" s="77"/>
      <c r="KA516" s="77"/>
      <c r="KB516" s="77"/>
      <c r="KC516" s="77"/>
      <c r="KD516" s="77"/>
      <c r="KE516" s="77"/>
      <c r="KF516" s="77"/>
      <c r="KG516" s="77"/>
      <c r="KH516" s="77"/>
      <c r="KI516" s="77"/>
      <c r="KJ516" s="77"/>
      <c r="KK516" s="77"/>
      <c r="KL516" s="77"/>
      <c r="KM516" s="77"/>
      <c r="KN516" s="77"/>
      <c r="KO516" s="77"/>
      <c r="KP516" s="77"/>
      <c r="KQ516" s="77"/>
      <c r="KR516" s="77"/>
      <c r="KS516" s="77"/>
      <c r="KT516" s="77"/>
      <c r="KU516" s="77"/>
      <c r="KV516" s="77"/>
      <c r="KW516" s="77"/>
      <c r="KX516" s="77"/>
      <c r="KY516" s="77"/>
      <c r="KZ516" s="77"/>
      <c r="LA516" s="77"/>
      <c r="LB516" s="77"/>
      <c r="LC516" s="77"/>
      <c r="LD516" s="77"/>
      <c r="LE516" s="77"/>
      <c r="LF516" s="77"/>
      <c r="LG516" s="77"/>
      <c r="LH516" s="77"/>
      <c r="LI516" s="77"/>
      <c r="LJ516" s="77"/>
      <c r="LK516" s="77"/>
      <c r="LL516" s="77"/>
      <c r="LM516" s="77"/>
      <c r="LN516" s="77"/>
      <c r="LO516" s="77"/>
      <c r="LP516" s="77"/>
      <c r="LQ516" s="77"/>
      <c r="LR516" s="77"/>
      <c r="LS516" s="77"/>
      <c r="LT516" s="77"/>
      <c r="LU516" s="77"/>
      <c r="LV516" s="77"/>
      <c r="LW516" s="77"/>
      <c r="LX516" s="77"/>
      <c r="LY516" s="77"/>
      <c r="LZ516" s="77"/>
      <c r="MA516" s="77"/>
      <c r="MB516" s="77"/>
      <c r="MC516" s="77"/>
      <c r="MD516" s="77"/>
      <c r="ME516" s="77"/>
      <c r="MF516" s="77"/>
      <c r="MG516" s="77"/>
      <c r="MH516" s="77"/>
      <c r="MI516" s="77"/>
      <c r="MJ516" s="77"/>
      <c r="MK516" s="77"/>
      <c r="ML516" s="77"/>
      <c r="MM516" s="77"/>
      <c r="MN516" s="77"/>
      <c r="MO516" s="77"/>
      <c r="MP516" s="77"/>
      <c r="MQ516" s="77"/>
      <c r="MR516" s="77"/>
      <c r="MS516" s="77"/>
      <c r="MT516" s="77"/>
      <c r="MU516" s="77"/>
      <c r="MV516" s="77"/>
      <c r="MW516" s="77"/>
      <c r="MX516" s="77"/>
      <c r="MY516" s="77"/>
      <c r="MZ516" s="77"/>
      <c r="NA516" s="77"/>
      <c r="NB516" s="77"/>
      <c r="NC516" s="77"/>
      <c r="ND516" s="77"/>
      <c r="NE516" s="77"/>
      <c r="NF516" s="77"/>
      <c r="NG516" s="77"/>
      <c r="NH516" s="77"/>
      <c r="NI516" s="77"/>
      <c r="NJ516" s="77"/>
      <c r="NK516" s="77"/>
      <c r="NL516" s="77"/>
      <c r="NM516" s="77"/>
      <c r="NN516" s="77"/>
      <c r="NO516" s="77"/>
      <c r="NP516" s="77"/>
      <c r="NQ516" s="77"/>
      <c r="NR516" s="77"/>
      <c r="NS516" s="77"/>
      <c r="NT516" s="77"/>
      <c r="NU516" s="77"/>
      <c r="NV516" s="77"/>
      <c r="NW516" s="77"/>
      <c r="NX516" s="77"/>
      <c r="NY516" s="77"/>
      <c r="NZ516" s="77"/>
      <c r="OA516" s="77"/>
      <c r="OB516" s="77"/>
      <c r="OC516" s="77"/>
      <c r="OD516" s="77"/>
      <c r="OE516" s="77"/>
      <c r="OF516" s="77"/>
      <c r="OG516" s="77"/>
      <c r="OH516" s="77"/>
      <c r="OI516" s="77"/>
      <c r="OJ516" s="77"/>
      <c r="OK516" s="77"/>
      <c r="OL516" s="77"/>
      <c r="OM516" s="77"/>
      <c r="ON516" s="77"/>
      <c r="OO516" s="77"/>
      <c r="OP516" s="77"/>
      <c r="OQ516" s="77"/>
      <c r="OR516" s="77"/>
      <c r="OS516" s="77"/>
      <c r="OT516" s="77"/>
      <c r="OU516" s="77"/>
      <c r="OV516" s="77"/>
      <c r="OW516" s="77"/>
      <c r="OX516" s="77"/>
      <c r="OY516" s="77"/>
      <c r="OZ516" s="61"/>
    </row>
    <row r="517" spans="1:416" ht="31.5" hidden="1">
      <c r="A517" s="176"/>
      <c r="B517" s="272">
        <v>192</v>
      </c>
      <c r="C517" s="275" t="s">
        <v>280</v>
      </c>
      <c r="D517" s="288" t="s">
        <v>4</v>
      </c>
      <c r="E517" s="275" t="s">
        <v>823</v>
      </c>
      <c r="F517" s="290" t="s">
        <v>6</v>
      </c>
      <c r="G517" s="288"/>
      <c r="H517" s="275" t="s">
        <v>905</v>
      </c>
      <c r="I517" s="137" t="s">
        <v>883</v>
      </c>
      <c r="J517" s="134"/>
      <c r="K517" s="206" t="s">
        <v>662</v>
      </c>
      <c r="L517" s="200" t="s">
        <v>500</v>
      </c>
      <c r="M517" s="55" t="s">
        <v>377</v>
      </c>
      <c r="N517" s="61"/>
      <c r="O517" s="282" t="s">
        <v>205</v>
      </c>
      <c r="P517" s="282">
        <v>1</v>
      </c>
      <c r="Q517" s="131"/>
      <c r="R517" s="131"/>
      <c r="S517" s="131"/>
      <c r="T517" s="131"/>
      <c r="U517" s="131"/>
      <c r="V517" s="131" t="s">
        <v>205</v>
      </c>
      <c r="W517" s="131"/>
      <c r="X517" s="131"/>
      <c r="Y517" s="131"/>
      <c r="Z517" s="131"/>
      <c r="AA517" s="131"/>
      <c r="AB517" s="130">
        <f t="shared" si="713"/>
        <v>1</v>
      </c>
      <c r="AC517" s="77"/>
      <c r="AD517" s="77"/>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251"/>
      <c r="BT517" s="251"/>
      <c r="BU517" s="77"/>
      <c r="BV517" s="77"/>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77"/>
      <c r="DM517" s="77"/>
      <c r="DN517" s="77"/>
      <c r="DO517" s="77"/>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77"/>
      <c r="FF517" s="77"/>
      <c r="FG517" s="77"/>
      <c r="FH517" s="77"/>
      <c r="FI517" s="77"/>
      <c r="FJ517" s="77"/>
      <c r="FK517" s="77"/>
      <c r="FL517" s="77"/>
      <c r="FM517" s="77"/>
      <c r="FN517" s="77"/>
      <c r="FO517" s="77"/>
      <c r="FP517" s="77"/>
      <c r="FQ517" s="77"/>
      <c r="FR517" s="77"/>
      <c r="FS517" s="77"/>
      <c r="FT517" s="77"/>
      <c r="FU517" s="77"/>
      <c r="FV517" s="77"/>
      <c r="FW517" s="77"/>
      <c r="FX517" s="77"/>
      <c r="FY517" s="77"/>
      <c r="FZ517" s="77"/>
      <c r="GA517" s="77"/>
      <c r="GB517" s="77"/>
      <c r="GC517" s="77"/>
      <c r="GD517" s="77"/>
      <c r="GE517" s="77"/>
      <c r="GF517" s="77"/>
      <c r="GG517" s="77"/>
      <c r="GH517" s="77"/>
      <c r="GI517" s="77"/>
      <c r="GJ517" s="77"/>
      <c r="GK517" s="77"/>
      <c r="GL517" s="77"/>
      <c r="GM517" s="77"/>
      <c r="GN517" s="77"/>
      <c r="GO517" s="77"/>
      <c r="GP517" s="77"/>
      <c r="GQ517" s="77"/>
      <c r="GR517" s="77"/>
      <c r="GS517" s="77"/>
      <c r="GT517" s="77"/>
      <c r="GU517" s="77"/>
      <c r="GV517" s="77"/>
      <c r="GW517" s="77"/>
      <c r="GX517" s="77"/>
      <c r="GY517" s="77"/>
      <c r="GZ517" s="77"/>
      <c r="HA517" s="77"/>
      <c r="HB517" s="79" t="s">
        <v>552</v>
      </c>
      <c r="HC517" s="77"/>
      <c r="HD517" s="77"/>
      <c r="HE517" s="77"/>
      <c r="HF517" s="77"/>
      <c r="HG517" s="77"/>
      <c r="HH517" s="77"/>
      <c r="HI517" s="77"/>
      <c r="HJ517" s="77"/>
      <c r="HK517" s="77"/>
      <c r="HL517" s="77"/>
      <c r="HM517" s="77"/>
      <c r="HN517" s="77"/>
      <c r="HO517" s="77"/>
      <c r="HP517" s="77"/>
      <c r="HQ517" s="77"/>
      <c r="HR517" s="77"/>
      <c r="HS517" s="77"/>
      <c r="HT517" s="77"/>
      <c r="HU517" s="77"/>
      <c r="HV517" s="77"/>
      <c r="HW517" s="77"/>
      <c r="HX517" s="77"/>
      <c r="HY517" s="77"/>
      <c r="HZ517" s="77"/>
      <c r="IA517" s="77"/>
      <c r="IB517" s="77"/>
      <c r="IC517" s="77"/>
      <c r="ID517" s="77"/>
      <c r="IE517" s="77"/>
      <c r="IF517" s="77"/>
      <c r="IG517" s="77"/>
      <c r="IH517" s="77"/>
      <c r="II517" s="77"/>
      <c r="IJ517" s="77"/>
      <c r="IK517" s="77"/>
      <c r="IL517" s="77"/>
      <c r="IM517" s="77"/>
      <c r="IN517" s="77"/>
      <c r="IO517" s="77"/>
      <c r="IP517" s="77"/>
      <c r="IQ517" s="77"/>
      <c r="IR517" s="77"/>
      <c r="IS517" s="77"/>
      <c r="IT517" s="77"/>
      <c r="IU517" s="77"/>
      <c r="IV517" s="77"/>
      <c r="IW517" s="77"/>
      <c r="IX517" s="77"/>
      <c r="IY517" s="77"/>
      <c r="IZ517" s="77"/>
      <c r="JA517" s="77"/>
      <c r="JB517" s="77"/>
      <c r="JC517" s="77"/>
      <c r="JD517" s="77"/>
      <c r="JE517" s="77"/>
      <c r="JF517" s="77"/>
      <c r="JG517" s="77"/>
      <c r="JH517" s="77"/>
      <c r="JI517" s="77"/>
      <c r="JJ517" s="77"/>
      <c r="JK517" s="77"/>
      <c r="JL517" s="77"/>
      <c r="JM517" s="77"/>
      <c r="JN517" s="77"/>
      <c r="JO517" s="77"/>
      <c r="JP517" s="77"/>
      <c r="JQ517" s="77"/>
      <c r="JR517" s="77"/>
      <c r="JS517" s="77"/>
      <c r="JT517" s="77"/>
      <c r="JU517" s="77"/>
      <c r="JV517" s="77"/>
      <c r="JW517" s="77"/>
      <c r="JX517" s="77"/>
      <c r="JY517" s="77"/>
      <c r="JZ517" s="77"/>
      <c r="KA517" s="202"/>
      <c r="KB517" s="203"/>
      <c r="KC517" s="202"/>
      <c r="KD517" s="203"/>
      <c r="KE517" s="202"/>
      <c r="KF517" s="203"/>
      <c r="KG517" s="202"/>
      <c r="KH517" s="203"/>
      <c r="KI517" s="204"/>
      <c r="KJ517" s="208"/>
      <c r="KK517" s="77"/>
      <c r="KL517" s="77"/>
      <c r="KM517" s="77"/>
      <c r="KN517" s="77"/>
      <c r="KO517" s="77"/>
      <c r="KP517" s="77"/>
      <c r="KQ517" s="77"/>
      <c r="KR517" s="77"/>
      <c r="KS517" s="77"/>
      <c r="KT517" s="77"/>
      <c r="KU517" s="77"/>
      <c r="KV517" s="77"/>
      <c r="KW517" s="77"/>
      <c r="KX517" s="77"/>
      <c r="KY517" s="77"/>
      <c r="KZ517" s="77"/>
      <c r="LA517" s="77"/>
      <c r="LB517" s="77"/>
      <c r="LC517" s="77"/>
      <c r="LD517" s="77"/>
      <c r="LE517" s="77"/>
      <c r="LF517" s="77"/>
      <c r="LG517" s="77"/>
      <c r="LH517" s="77"/>
      <c r="LI517" s="77"/>
      <c r="LJ517" s="77"/>
      <c r="LK517" s="77"/>
      <c r="LL517" s="77"/>
      <c r="LM517" s="77"/>
      <c r="LN517" s="77"/>
      <c r="LO517" s="77"/>
      <c r="LP517" s="77"/>
      <c r="LQ517" s="77"/>
      <c r="LR517" s="77"/>
      <c r="LS517" s="77"/>
      <c r="LT517" s="77"/>
      <c r="LU517" s="77"/>
      <c r="LV517" s="77"/>
      <c r="LW517" s="77"/>
      <c r="LX517" s="77"/>
      <c r="LY517" s="77"/>
      <c r="LZ517" s="77"/>
      <c r="MA517" s="77"/>
      <c r="MB517" s="77"/>
      <c r="MC517" s="77"/>
      <c r="MD517" s="77"/>
      <c r="ME517" s="77"/>
      <c r="MF517" s="77"/>
      <c r="MG517" s="77"/>
      <c r="MH517" s="77"/>
      <c r="MI517" s="77"/>
      <c r="MJ517" s="77"/>
      <c r="MK517" s="77"/>
      <c r="ML517" s="77"/>
      <c r="MM517" s="77"/>
      <c r="MN517" s="77"/>
      <c r="MO517" s="77"/>
      <c r="MP517" s="77"/>
      <c r="MQ517" s="77"/>
      <c r="MR517" s="77"/>
      <c r="MS517" s="77"/>
      <c r="MT517" s="77"/>
      <c r="MU517" s="77"/>
      <c r="MV517" s="77"/>
      <c r="MW517" s="77"/>
      <c r="MX517" s="77"/>
      <c r="MY517" s="77"/>
      <c r="MZ517" s="77"/>
      <c r="NA517" s="77"/>
      <c r="NB517" s="77"/>
      <c r="NC517" s="77"/>
      <c r="ND517" s="77"/>
      <c r="NE517" s="77"/>
      <c r="NF517" s="77"/>
      <c r="NG517" s="77"/>
      <c r="NH517" s="77"/>
      <c r="NI517" s="77"/>
      <c r="NJ517" s="77"/>
      <c r="NK517" s="77"/>
      <c r="NL517" s="77"/>
      <c r="NM517" s="77"/>
      <c r="NN517" s="77"/>
      <c r="NO517" s="77"/>
      <c r="NP517" s="77"/>
      <c r="NQ517" s="77"/>
      <c r="NR517" s="77"/>
      <c r="NS517" s="77"/>
      <c r="NT517" s="77"/>
      <c r="NU517" s="77"/>
      <c r="NV517" s="77"/>
      <c r="NW517" s="77"/>
      <c r="NX517" s="77"/>
      <c r="NY517" s="77"/>
      <c r="NZ517" s="77"/>
      <c r="OA517" s="77"/>
      <c r="OB517" s="77"/>
      <c r="OC517" s="77"/>
      <c r="OD517" s="77"/>
      <c r="OE517" s="77"/>
      <c r="OF517" s="77"/>
      <c r="OG517" s="77"/>
      <c r="OH517" s="77"/>
      <c r="OI517" s="77"/>
      <c r="OJ517" s="77"/>
      <c r="OK517" s="77"/>
      <c r="OL517" s="77"/>
      <c r="OM517" s="77"/>
      <c r="ON517" s="77"/>
      <c r="OO517" s="77"/>
      <c r="OP517" s="77"/>
      <c r="OQ517" s="77"/>
      <c r="OR517" s="77"/>
      <c r="OS517" s="77"/>
      <c r="OT517" s="77"/>
      <c r="OU517" s="77"/>
      <c r="OV517" s="77"/>
      <c r="OW517" s="77"/>
      <c r="OX517" s="77"/>
      <c r="OY517" s="77"/>
      <c r="OZ517" s="61"/>
    </row>
    <row r="518" spans="1:416" ht="30.75" hidden="1" customHeight="1">
      <c r="A518" s="176"/>
      <c r="B518" s="274"/>
      <c r="C518" s="279"/>
      <c r="D518" s="289"/>
      <c r="E518" s="279"/>
      <c r="F518" s="291"/>
      <c r="G518" s="289"/>
      <c r="H518" s="279"/>
      <c r="I518" s="176" t="s">
        <v>882</v>
      </c>
      <c r="J518" s="134"/>
      <c r="K518" s="206" t="s">
        <v>662</v>
      </c>
      <c r="L518" s="200" t="s">
        <v>500</v>
      </c>
      <c r="M518" s="55" t="s">
        <v>377</v>
      </c>
      <c r="N518" s="61" t="s">
        <v>349</v>
      </c>
      <c r="O518" s="282"/>
      <c r="P518" s="282"/>
      <c r="Q518" s="131"/>
      <c r="R518" s="131"/>
      <c r="S518" s="131"/>
      <c r="T518" s="131"/>
      <c r="U518" s="131"/>
      <c r="V518" s="131" t="s">
        <v>205</v>
      </c>
      <c r="W518" s="131"/>
      <c r="X518" s="131"/>
      <c r="Y518" s="131"/>
      <c r="Z518" s="131"/>
      <c r="AA518" s="131"/>
      <c r="AB518" s="130">
        <f t="shared" si="713"/>
        <v>1</v>
      </c>
      <c r="AC518" s="77"/>
      <c r="AD518" s="77"/>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251"/>
      <c r="BT518" s="251"/>
      <c r="BU518" s="77"/>
      <c r="BV518" s="77"/>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77"/>
      <c r="DM518" s="77"/>
      <c r="DN518" s="77"/>
      <c r="DO518" s="77"/>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77"/>
      <c r="FF518" s="77"/>
      <c r="FG518" s="77"/>
      <c r="FH518" s="77"/>
      <c r="FI518" s="77"/>
      <c r="FJ518" s="61"/>
      <c r="FK518" s="61"/>
      <c r="FL518" s="61"/>
      <c r="FM518" s="61"/>
      <c r="FN518" s="61"/>
      <c r="FO518" s="61"/>
      <c r="FP518" s="61"/>
      <c r="FQ518" s="61"/>
      <c r="FR518" s="61"/>
      <c r="FS518" s="61"/>
      <c r="FT518" s="61"/>
      <c r="FU518" s="61"/>
      <c r="FV518" s="61"/>
      <c r="FW518" s="61"/>
      <c r="FX518" s="61"/>
      <c r="FY518" s="61"/>
      <c r="FZ518" s="61"/>
      <c r="GA518" s="61"/>
      <c r="GB518" s="61"/>
      <c r="GC518" s="61"/>
      <c r="GD518" s="61"/>
      <c r="GE518" s="61"/>
      <c r="GF518" s="61"/>
      <c r="GG518" s="61"/>
      <c r="GH518" s="61"/>
      <c r="GI518" s="61"/>
      <c r="GJ518" s="61"/>
      <c r="GK518" s="61"/>
      <c r="GL518" s="61"/>
      <c r="GM518" s="61"/>
      <c r="GN518" s="61"/>
      <c r="GO518" s="61"/>
      <c r="GP518" s="61"/>
      <c r="GQ518" s="61"/>
      <c r="GR518" s="61"/>
      <c r="GS518" s="61"/>
      <c r="GT518" s="61"/>
      <c r="GU518" s="61"/>
      <c r="GV518" s="61"/>
      <c r="GW518" s="61"/>
      <c r="GX518" s="61"/>
      <c r="GY518" s="77"/>
      <c r="GZ518" s="77"/>
      <c r="HA518" s="77"/>
      <c r="HB518" s="77"/>
      <c r="HC518" s="79" t="s">
        <v>552</v>
      </c>
      <c r="HD518" s="61"/>
      <c r="HE518" s="61"/>
      <c r="HF518" s="61"/>
      <c r="HG518" s="61"/>
      <c r="HH518" s="61"/>
      <c r="HI518" s="61"/>
      <c r="HJ518" s="61"/>
      <c r="HK518" s="61"/>
      <c r="HL518" s="61"/>
      <c r="HM518" s="61"/>
      <c r="HN518" s="61"/>
      <c r="HO518" s="61"/>
      <c r="HP518" s="61"/>
      <c r="HQ518" s="61"/>
      <c r="HR518" s="61"/>
      <c r="HS518" s="61"/>
      <c r="HT518" s="61"/>
      <c r="HU518" s="61"/>
      <c r="HV518" s="61"/>
      <c r="HW518" s="61"/>
      <c r="HX518" s="61"/>
      <c r="HY518" s="61"/>
      <c r="HZ518" s="61"/>
      <c r="IA518" s="61"/>
      <c r="IB518" s="61"/>
      <c r="IC518" s="61"/>
      <c r="ID518" s="61"/>
      <c r="IE518" s="61"/>
      <c r="IF518" s="61"/>
      <c r="IG518" s="61"/>
      <c r="IH518" s="61"/>
      <c r="II518" s="61"/>
      <c r="IJ518" s="61"/>
      <c r="IK518" s="61"/>
      <c r="IL518" s="61"/>
      <c r="IM518" s="61"/>
      <c r="IN518" s="61"/>
      <c r="IO518" s="61"/>
      <c r="IP518" s="61"/>
      <c r="IQ518" s="61"/>
      <c r="IR518" s="61"/>
      <c r="IS518" s="77"/>
      <c r="IT518" s="77"/>
      <c r="IU518" s="77"/>
      <c r="IV518" s="77"/>
      <c r="IW518" s="61">
        <v>2</v>
      </c>
      <c r="IX518" s="61">
        <v>2</v>
      </c>
      <c r="IY518" s="61">
        <v>2</v>
      </c>
      <c r="IZ518" s="61">
        <v>2</v>
      </c>
      <c r="JA518" s="61">
        <v>2</v>
      </c>
      <c r="JB518" s="61">
        <v>2</v>
      </c>
      <c r="JC518" s="61">
        <v>2</v>
      </c>
      <c r="JD518" s="61">
        <v>2</v>
      </c>
      <c r="JE518" s="61">
        <v>2</v>
      </c>
      <c r="JF518" s="61">
        <v>2</v>
      </c>
      <c r="JG518" s="61">
        <v>1</v>
      </c>
      <c r="JH518" s="61">
        <v>2</v>
      </c>
      <c r="JI518" s="61">
        <v>2</v>
      </c>
      <c r="JJ518" s="61">
        <v>2</v>
      </c>
      <c r="JK518" s="61">
        <v>2</v>
      </c>
      <c r="JL518" s="61">
        <v>2</v>
      </c>
      <c r="JM518" s="61">
        <v>2</v>
      </c>
      <c r="JN518" s="61">
        <v>2</v>
      </c>
      <c r="JO518" s="61">
        <v>2</v>
      </c>
      <c r="JP518" s="61">
        <v>2</v>
      </c>
      <c r="JQ518" s="61"/>
      <c r="JR518" s="61"/>
      <c r="JS518" s="61"/>
      <c r="JT518" s="61"/>
      <c r="JU518" s="61"/>
      <c r="JV518" s="61">
        <v>2</v>
      </c>
      <c r="JW518" s="61">
        <v>2</v>
      </c>
      <c r="JX518" s="61">
        <v>2</v>
      </c>
      <c r="JY518" s="61">
        <v>2</v>
      </c>
      <c r="JZ518" s="61">
        <v>2</v>
      </c>
      <c r="KA518" s="202">
        <f>COUNTIF(IW518:JZ518,"2")</f>
        <v>24</v>
      </c>
      <c r="KB518" s="203">
        <f>KA518/(KA518+KC518+KE518+KG518)</f>
        <v>0.96</v>
      </c>
      <c r="KC518" s="202">
        <f>COUNTIF(IW518:JZ518,"1")</f>
        <v>1</v>
      </c>
      <c r="KD518" s="203">
        <f>KC518/(KA518+KC518+KE518+KG518)</f>
        <v>0.04</v>
      </c>
      <c r="KE518" s="202">
        <f>COUNTIF(IW518:JZ518,"0")</f>
        <v>0</v>
      </c>
      <c r="KF518" s="203">
        <f>KE518/(KA518+KC518+KE518+KG518)</f>
        <v>0</v>
      </c>
      <c r="KG518" s="202">
        <f>COUNTIF(II518:JZ518,"KĐG")</f>
        <v>0</v>
      </c>
      <c r="KH518" s="203">
        <f>KG518/(KA518+KC518+KE518+KG518)</f>
        <v>0</v>
      </c>
      <c r="KI518" s="204">
        <f>(((KA518*2)+(KC518*1)+(KE518*0)))/(KA518+KC518+KE518)</f>
        <v>1.96</v>
      </c>
      <c r="KJ518" s="208" t="str">
        <f>IF(KH518&gt;=50%,"KĐG",IF(KI518&gt;=1.6,"Đạt mục tiêu",IF(KI518&gt;=1,"Cần cố gắng","Chưa đạt")))</f>
        <v>Đạt mục tiêu</v>
      </c>
      <c r="KK518" s="61"/>
      <c r="KL518" s="61"/>
      <c r="KM518" s="61"/>
      <c r="KN518" s="61"/>
      <c r="KO518" s="61"/>
      <c r="KP518" s="61"/>
      <c r="KQ518" s="61"/>
      <c r="KR518" s="61"/>
      <c r="KS518" s="61"/>
      <c r="KT518" s="61"/>
      <c r="KU518" s="61"/>
      <c r="KV518" s="61"/>
      <c r="KW518" s="61"/>
      <c r="KX518" s="61"/>
      <c r="KY518" s="61"/>
      <c r="KZ518" s="61"/>
      <c r="LA518" s="61"/>
      <c r="LB518" s="61"/>
      <c r="LC518" s="61"/>
      <c r="LD518" s="61"/>
      <c r="LE518" s="61"/>
      <c r="LF518" s="61"/>
      <c r="LG518" s="61"/>
      <c r="LH518" s="61"/>
      <c r="LI518" s="61"/>
      <c r="LJ518" s="61"/>
      <c r="LK518" s="61"/>
      <c r="LL518" s="61"/>
      <c r="LM518" s="61"/>
      <c r="LN518" s="61"/>
      <c r="LO518" s="61"/>
      <c r="LP518" s="61"/>
      <c r="LQ518" s="61"/>
      <c r="LR518" s="61"/>
      <c r="LS518" s="61"/>
      <c r="LT518" s="61"/>
      <c r="LU518" s="61"/>
      <c r="LV518" s="61"/>
      <c r="LW518" s="61"/>
      <c r="LX518" s="61"/>
      <c r="LY518" s="61"/>
      <c r="LZ518" s="61"/>
      <c r="MA518" s="61"/>
      <c r="MB518" s="61"/>
      <c r="MC518" s="61"/>
      <c r="MD518" s="61"/>
      <c r="ME518" s="61"/>
      <c r="MF518" s="61"/>
      <c r="MG518" s="61"/>
      <c r="MH518" s="61"/>
      <c r="MI518" s="61"/>
      <c r="MJ518" s="61"/>
      <c r="MK518" s="61"/>
      <c r="ML518" s="61"/>
      <c r="MM518" s="61"/>
      <c r="MN518" s="61"/>
      <c r="MO518" s="61"/>
      <c r="MP518" s="61"/>
      <c r="MQ518" s="61"/>
      <c r="MR518" s="61"/>
      <c r="MS518" s="61"/>
      <c r="MT518" s="61"/>
      <c r="MU518" s="61"/>
      <c r="MV518" s="61"/>
      <c r="MW518" s="61"/>
      <c r="MX518" s="61"/>
      <c r="MY518" s="61"/>
      <c r="MZ518" s="61"/>
      <c r="NA518" s="61"/>
      <c r="NB518" s="61"/>
      <c r="NC518" s="61"/>
      <c r="ND518" s="61"/>
      <c r="NE518" s="61"/>
      <c r="NF518" s="61"/>
      <c r="NG518" s="61"/>
      <c r="NH518" s="61"/>
      <c r="NI518" s="61"/>
      <c r="NJ518" s="61"/>
      <c r="NK518" s="61"/>
      <c r="NL518" s="61"/>
      <c r="NM518" s="61"/>
      <c r="NN518" s="61"/>
      <c r="NO518" s="61"/>
      <c r="NP518" s="61"/>
      <c r="NQ518" s="61"/>
      <c r="NR518" s="61"/>
      <c r="NS518" s="61"/>
      <c r="NT518" s="61"/>
      <c r="NU518" s="61"/>
      <c r="NV518" s="61"/>
      <c r="NW518" s="61"/>
      <c r="NX518" s="61"/>
      <c r="NY518" s="61"/>
      <c r="NZ518" s="61"/>
      <c r="OA518" s="61"/>
      <c r="OB518" s="61"/>
      <c r="OC518" s="61"/>
      <c r="OD518" s="61"/>
      <c r="OE518" s="61"/>
      <c r="OF518" s="61"/>
      <c r="OG518" s="61"/>
      <c r="OH518" s="61"/>
      <c r="OI518" s="61"/>
      <c r="OJ518" s="61"/>
      <c r="OK518" s="61"/>
      <c r="OL518" s="61"/>
      <c r="OM518" s="61"/>
      <c r="ON518" s="61"/>
      <c r="OO518" s="61"/>
      <c r="OP518" s="61"/>
      <c r="OQ518" s="61"/>
      <c r="OR518" s="61"/>
      <c r="OS518" s="61"/>
      <c r="OT518" s="61"/>
      <c r="OU518" s="61"/>
      <c r="OV518" s="61"/>
      <c r="OW518" s="61"/>
      <c r="OX518" s="61"/>
      <c r="OY518" s="61"/>
      <c r="OZ518" s="61"/>
    </row>
    <row r="519" spans="1:416" ht="31.5" hidden="1">
      <c r="A519" s="176"/>
      <c r="B519" s="272">
        <v>193</v>
      </c>
      <c r="C519" s="275" t="s">
        <v>280</v>
      </c>
      <c r="D519" s="288" t="s">
        <v>4</v>
      </c>
      <c r="E519" s="275" t="s">
        <v>823</v>
      </c>
      <c r="F519" s="290" t="s">
        <v>6</v>
      </c>
      <c r="G519" s="288"/>
      <c r="H519" s="275" t="s">
        <v>906</v>
      </c>
      <c r="I519" s="137" t="s">
        <v>598</v>
      </c>
      <c r="J519" s="134"/>
      <c r="K519" s="206" t="s">
        <v>662</v>
      </c>
      <c r="L519" s="200" t="s">
        <v>500</v>
      </c>
      <c r="M519" s="55" t="s">
        <v>377</v>
      </c>
      <c r="N519" s="61"/>
      <c r="O519" s="282" t="s">
        <v>205</v>
      </c>
      <c r="P519" s="282">
        <v>1</v>
      </c>
      <c r="Q519" s="131"/>
      <c r="R519" s="131"/>
      <c r="S519" s="131"/>
      <c r="T519" s="131"/>
      <c r="U519" s="131"/>
      <c r="V519" s="131"/>
      <c r="W519" s="131" t="s">
        <v>205</v>
      </c>
      <c r="X519" s="131"/>
      <c r="Y519" s="131"/>
      <c r="Z519" s="131"/>
      <c r="AA519" s="131"/>
      <c r="AB519" s="130">
        <f t="shared" si="713"/>
        <v>1</v>
      </c>
      <c r="AC519" s="77"/>
      <c r="AD519" s="77"/>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251"/>
      <c r="BT519" s="251"/>
      <c r="BU519" s="77"/>
      <c r="BV519" s="77"/>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77"/>
      <c r="DM519" s="77"/>
      <c r="DN519" s="77"/>
      <c r="DO519" s="77"/>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77"/>
      <c r="FF519" s="77"/>
      <c r="FG519" s="77"/>
      <c r="FH519" s="77"/>
      <c r="FI519" s="77"/>
      <c r="FJ519" s="61"/>
      <c r="FK519" s="61"/>
      <c r="FL519" s="61"/>
      <c r="FM519" s="61"/>
      <c r="FN519" s="61"/>
      <c r="FO519" s="61"/>
      <c r="FP519" s="61"/>
      <c r="FQ519" s="61"/>
      <c r="FR519" s="61"/>
      <c r="FS519" s="61"/>
      <c r="FT519" s="61"/>
      <c r="FU519" s="61"/>
      <c r="FV519" s="61"/>
      <c r="FW519" s="61"/>
      <c r="FX519" s="61"/>
      <c r="FY519" s="61"/>
      <c r="FZ519" s="61"/>
      <c r="GA519" s="61"/>
      <c r="GB519" s="61"/>
      <c r="GC519" s="61"/>
      <c r="GD519" s="61"/>
      <c r="GE519" s="61"/>
      <c r="GF519" s="61"/>
      <c r="GG519" s="61"/>
      <c r="GH519" s="61"/>
      <c r="GI519" s="61"/>
      <c r="GJ519" s="61"/>
      <c r="GK519" s="61"/>
      <c r="GL519" s="61"/>
      <c r="GM519" s="61"/>
      <c r="GN519" s="61"/>
      <c r="GO519" s="61"/>
      <c r="GP519" s="61"/>
      <c r="GQ519" s="61"/>
      <c r="GR519" s="61"/>
      <c r="GS519" s="61"/>
      <c r="GT519" s="61"/>
      <c r="GU519" s="61"/>
      <c r="GV519" s="61"/>
      <c r="GW519" s="61"/>
      <c r="GX519" s="61"/>
      <c r="GY519" s="77"/>
      <c r="GZ519" s="77"/>
      <c r="HA519" s="77"/>
      <c r="HB519" s="77"/>
      <c r="HC519" s="77"/>
      <c r="HD519" s="61"/>
      <c r="HE519" s="61"/>
      <c r="HF519" s="61"/>
      <c r="HG519" s="61"/>
      <c r="HH519" s="61"/>
      <c r="HI519" s="61"/>
      <c r="HJ519" s="61"/>
      <c r="HK519" s="61"/>
      <c r="HL519" s="61"/>
      <c r="HM519" s="61"/>
      <c r="HN519" s="61"/>
      <c r="HO519" s="61"/>
      <c r="HP519" s="61"/>
      <c r="HQ519" s="61"/>
      <c r="HR519" s="61"/>
      <c r="HS519" s="61"/>
      <c r="HT519" s="61"/>
      <c r="HU519" s="61"/>
      <c r="HV519" s="61"/>
      <c r="HW519" s="61"/>
      <c r="HX519" s="61"/>
      <c r="HY519" s="61"/>
      <c r="HZ519" s="61"/>
      <c r="IA519" s="61"/>
      <c r="IB519" s="61"/>
      <c r="IC519" s="61"/>
      <c r="ID519" s="61"/>
      <c r="IE519" s="61"/>
      <c r="IF519" s="61"/>
      <c r="IG519" s="61"/>
      <c r="IH519" s="61"/>
      <c r="II519" s="61"/>
      <c r="IJ519" s="61"/>
      <c r="IK519" s="61"/>
      <c r="IL519" s="61"/>
      <c r="IM519" s="61"/>
      <c r="IN519" s="61"/>
      <c r="IO519" s="61"/>
      <c r="IP519" s="61"/>
      <c r="IQ519" s="61"/>
      <c r="IR519" s="61"/>
      <c r="IS519" s="78" t="s">
        <v>552</v>
      </c>
      <c r="IT519" s="61"/>
      <c r="IU519" s="61"/>
      <c r="IV519" s="61"/>
      <c r="IW519" s="61">
        <v>2</v>
      </c>
      <c r="IX519" s="61">
        <v>2</v>
      </c>
      <c r="IY519" s="61">
        <v>2</v>
      </c>
      <c r="IZ519" s="61">
        <v>2</v>
      </c>
      <c r="JA519" s="61">
        <v>2</v>
      </c>
      <c r="JB519" s="61">
        <v>2</v>
      </c>
      <c r="JC519" s="61">
        <v>2</v>
      </c>
      <c r="JD519" s="61">
        <v>2</v>
      </c>
      <c r="JE519" s="61">
        <v>2</v>
      </c>
      <c r="JF519" s="61">
        <v>2</v>
      </c>
      <c r="JG519" s="61">
        <v>2</v>
      </c>
      <c r="JH519" s="61">
        <v>2</v>
      </c>
      <c r="JI519" s="61">
        <v>2</v>
      </c>
      <c r="JJ519" s="61">
        <v>2</v>
      </c>
      <c r="JK519" s="61">
        <v>2</v>
      </c>
      <c r="JL519" s="61">
        <v>2</v>
      </c>
      <c r="JM519" s="61">
        <v>2</v>
      </c>
      <c r="JN519" s="61">
        <v>2</v>
      </c>
      <c r="JO519" s="61">
        <v>2</v>
      </c>
      <c r="JP519" s="61">
        <v>2</v>
      </c>
      <c r="JQ519" s="61">
        <v>2</v>
      </c>
      <c r="JR519" s="61">
        <v>2</v>
      </c>
      <c r="JS519" s="61">
        <v>2</v>
      </c>
      <c r="JT519" s="61">
        <v>2</v>
      </c>
      <c r="JU519" s="61">
        <v>2</v>
      </c>
      <c r="JV519" s="61">
        <v>2</v>
      </c>
      <c r="JW519" s="61">
        <v>2</v>
      </c>
      <c r="JX519" s="61">
        <v>2</v>
      </c>
      <c r="JY519" s="61">
        <v>2</v>
      </c>
      <c r="JZ519" s="61">
        <v>2</v>
      </c>
      <c r="KA519" s="202">
        <f t="shared" ref="KA519:KA522" si="739">COUNTIF(IW519:JZ519,"2")</f>
        <v>30</v>
      </c>
      <c r="KB519" s="203">
        <f t="shared" ref="KB519:KB522" si="740">KA519/(KA519+KC519+KE519+KG519)</f>
        <v>1</v>
      </c>
      <c r="KC519" s="202">
        <f t="shared" ref="KC519:KC522" si="741">COUNTIF(IW519:JZ519,"1")</f>
        <v>0</v>
      </c>
      <c r="KD519" s="203">
        <f t="shared" ref="KD519:KD522" si="742">KC519/(KA519+KC519+KE519+KG519)</f>
        <v>0</v>
      </c>
      <c r="KE519" s="202">
        <f t="shared" ref="KE519:KE522" si="743">COUNTIF(IW519:JZ519,"0")</f>
        <v>0</v>
      </c>
      <c r="KF519" s="203">
        <f t="shared" ref="KF519:KF522" si="744">KE519/(KA519+KC519+KE519+KG519)</f>
        <v>0</v>
      </c>
      <c r="KG519" s="202">
        <f t="shared" ref="KG519:KG522" si="745">COUNTIF(II519:JZ519,"KĐG")</f>
        <v>0</v>
      </c>
      <c r="KH519" s="203">
        <f t="shared" ref="KH519:KH522" si="746">KG519/(KA519+KC519+KE519+KG519)</f>
        <v>0</v>
      </c>
      <c r="KI519" s="204">
        <f t="shared" ref="KI519:KI522" si="747">(((KA519*2)+(KC519*1)+(KE519*0)))/(KA519+KC519+KE519)</f>
        <v>2</v>
      </c>
      <c r="KJ519" s="205" t="str">
        <f t="shared" ref="KJ519:KJ522" si="748">IF(KH519&gt;=50%,"KĐG",IF(KI519&gt;=1.6,"Đạt mục tiêu",IF(KI519&gt;=1,"Cần cố gắng","Chưa đạt")))</f>
        <v>Đạt mục tiêu</v>
      </c>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61"/>
      <c r="LG519" s="61"/>
      <c r="LH519" s="61"/>
      <c r="LI519" s="61"/>
      <c r="LJ519" s="61"/>
      <c r="LK519" s="61"/>
      <c r="LL519" s="61"/>
      <c r="LM519" s="61"/>
      <c r="LN519" s="61"/>
      <c r="LO519" s="61"/>
      <c r="LP519" s="61"/>
      <c r="LQ519" s="61"/>
      <c r="LR519" s="61"/>
      <c r="LS519" s="61"/>
      <c r="LT519" s="61"/>
      <c r="LU519" s="61"/>
      <c r="LV519" s="61"/>
      <c r="LW519" s="61"/>
      <c r="LX519" s="61"/>
      <c r="LY519" s="61"/>
      <c r="LZ519" s="61"/>
      <c r="MA519" s="61"/>
      <c r="MB519" s="61"/>
      <c r="MC519" s="61"/>
      <c r="MD519" s="61"/>
      <c r="ME519" s="61"/>
      <c r="MF519" s="61"/>
      <c r="MG519" s="61"/>
      <c r="MH519" s="61"/>
      <c r="MI519" s="61"/>
      <c r="MJ519" s="61"/>
      <c r="MK519" s="61"/>
      <c r="ML519" s="61"/>
      <c r="MM519" s="61"/>
      <c r="MN519" s="61"/>
      <c r="MO519" s="61"/>
      <c r="MP519" s="61"/>
      <c r="MQ519" s="61"/>
      <c r="MR519" s="61"/>
      <c r="MS519" s="61"/>
      <c r="MT519" s="61"/>
      <c r="MU519" s="61"/>
      <c r="MV519" s="61"/>
      <c r="MW519" s="61"/>
      <c r="MX519" s="61"/>
      <c r="MY519" s="61"/>
      <c r="MZ519" s="61"/>
      <c r="NA519" s="61"/>
      <c r="NB519" s="61"/>
      <c r="NC519" s="61"/>
      <c r="ND519" s="61"/>
      <c r="NE519" s="61"/>
      <c r="NF519" s="61"/>
      <c r="NG519" s="61"/>
      <c r="NH519" s="61"/>
      <c r="NI519" s="61"/>
      <c r="NJ519" s="61"/>
      <c r="NK519" s="61"/>
      <c r="NL519" s="61"/>
      <c r="NM519" s="61"/>
      <c r="NN519" s="61"/>
      <c r="NO519" s="61"/>
      <c r="NP519" s="61"/>
      <c r="NQ519" s="61"/>
      <c r="NR519" s="61"/>
      <c r="NS519" s="61"/>
      <c r="NT519" s="61"/>
      <c r="NU519" s="61"/>
      <c r="NV519" s="61"/>
      <c r="NW519" s="61"/>
      <c r="NX519" s="61"/>
      <c r="NY519" s="61"/>
      <c r="NZ519" s="61"/>
      <c r="OA519" s="61"/>
      <c r="OB519" s="61"/>
      <c r="OC519" s="61"/>
      <c r="OD519" s="61"/>
      <c r="OE519" s="61"/>
      <c r="OF519" s="61"/>
      <c r="OG519" s="61"/>
      <c r="OH519" s="61"/>
      <c r="OI519" s="61"/>
      <c r="OJ519" s="61"/>
      <c r="OK519" s="61"/>
      <c r="OL519" s="61"/>
      <c r="OM519" s="61"/>
      <c r="ON519" s="61"/>
      <c r="OO519" s="61"/>
      <c r="OP519" s="61"/>
      <c r="OQ519" s="61"/>
      <c r="OR519" s="61"/>
      <c r="OS519" s="61"/>
      <c r="OT519" s="61"/>
      <c r="OU519" s="61"/>
      <c r="OV519" s="61"/>
      <c r="OW519" s="61"/>
      <c r="OX519" s="61"/>
      <c r="OY519" s="61"/>
      <c r="OZ519" s="61"/>
    </row>
    <row r="520" spans="1:416" ht="31.5" hidden="1">
      <c r="A520" s="176"/>
      <c r="B520" s="274"/>
      <c r="C520" s="279"/>
      <c r="D520" s="289"/>
      <c r="E520" s="279"/>
      <c r="F520" s="291"/>
      <c r="G520" s="289"/>
      <c r="H520" s="279"/>
      <c r="I520" s="137" t="s">
        <v>688</v>
      </c>
      <c r="J520" s="134"/>
      <c r="K520" s="206" t="s">
        <v>662</v>
      </c>
      <c r="L520" s="200" t="s">
        <v>500</v>
      </c>
      <c r="M520" s="55" t="s">
        <v>377</v>
      </c>
      <c r="N520" s="61"/>
      <c r="O520" s="282"/>
      <c r="P520" s="282"/>
      <c r="Q520" s="131"/>
      <c r="R520" s="131"/>
      <c r="S520" s="131"/>
      <c r="T520" s="131"/>
      <c r="U520" s="131"/>
      <c r="V520" s="131"/>
      <c r="W520" s="131" t="s">
        <v>205</v>
      </c>
      <c r="X520" s="131"/>
      <c r="Y520" s="131"/>
      <c r="Z520" s="131"/>
      <c r="AA520" s="131"/>
      <c r="AB520" s="130">
        <f t="shared" si="713"/>
        <v>1</v>
      </c>
      <c r="AC520" s="77"/>
      <c r="AD520" s="77"/>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251"/>
      <c r="BT520" s="251"/>
      <c r="BU520" s="77"/>
      <c r="BV520" s="77"/>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77"/>
      <c r="DM520" s="77"/>
      <c r="DN520" s="77"/>
      <c r="DO520" s="77"/>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77"/>
      <c r="FF520" s="77"/>
      <c r="FG520" s="77"/>
      <c r="FH520" s="77"/>
      <c r="FI520" s="77"/>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61"/>
      <c r="GP520" s="61"/>
      <c r="GQ520" s="61"/>
      <c r="GR520" s="61"/>
      <c r="GS520" s="61"/>
      <c r="GT520" s="61"/>
      <c r="GU520" s="61"/>
      <c r="GV520" s="61"/>
      <c r="GW520" s="61"/>
      <c r="GX520" s="61"/>
      <c r="GY520" s="77"/>
      <c r="GZ520" s="77"/>
      <c r="HA520" s="77"/>
      <c r="HB520" s="77"/>
      <c r="HC520" s="77"/>
      <c r="HD520" s="61"/>
      <c r="HE520" s="61"/>
      <c r="HF520" s="61"/>
      <c r="HG520" s="61"/>
      <c r="HH520" s="61"/>
      <c r="HI520" s="61"/>
      <c r="HJ520" s="61"/>
      <c r="HK520" s="61"/>
      <c r="HL520" s="61"/>
      <c r="HM520" s="61"/>
      <c r="HN520" s="61"/>
      <c r="HO520" s="61"/>
      <c r="HP520" s="61"/>
      <c r="HQ520" s="61"/>
      <c r="HR520" s="61"/>
      <c r="HS520" s="61"/>
      <c r="HT520" s="61"/>
      <c r="HU520" s="61"/>
      <c r="HV520" s="61"/>
      <c r="HW520" s="61"/>
      <c r="HX520" s="61"/>
      <c r="HY520" s="61"/>
      <c r="HZ520" s="61"/>
      <c r="IA520" s="61"/>
      <c r="IB520" s="61"/>
      <c r="IC520" s="61"/>
      <c r="ID520" s="61"/>
      <c r="IE520" s="61"/>
      <c r="IF520" s="61"/>
      <c r="IG520" s="61"/>
      <c r="IH520" s="61"/>
      <c r="II520" s="61"/>
      <c r="IJ520" s="61"/>
      <c r="IK520" s="61"/>
      <c r="IL520" s="61"/>
      <c r="IM520" s="61"/>
      <c r="IN520" s="61"/>
      <c r="IO520" s="61"/>
      <c r="IP520" s="61"/>
      <c r="IQ520" s="61"/>
      <c r="IR520" s="78" t="s">
        <v>552</v>
      </c>
      <c r="IS520" s="61"/>
      <c r="IT520" s="78" t="s">
        <v>552</v>
      </c>
      <c r="IU520" s="78"/>
      <c r="IV520" s="61"/>
      <c r="IW520" s="61">
        <v>2</v>
      </c>
      <c r="IX520" s="61">
        <v>2</v>
      </c>
      <c r="IY520" s="61">
        <v>2</v>
      </c>
      <c r="IZ520" s="61">
        <v>2</v>
      </c>
      <c r="JA520" s="61">
        <v>2</v>
      </c>
      <c r="JB520" s="61">
        <v>2</v>
      </c>
      <c r="JC520" s="61">
        <v>2</v>
      </c>
      <c r="JD520" s="61">
        <v>2</v>
      </c>
      <c r="JE520" s="61">
        <v>2</v>
      </c>
      <c r="JF520" s="61">
        <v>2</v>
      </c>
      <c r="JG520" s="61">
        <v>2</v>
      </c>
      <c r="JH520" s="61">
        <v>2</v>
      </c>
      <c r="JI520" s="61">
        <v>2</v>
      </c>
      <c r="JJ520" s="61">
        <v>2</v>
      </c>
      <c r="JK520" s="61">
        <v>2</v>
      </c>
      <c r="JL520" s="61">
        <v>2</v>
      </c>
      <c r="JM520" s="61">
        <v>2</v>
      </c>
      <c r="JN520" s="61">
        <v>2</v>
      </c>
      <c r="JO520" s="61">
        <v>2</v>
      </c>
      <c r="JP520" s="61">
        <v>2</v>
      </c>
      <c r="JQ520" s="61">
        <v>2</v>
      </c>
      <c r="JR520" s="61">
        <v>2</v>
      </c>
      <c r="JS520" s="61">
        <v>2</v>
      </c>
      <c r="JT520" s="61">
        <v>2</v>
      </c>
      <c r="JU520" s="61">
        <v>2</v>
      </c>
      <c r="JV520" s="61">
        <v>2</v>
      </c>
      <c r="JW520" s="61">
        <v>2</v>
      </c>
      <c r="JX520" s="61">
        <v>2</v>
      </c>
      <c r="JY520" s="61">
        <v>2</v>
      </c>
      <c r="JZ520" s="61">
        <v>2</v>
      </c>
      <c r="KA520" s="202">
        <f t="shared" si="739"/>
        <v>30</v>
      </c>
      <c r="KB520" s="203">
        <f t="shared" si="740"/>
        <v>1</v>
      </c>
      <c r="KC520" s="202">
        <f t="shared" si="741"/>
        <v>0</v>
      </c>
      <c r="KD520" s="203">
        <f t="shared" si="742"/>
        <v>0</v>
      </c>
      <c r="KE520" s="202">
        <f t="shared" si="743"/>
        <v>0</v>
      </c>
      <c r="KF520" s="203">
        <f t="shared" si="744"/>
        <v>0</v>
      </c>
      <c r="KG520" s="202">
        <f t="shared" si="745"/>
        <v>0</v>
      </c>
      <c r="KH520" s="203">
        <f t="shared" si="746"/>
        <v>0</v>
      </c>
      <c r="KI520" s="204">
        <f t="shared" si="747"/>
        <v>2</v>
      </c>
      <c r="KJ520" s="205" t="str">
        <f t="shared" si="748"/>
        <v>Đạt mục tiêu</v>
      </c>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61"/>
      <c r="LG520" s="61"/>
      <c r="LH520" s="61"/>
      <c r="LI520" s="61"/>
      <c r="LJ520" s="61"/>
      <c r="LK520" s="61"/>
      <c r="LL520" s="61"/>
      <c r="LM520" s="61"/>
      <c r="LN520" s="61"/>
      <c r="LO520" s="61"/>
      <c r="LP520" s="61"/>
      <c r="LQ520" s="61"/>
      <c r="LR520" s="61"/>
      <c r="LS520" s="61"/>
      <c r="LT520" s="61"/>
      <c r="LU520" s="61"/>
      <c r="LV520" s="61"/>
      <c r="LW520" s="61"/>
      <c r="LX520" s="61"/>
      <c r="LY520" s="61"/>
      <c r="LZ520" s="61"/>
      <c r="MA520" s="61"/>
      <c r="MB520" s="61"/>
      <c r="MC520" s="61"/>
      <c r="MD520" s="61"/>
      <c r="ME520" s="61"/>
      <c r="MF520" s="61"/>
      <c r="MG520" s="61"/>
      <c r="MH520" s="61"/>
      <c r="MI520" s="61"/>
      <c r="MJ520" s="61"/>
      <c r="MK520" s="61"/>
      <c r="ML520" s="61"/>
      <c r="MM520" s="61"/>
      <c r="MN520" s="61"/>
      <c r="MO520" s="61"/>
      <c r="MP520" s="61"/>
      <c r="MQ520" s="61"/>
      <c r="MR520" s="61"/>
      <c r="MS520" s="61"/>
      <c r="MT520" s="61"/>
      <c r="MU520" s="61"/>
      <c r="MV520" s="61"/>
      <c r="MW520" s="61"/>
      <c r="MX520" s="61"/>
      <c r="MY520" s="61"/>
      <c r="MZ520" s="61"/>
      <c r="NA520" s="61"/>
      <c r="NB520" s="61"/>
      <c r="NC520" s="61"/>
      <c r="ND520" s="61"/>
      <c r="NE520" s="61"/>
      <c r="NF520" s="61"/>
      <c r="NG520" s="61"/>
      <c r="NH520" s="61"/>
      <c r="NI520" s="61"/>
      <c r="NJ520" s="61"/>
      <c r="NK520" s="61"/>
      <c r="NL520" s="61"/>
      <c r="NM520" s="61"/>
      <c r="NN520" s="61"/>
      <c r="NO520" s="61"/>
      <c r="NP520" s="61"/>
      <c r="NQ520" s="61"/>
      <c r="NR520" s="61"/>
      <c r="NS520" s="61"/>
      <c r="NT520" s="61"/>
      <c r="NU520" s="61"/>
      <c r="NV520" s="61"/>
      <c r="NW520" s="61"/>
      <c r="NX520" s="61"/>
      <c r="NY520" s="61"/>
      <c r="NZ520" s="61"/>
      <c r="OA520" s="61"/>
      <c r="OB520" s="61"/>
      <c r="OC520" s="61"/>
      <c r="OD520" s="61"/>
      <c r="OE520" s="61"/>
      <c r="OF520" s="61"/>
      <c r="OG520" s="61"/>
      <c r="OH520" s="61"/>
      <c r="OI520" s="61"/>
      <c r="OJ520" s="61"/>
      <c r="OK520" s="61"/>
      <c r="OL520" s="61"/>
      <c r="OM520" s="61"/>
      <c r="ON520" s="61"/>
      <c r="OO520" s="61"/>
      <c r="OP520" s="61"/>
      <c r="OQ520" s="61"/>
      <c r="OR520" s="61"/>
      <c r="OS520" s="61"/>
      <c r="OT520" s="61"/>
      <c r="OU520" s="61"/>
      <c r="OV520" s="61"/>
      <c r="OW520" s="61"/>
      <c r="OX520" s="61"/>
      <c r="OY520" s="61"/>
      <c r="OZ520" s="61"/>
    </row>
    <row r="521" spans="1:416" ht="31.5" hidden="1" customHeight="1">
      <c r="A521" s="176"/>
      <c r="B521" s="272">
        <v>194</v>
      </c>
      <c r="C521" s="275" t="s">
        <v>280</v>
      </c>
      <c r="D521" s="288" t="s">
        <v>4</v>
      </c>
      <c r="E521" s="275" t="s">
        <v>823</v>
      </c>
      <c r="F521" s="290" t="s">
        <v>6</v>
      </c>
      <c r="G521" s="288"/>
      <c r="H521" s="275" t="s">
        <v>907</v>
      </c>
      <c r="I521" s="137" t="s">
        <v>599</v>
      </c>
      <c r="J521" s="168" t="s">
        <v>834</v>
      </c>
      <c r="K521" s="206" t="s">
        <v>662</v>
      </c>
      <c r="L521" s="200" t="s">
        <v>500</v>
      </c>
      <c r="M521" s="55" t="s">
        <v>377</v>
      </c>
      <c r="N521" s="61"/>
      <c r="O521" s="272" t="s">
        <v>205</v>
      </c>
      <c r="P521" s="282">
        <v>1</v>
      </c>
      <c r="Q521" s="131"/>
      <c r="R521" s="131"/>
      <c r="S521" s="131"/>
      <c r="T521" s="131"/>
      <c r="U521" s="131"/>
      <c r="V521" s="131"/>
      <c r="W521" s="131"/>
      <c r="X521" s="131" t="s">
        <v>205</v>
      </c>
      <c r="Y521" s="131"/>
      <c r="Z521" s="131"/>
      <c r="AA521" s="131"/>
      <c r="AB521" s="130">
        <f t="shared" si="713"/>
        <v>1</v>
      </c>
      <c r="AC521" s="77"/>
      <c r="AD521" s="77"/>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251"/>
      <c r="BT521" s="251"/>
      <c r="BU521" s="77"/>
      <c r="BV521" s="77"/>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77"/>
      <c r="DM521" s="77"/>
      <c r="DN521" s="77"/>
      <c r="DO521" s="77"/>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77"/>
      <c r="FF521" s="77"/>
      <c r="FG521" s="77"/>
      <c r="FH521" s="77"/>
      <c r="FI521" s="77"/>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c r="GS521" s="61"/>
      <c r="GT521" s="61"/>
      <c r="GU521" s="61"/>
      <c r="GV521" s="61"/>
      <c r="GW521" s="61"/>
      <c r="GX521" s="61"/>
      <c r="GY521" s="77"/>
      <c r="GZ521" s="77"/>
      <c r="HA521" s="77"/>
      <c r="HB521" s="77"/>
      <c r="HC521" s="77"/>
      <c r="HD521" s="178"/>
      <c r="HE521" s="61"/>
      <c r="HF521" s="61"/>
      <c r="HG521" s="61"/>
      <c r="HH521" s="61"/>
      <c r="HI521" s="61"/>
      <c r="HJ521" s="61"/>
      <c r="HK521" s="61"/>
      <c r="HL521" s="61"/>
      <c r="HM521" s="61"/>
      <c r="HN521" s="61"/>
      <c r="HO521" s="61"/>
      <c r="HP521" s="61"/>
      <c r="HQ521" s="61"/>
      <c r="HR521" s="61"/>
      <c r="HS521" s="61"/>
      <c r="HT521" s="61"/>
      <c r="HU521" s="61"/>
      <c r="HV521" s="61"/>
      <c r="HW521" s="61"/>
      <c r="HX521" s="61"/>
      <c r="HY521" s="61"/>
      <c r="HZ521" s="61"/>
      <c r="IA521" s="61"/>
      <c r="IB521" s="61"/>
      <c r="IC521" s="61"/>
      <c r="ID521" s="61"/>
      <c r="IE521" s="61"/>
      <c r="IF521" s="61"/>
      <c r="IG521" s="61"/>
      <c r="IH521" s="61"/>
      <c r="II521" s="61"/>
      <c r="IJ521" s="61"/>
      <c r="IK521" s="61"/>
      <c r="IL521" s="61"/>
      <c r="IM521" s="61"/>
      <c r="IN521" s="61"/>
      <c r="IO521" s="61"/>
      <c r="IP521" s="61"/>
      <c r="IQ521" s="61"/>
      <c r="IR521" s="61"/>
      <c r="IS521" s="61"/>
      <c r="IT521" s="61"/>
      <c r="IU521" s="78" t="s">
        <v>552</v>
      </c>
      <c r="IV521" s="61"/>
      <c r="IW521" s="61">
        <v>2</v>
      </c>
      <c r="IX521" s="61">
        <v>2</v>
      </c>
      <c r="IY521" s="61">
        <v>2</v>
      </c>
      <c r="IZ521" s="61">
        <v>2</v>
      </c>
      <c r="JA521" s="61">
        <v>2</v>
      </c>
      <c r="JB521" s="61">
        <v>2</v>
      </c>
      <c r="JC521" s="61">
        <v>2</v>
      </c>
      <c r="JD521" s="61">
        <v>2</v>
      </c>
      <c r="JE521" s="61">
        <v>2</v>
      </c>
      <c r="JF521" s="61">
        <v>2</v>
      </c>
      <c r="JG521" s="61">
        <v>2</v>
      </c>
      <c r="JH521" s="61">
        <v>2</v>
      </c>
      <c r="JI521" s="61">
        <v>2</v>
      </c>
      <c r="JJ521" s="61">
        <v>2</v>
      </c>
      <c r="JK521" s="61">
        <v>2</v>
      </c>
      <c r="JL521" s="61">
        <v>2</v>
      </c>
      <c r="JM521" s="61">
        <v>2</v>
      </c>
      <c r="JN521" s="61">
        <v>2</v>
      </c>
      <c r="JO521" s="61">
        <v>2</v>
      </c>
      <c r="JP521" s="61">
        <v>2</v>
      </c>
      <c r="JQ521" s="61">
        <v>2</v>
      </c>
      <c r="JR521" s="61">
        <v>2</v>
      </c>
      <c r="JS521" s="61">
        <v>2</v>
      </c>
      <c r="JT521" s="61">
        <v>2</v>
      </c>
      <c r="JU521" s="61">
        <v>2</v>
      </c>
      <c r="JV521" s="61">
        <v>2</v>
      </c>
      <c r="JW521" s="61">
        <v>2</v>
      </c>
      <c r="JX521" s="61">
        <v>2</v>
      </c>
      <c r="JY521" s="61">
        <v>2</v>
      </c>
      <c r="JZ521" s="61">
        <v>2</v>
      </c>
      <c r="KA521" s="202">
        <f t="shared" si="739"/>
        <v>30</v>
      </c>
      <c r="KB521" s="203">
        <f t="shared" si="740"/>
        <v>1</v>
      </c>
      <c r="KC521" s="202">
        <f t="shared" si="741"/>
        <v>0</v>
      </c>
      <c r="KD521" s="203">
        <f t="shared" si="742"/>
        <v>0</v>
      </c>
      <c r="KE521" s="202">
        <f t="shared" si="743"/>
        <v>0</v>
      </c>
      <c r="KF521" s="203">
        <f t="shared" si="744"/>
        <v>0</v>
      </c>
      <c r="KG521" s="202">
        <f t="shared" si="745"/>
        <v>0</v>
      </c>
      <c r="KH521" s="203">
        <f t="shared" si="746"/>
        <v>0</v>
      </c>
      <c r="KI521" s="204">
        <f t="shared" si="747"/>
        <v>2</v>
      </c>
      <c r="KJ521" s="205" t="str">
        <f t="shared" si="748"/>
        <v>Đạt mục tiêu</v>
      </c>
      <c r="KK521" s="61"/>
      <c r="KL521" s="61"/>
      <c r="KM521" s="61"/>
      <c r="KN521" s="61"/>
      <c r="KO521" s="61"/>
      <c r="KP521" s="61"/>
      <c r="KQ521" s="61"/>
      <c r="KR521" s="61"/>
      <c r="KS521" s="61"/>
      <c r="KT521" s="61"/>
      <c r="KU521" s="61"/>
      <c r="KV521" s="61"/>
      <c r="KW521" s="61"/>
      <c r="KX521" s="61"/>
      <c r="KY521" s="61"/>
      <c r="KZ521" s="61"/>
      <c r="LA521" s="61"/>
      <c r="LB521" s="61"/>
      <c r="LC521" s="61"/>
      <c r="LD521" s="61"/>
      <c r="LE521" s="61"/>
      <c r="LF521" s="61"/>
      <c r="LG521" s="61"/>
      <c r="LH521" s="61"/>
      <c r="LI521" s="61"/>
      <c r="LJ521" s="61"/>
      <c r="LK521" s="61"/>
      <c r="LL521" s="61"/>
      <c r="LM521" s="61"/>
      <c r="LN521" s="61"/>
      <c r="LO521" s="61"/>
      <c r="LP521" s="61"/>
      <c r="LQ521" s="61"/>
      <c r="LR521" s="61"/>
      <c r="LS521" s="61"/>
      <c r="LT521" s="61"/>
      <c r="LU521" s="61"/>
      <c r="LV521" s="61"/>
      <c r="LW521" s="61"/>
      <c r="LX521" s="61"/>
      <c r="LY521" s="61"/>
      <c r="LZ521" s="61"/>
      <c r="MA521" s="61"/>
      <c r="MB521" s="61"/>
      <c r="MC521" s="61"/>
      <c r="MD521" s="61"/>
      <c r="ME521" s="61"/>
      <c r="MF521" s="61"/>
      <c r="MG521" s="61"/>
      <c r="MH521" s="61"/>
      <c r="MI521" s="61"/>
      <c r="MJ521" s="61"/>
      <c r="MK521" s="61"/>
      <c r="ML521" s="61"/>
      <c r="MM521" s="61"/>
      <c r="MN521" s="61"/>
      <c r="MO521" s="61"/>
      <c r="MP521" s="61"/>
      <c r="MQ521" s="61"/>
      <c r="MR521" s="61"/>
      <c r="MS521" s="61"/>
      <c r="MT521" s="61"/>
      <c r="MU521" s="61"/>
      <c r="MV521" s="61"/>
      <c r="MW521" s="61"/>
      <c r="MX521" s="61"/>
      <c r="MY521" s="61"/>
      <c r="MZ521" s="61"/>
      <c r="NA521" s="61"/>
      <c r="NB521" s="61"/>
      <c r="NC521" s="61"/>
      <c r="ND521" s="61"/>
      <c r="NE521" s="61"/>
      <c r="NF521" s="61"/>
      <c r="NG521" s="61"/>
      <c r="NH521" s="61"/>
      <c r="NI521" s="61"/>
      <c r="NJ521" s="61"/>
      <c r="NK521" s="61"/>
      <c r="NL521" s="61"/>
      <c r="NM521" s="61"/>
      <c r="NN521" s="61"/>
      <c r="NO521" s="61"/>
      <c r="NP521" s="61"/>
      <c r="NQ521" s="61"/>
      <c r="NR521" s="61"/>
      <c r="NS521" s="61"/>
      <c r="NT521" s="61"/>
      <c r="NU521" s="61"/>
      <c r="NV521" s="61"/>
      <c r="NW521" s="61"/>
      <c r="NX521" s="61"/>
      <c r="NY521" s="61"/>
      <c r="NZ521" s="61"/>
      <c r="OA521" s="61"/>
      <c r="OB521" s="61"/>
      <c r="OC521" s="61"/>
      <c r="OD521" s="61"/>
      <c r="OE521" s="61"/>
      <c r="OF521" s="61"/>
      <c r="OG521" s="61"/>
      <c r="OH521" s="61"/>
      <c r="OI521" s="61"/>
      <c r="OJ521" s="61"/>
      <c r="OK521" s="61"/>
      <c r="OL521" s="61"/>
      <c r="OM521" s="61"/>
      <c r="ON521" s="61"/>
      <c r="OO521" s="61"/>
      <c r="OP521" s="61"/>
      <c r="OQ521" s="61"/>
      <c r="OR521" s="61"/>
      <c r="OS521" s="61"/>
      <c r="OT521" s="61"/>
      <c r="OU521" s="61"/>
      <c r="OV521" s="61"/>
      <c r="OW521" s="61"/>
      <c r="OX521" s="61"/>
      <c r="OY521" s="61"/>
      <c r="OZ521" s="61"/>
    </row>
    <row r="522" spans="1:416" ht="31.5" hidden="1" customHeight="1">
      <c r="A522" s="176"/>
      <c r="B522" s="274"/>
      <c r="C522" s="279"/>
      <c r="D522" s="289"/>
      <c r="E522" s="279"/>
      <c r="F522" s="291"/>
      <c r="G522" s="289"/>
      <c r="H522" s="279"/>
      <c r="I522" s="176" t="s">
        <v>690</v>
      </c>
      <c r="J522" s="134"/>
      <c r="K522" s="206" t="s">
        <v>662</v>
      </c>
      <c r="L522" s="200" t="s">
        <v>500</v>
      </c>
      <c r="M522" s="55" t="s">
        <v>377</v>
      </c>
      <c r="N522" s="61"/>
      <c r="O522" s="274"/>
      <c r="P522" s="282"/>
      <c r="Q522" s="131"/>
      <c r="R522" s="131"/>
      <c r="S522" s="131"/>
      <c r="T522" s="131"/>
      <c r="U522" s="131"/>
      <c r="V522" s="131"/>
      <c r="W522" s="131"/>
      <c r="X522" s="131" t="s">
        <v>205</v>
      </c>
      <c r="Y522" s="131"/>
      <c r="Z522" s="131"/>
      <c r="AA522" s="131"/>
      <c r="AB522" s="130">
        <f t="shared" si="713"/>
        <v>1</v>
      </c>
      <c r="AC522" s="77"/>
      <c r="AD522" s="77"/>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251"/>
      <c r="BT522" s="251"/>
      <c r="BU522" s="77"/>
      <c r="BV522" s="77"/>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77"/>
      <c r="DM522" s="77"/>
      <c r="DN522" s="77"/>
      <c r="DO522" s="77"/>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77"/>
      <c r="FF522" s="77"/>
      <c r="FG522" s="77"/>
      <c r="FH522" s="77"/>
      <c r="FI522" s="77"/>
      <c r="FJ522" s="61"/>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61"/>
      <c r="GP522" s="61"/>
      <c r="GQ522" s="61"/>
      <c r="GR522" s="61"/>
      <c r="GS522" s="61"/>
      <c r="GT522" s="61"/>
      <c r="GU522" s="61"/>
      <c r="GV522" s="61"/>
      <c r="GW522" s="61"/>
      <c r="GX522" s="61"/>
      <c r="GY522" s="77"/>
      <c r="GZ522" s="77"/>
      <c r="HA522" s="77"/>
      <c r="HB522" s="77"/>
      <c r="HC522" s="77"/>
      <c r="HD522" s="178"/>
      <c r="HE522" s="61"/>
      <c r="HF522" s="61"/>
      <c r="HG522" s="61"/>
      <c r="HH522" s="61"/>
      <c r="HI522" s="61"/>
      <c r="HJ522" s="61"/>
      <c r="HK522" s="61"/>
      <c r="HL522" s="61"/>
      <c r="HM522" s="61"/>
      <c r="HN522" s="61"/>
      <c r="HO522" s="61"/>
      <c r="HP522" s="61"/>
      <c r="HQ522" s="61"/>
      <c r="HR522" s="61"/>
      <c r="HS522" s="61"/>
      <c r="HT522" s="61"/>
      <c r="HU522" s="61"/>
      <c r="HV522" s="61"/>
      <c r="HW522" s="61"/>
      <c r="HX522" s="61"/>
      <c r="HY522" s="61"/>
      <c r="HZ522" s="61"/>
      <c r="IA522" s="61"/>
      <c r="IB522" s="61"/>
      <c r="IC522" s="61"/>
      <c r="ID522" s="61"/>
      <c r="IE522" s="61"/>
      <c r="IF522" s="61"/>
      <c r="IG522" s="61"/>
      <c r="IH522" s="61"/>
      <c r="II522" s="61"/>
      <c r="IJ522" s="61"/>
      <c r="IK522" s="61"/>
      <c r="IL522" s="61"/>
      <c r="IM522" s="61"/>
      <c r="IN522" s="61"/>
      <c r="IO522" s="61"/>
      <c r="IP522" s="61"/>
      <c r="IQ522" s="61"/>
      <c r="IR522" s="61"/>
      <c r="IS522" s="61"/>
      <c r="IT522" s="61"/>
      <c r="IU522" s="61"/>
      <c r="IV522" s="78" t="s">
        <v>552</v>
      </c>
      <c r="IW522" s="61">
        <v>2</v>
      </c>
      <c r="IX522" s="61">
        <v>2</v>
      </c>
      <c r="IY522" s="61">
        <v>2</v>
      </c>
      <c r="IZ522" s="61">
        <v>2</v>
      </c>
      <c r="JA522" s="61">
        <v>2</v>
      </c>
      <c r="JB522" s="61">
        <v>2</v>
      </c>
      <c r="JC522" s="61">
        <v>2</v>
      </c>
      <c r="JD522" s="61">
        <v>2</v>
      </c>
      <c r="JE522" s="61">
        <v>2</v>
      </c>
      <c r="JF522" s="61">
        <v>2</v>
      </c>
      <c r="JG522" s="61">
        <v>2</v>
      </c>
      <c r="JH522" s="61">
        <v>2</v>
      </c>
      <c r="JI522" s="61">
        <v>2</v>
      </c>
      <c r="JJ522" s="61">
        <v>2</v>
      </c>
      <c r="JK522" s="61">
        <v>2</v>
      </c>
      <c r="JL522" s="61">
        <v>2</v>
      </c>
      <c r="JM522" s="61">
        <v>2</v>
      </c>
      <c r="JN522" s="61">
        <v>2</v>
      </c>
      <c r="JO522" s="61">
        <v>2</v>
      </c>
      <c r="JP522" s="61">
        <v>2</v>
      </c>
      <c r="JQ522" s="61">
        <v>2</v>
      </c>
      <c r="JR522" s="61">
        <v>2</v>
      </c>
      <c r="JS522" s="61">
        <v>2</v>
      </c>
      <c r="JT522" s="61">
        <v>2</v>
      </c>
      <c r="JU522" s="61">
        <v>2</v>
      </c>
      <c r="JV522" s="61">
        <v>2</v>
      </c>
      <c r="JW522" s="61">
        <v>2</v>
      </c>
      <c r="JX522" s="61">
        <v>2</v>
      </c>
      <c r="JY522" s="61">
        <v>2</v>
      </c>
      <c r="JZ522" s="61">
        <v>2</v>
      </c>
      <c r="KA522" s="202">
        <f t="shared" si="739"/>
        <v>30</v>
      </c>
      <c r="KB522" s="203">
        <f t="shared" si="740"/>
        <v>1</v>
      </c>
      <c r="KC522" s="202">
        <f t="shared" si="741"/>
        <v>0</v>
      </c>
      <c r="KD522" s="203">
        <f t="shared" si="742"/>
        <v>0</v>
      </c>
      <c r="KE522" s="202">
        <f t="shared" si="743"/>
        <v>0</v>
      </c>
      <c r="KF522" s="203">
        <f t="shared" si="744"/>
        <v>0</v>
      </c>
      <c r="KG522" s="202">
        <f t="shared" si="745"/>
        <v>0</v>
      </c>
      <c r="KH522" s="203">
        <f t="shared" si="746"/>
        <v>0</v>
      </c>
      <c r="KI522" s="204">
        <f t="shared" si="747"/>
        <v>2</v>
      </c>
      <c r="KJ522" s="205" t="str">
        <f t="shared" si="748"/>
        <v>Đạt mục tiêu</v>
      </c>
      <c r="KK522" s="61"/>
      <c r="KL522" s="61"/>
      <c r="KM522" s="61"/>
      <c r="KN522" s="61"/>
      <c r="KO522" s="61"/>
      <c r="KP522" s="61"/>
      <c r="KQ522" s="61"/>
      <c r="KR522" s="61"/>
      <c r="KS522" s="61"/>
      <c r="KT522" s="61"/>
      <c r="KU522" s="61"/>
      <c r="KV522" s="61"/>
      <c r="KW522" s="61"/>
      <c r="KX522" s="61"/>
      <c r="KY522" s="61"/>
      <c r="KZ522" s="61"/>
      <c r="LA522" s="61"/>
      <c r="LB522" s="61"/>
      <c r="LC522" s="61"/>
      <c r="LD522" s="61"/>
      <c r="LE522" s="61"/>
      <c r="LF522" s="61"/>
      <c r="LG522" s="61"/>
      <c r="LH522" s="61"/>
      <c r="LI522" s="61"/>
      <c r="LJ522" s="61"/>
      <c r="LK522" s="61"/>
      <c r="LL522" s="61"/>
      <c r="LM522" s="61"/>
      <c r="LN522" s="61"/>
      <c r="LO522" s="61"/>
      <c r="LP522" s="61"/>
      <c r="LQ522" s="61"/>
      <c r="LR522" s="61"/>
      <c r="LS522" s="61"/>
      <c r="LT522" s="61"/>
      <c r="LU522" s="61"/>
      <c r="LV522" s="61"/>
      <c r="LW522" s="61"/>
      <c r="LX522" s="61"/>
      <c r="LY522" s="61"/>
      <c r="LZ522" s="61"/>
      <c r="MA522" s="61"/>
      <c r="MB522" s="61"/>
      <c r="MC522" s="61"/>
      <c r="MD522" s="61"/>
      <c r="ME522" s="61"/>
      <c r="MF522" s="61"/>
      <c r="MG522" s="61"/>
      <c r="MH522" s="61"/>
      <c r="MI522" s="61"/>
      <c r="MJ522" s="61"/>
      <c r="MK522" s="61"/>
      <c r="ML522" s="61"/>
      <c r="MM522" s="61"/>
      <c r="MN522" s="61"/>
      <c r="MO522" s="61"/>
      <c r="MP522" s="61"/>
      <c r="MQ522" s="61"/>
      <c r="MR522" s="61"/>
      <c r="MS522" s="61"/>
      <c r="MT522" s="61"/>
      <c r="MU522" s="61"/>
      <c r="MV522" s="61"/>
      <c r="MW522" s="61"/>
      <c r="MX522" s="61"/>
      <c r="MY522" s="61"/>
      <c r="MZ522" s="61"/>
      <c r="NA522" s="61"/>
      <c r="NB522" s="61"/>
      <c r="NC522" s="61"/>
      <c r="ND522" s="61"/>
      <c r="NE522" s="61"/>
      <c r="NF522" s="61"/>
      <c r="NG522" s="61"/>
      <c r="NH522" s="61"/>
      <c r="NI522" s="61"/>
      <c r="NJ522" s="61"/>
      <c r="NK522" s="61"/>
      <c r="NL522" s="61"/>
      <c r="NM522" s="61"/>
      <c r="NN522" s="61"/>
      <c r="NO522" s="61"/>
      <c r="NP522" s="61"/>
      <c r="NQ522" s="61"/>
      <c r="NR522" s="61"/>
      <c r="NS522" s="61"/>
      <c r="NT522" s="61"/>
      <c r="NU522" s="61"/>
      <c r="NV522" s="61"/>
      <c r="NW522" s="61"/>
      <c r="NX522" s="61"/>
      <c r="NY522" s="61"/>
      <c r="NZ522" s="61"/>
      <c r="OA522" s="61"/>
      <c r="OB522" s="61"/>
      <c r="OC522" s="61"/>
      <c r="OD522" s="61"/>
      <c r="OE522" s="61"/>
      <c r="OF522" s="61"/>
      <c r="OG522" s="61"/>
      <c r="OH522" s="61"/>
      <c r="OI522" s="61"/>
      <c r="OJ522" s="61"/>
      <c r="OK522" s="61"/>
      <c r="OL522" s="61"/>
      <c r="OM522" s="61"/>
      <c r="ON522" s="61"/>
      <c r="OO522" s="61"/>
      <c r="OP522" s="61"/>
      <c r="OQ522" s="61"/>
      <c r="OR522" s="61"/>
      <c r="OS522" s="61"/>
      <c r="OT522" s="61"/>
      <c r="OU522" s="61"/>
      <c r="OV522" s="61"/>
      <c r="OW522" s="61"/>
      <c r="OX522" s="61"/>
      <c r="OY522" s="61"/>
      <c r="OZ522" s="61"/>
    </row>
    <row r="523" spans="1:416" ht="55.5" hidden="1">
      <c r="A523" s="176"/>
      <c r="B523" s="272">
        <v>195</v>
      </c>
      <c r="C523" s="275" t="s">
        <v>280</v>
      </c>
      <c r="D523" s="288" t="s">
        <v>4</v>
      </c>
      <c r="E523" s="275" t="s">
        <v>823</v>
      </c>
      <c r="F523" s="290" t="s">
        <v>6</v>
      </c>
      <c r="G523" s="288"/>
      <c r="H523" s="275" t="s">
        <v>908</v>
      </c>
      <c r="I523" s="137" t="s">
        <v>597</v>
      </c>
      <c r="J523" s="134"/>
      <c r="K523" s="206" t="s">
        <v>662</v>
      </c>
      <c r="L523" s="134" t="s">
        <v>500</v>
      </c>
      <c r="M523" s="55" t="s">
        <v>377</v>
      </c>
      <c r="N523" s="61" t="s">
        <v>349</v>
      </c>
      <c r="O523" s="272" t="s">
        <v>205</v>
      </c>
      <c r="P523" s="274">
        <v>1</v>
      </c>
      <c r="Q523" s="131"/>
      <c r="R523" s="131"/>
      <c r="S523" s="131"/>
      <c r="T523" s="131"/>
      <c r="U523" s="131"/>
      <c r="V523" s="131"/>
      <c r="W523" s="131"/>
      <c r="X523" s="131"/>
      <c r="Y523" s="131" t="s">
        <v>205</v>
      </c>
      <c r="Z523" s="131"/>
      <c r="AA523" s="131"/>
      <c r="AB523" s="130">
        <f t="shared" si="713"/>
        <v>1</v>
      </c>
      <c r="AC523" s="77"/>
      <c r="AD523" s="77"/>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251"/>
      <c r="BT523" s="251"/>
      <c r="BU523" s="77"/>
      <c r="BV523" s="77"/>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77"/>
      <c r="DM523" s="77"/>
      <c r="DN523" s="77"/>
      <c r="DO523" s="77"/>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77"/>
      <c r="FF523" s="77"/>
      <c r="FG523" s="77"/>
      <c r="FH523" s="77"/>
      <c r="FI523" s="77"/>
      <c r="FJ523" s="61"/>
      <c r="FK523" s="61"/>
      <c r="FL523" s="61"/>
      <c r="FM523" s="61"/>
      <c r="FN523" s="61"/>
      <c r="FO523" s="61"/>
      <c r="FP523" s="61"/>
      <c r="FQ523" s="61"/>
      <c r="FR523" s="61"/>
      <c r="FS523" s="61"/>
      <c r="FT523" s="61"/>
      <c r="FU523" s="61"/>
      <c r="FV523" s="61"/>
      <c r="FW523" s="61"/>
      <c r="FX523" s="61"/>
      <c r="FY523" s="61"/>
      <c r="FZ523" s="61"/>
      <c r="GA523" s="61"/>
      <c r="GB523" s="61"/>
      <c r="GC523" s="61"/>
      <c r="GD523" s="61"/>
      <c r="GE523" s="61"/>
      <c r="GF523" s="61"/>
      <c r="GG523" s="61"/>
      <c r="GH523" s="61"/>
      <c r="GI523" s="61"/>
      <c r="GJ523" s="61"/>
      <c r="GK523" s="61"/>
      <c r="GL523" s="61"/>
      <c r="GM523" s="61"/>
      <c r="GN523" s="61"/>
      <c r="GO523" s="61"/>
      <c r="GP523" s="61"/>
      <c r="GQ523" s="61"/>
      <c r="GR523" s="61"/>
      <c r="GS523" s="61"/>
      <c r="GT523" s="61"/>
      <c r="GU523" s="61"/>
      <c r="GV523" s="61"/>
      <c r="GW523" s="61"/>
      <c r="GX523" s="61"/>
      <c r="GY523" s="77"/>
      <c r="GZ523" s="77"/>
      <c r="HA523" s="77"/>
      <c r="HB523" s="77"/>
      <c r="HC523" s="77"/>
      <c r="HD523" s="61"/>
      <c r="HE523" s="61"/>
      <c r="HF523" s="61"/>
      <c r="HG523" s="61"/>
      <c r="HH523" s="61"/>
      <c r="HI523" s="61"/>
      <c r="HJ523" s="61"/>
      <c r="HK523" s="61"/>
      <c r="HL523" s="61"/>
      <c r="HM523" s="61"/>
      <c r="HN523" s="61"/>
      <c r="HO523" s="61"/>
      <c r="HP523" s="61"/>
      <c r="HQ523" s="61"/>
      <c r="HR523" s="61"/>
      <c r="HS523" s="61"/>
      <c r="HT523" s="61"/>
      <c r="HU523" s="61"/>
      <c r="HV523" s="61"/>
      <c r="HW523" s="61"/>
      <c r="HX523" s="61"/>
      <c r="HY523" s="61"/>
      <c r="HZ523" s="61"/>
      <c r="IA523" s="61"/>
      <c r="IB523" s="61"/>
      <c r="IC523" s="61"/>
      <c r="ID523" s="61"/>
      <c r="IE523" s="61"/>
      <c r="IF523" s="61"/>
      <c r="IG523" s="61"/>
      <c r="IH523" s="61"/>
      <c r="II523" s="61"/>
      <c r="IJ523" s="61"/>
      <c r="IK523" s="61"/>
      <c r="IL523" s="61"/>
      <c r="IM523" s="61"/>
      <c r="IN523" s="61"/>
      <c r="IO523" s="61"/>
      <c r="IP523" s="61"/>
      <c r="IQ523" s="61"/>
      <c r="IR523" s="61"/>
      <c r="IS523" s="77"/>
      <c r="IT523" s="77"/>
      <c r="IU523" s="77"/>
      <c r="IV523" s="77"/>
      <c r="IW523" s="61">
        <v>2</v>
      </c>
      <c r="IX523" s="61">
        <v>2</v>
      </c>
      <c r="IY523" s="61">
        <v>2</v>
      </c>
      <c r="IZ523" s="61">
        <v>2</v>
      </c>
      <c r="JA523" s="61">
        <v>2</v>
      </c>
      <c r="JB523" s="61">
        <v>2</v>
      </c>
      <c r="JC523" s="61">
        <v>2</v>
      </c>
      <c r="JD523" s="61">
        <v>2</v>
      </c>
      <c r="JE523" s="61">
        <v>2</v>
      </c>
      <c r="JF523" s="61">
        <v>2</v>
      </c>
      <c r="JG523" s="61">
        <v>1</v>
      </c>
      <c r="JH523" s="61">
        <v>2</v>
      </c>
      <c r="JI523" s="61">
        <v>2</v>
      </c>
      <c r="JJ523" s="61">
        <v>2</v>
      </c>
      <c r="JK523" s="61">
        <v>2</v>
      </c>
      <c r="JL523" s="61">
        <v>2</v>
      </c>
      <c r="JM523" s="61">
        <v>2</v>
      </c>
      <c r="JN523" s="61">
        <v>2</v>
      </c>
      <c r="JO523" s="61">
        <v>2</v>
      </c>
      <c r="JP523" s="61">
        <v>2</v>
      </c>
      <c r="JQ523" s="61"/>
      <c r="JR523" s="61"/>
      <c r="JS523" s="61"/>
      <c r="JT523" s="61"/>
      <c r="JU523" s="61"/>
      <c r="JV523" s="61">
        <v>2</v>
      </c>
      <c r="JW523" s="61">
        <v>2</v>
      </c>
      <c r="JX523" s="61">
        <v>2</v>
      </c>
      <c r="JY523" s="61">
        <v>2</v>
      </c>
      <c r="JZ523" s="61">
        <v>2</v>
      </c>
      <c r="KA523" s="202">
        <f>COUNTIF(IW523:JZ523,"2")</f>
        <v>24</v>
      </c>
      <c r="KB523" s="203">
        <f>KA523/(KA523+KC523+KE523+KG523)</f>
        <v>0.96</v>
      </c>
      <c r="KC523" s="202">
        <f>COUNTIF(IW523:JZ523,"1")</f>
        <v>1</v>
      </c>
      <c r="KD523" s="203">
        <f>KC523/(KA523+KC523+KE523+KG523)</f>
        <v>0.04</v>
      </c>
      <c r="KE523" s="202">
        <f>COUNTIF(IW523:JZ523,"0")</f>
        <v>0</v>
      </c>
      <c r="KF523" s="203">
        <f>KE523/(KA523+KC523+KE523+KG523)</f>
        <v>0</v>
      </c>
      <c r="KG523" s="202">
        <f>COUNTIF(II523:JZ523,"KĐG")</f>
        <v>0</v>
      </c>
      <c r="KH523" s="203">
        <f>KG523/(KA523+KC523+KE523+KG523)</f>
        <v>0</v>
      </c>
      <c r="KI523" s="204">
        <f>(((KA523*2)+(KC523*1)+(KE523*0)))/(KA523+KC523+KE523)</f>
        <v>1.96</v>
      </c>
      <c r="KJ523" s="208" t="str">
        <f>IF(KH523&gt;=50%,"KĐG",IF(KI523&gt;=1.6,"Đạt mục tiêu",IF(KI523&gt;=1,"Cần cố gắng","Chưa đạt")))</f>
        <v>Đạt mục tiêu</v>
      </c>
      <c r="KK523" s="78" t="s">
        <v>552</v>
      </c>
      <c r="KL523" s="78" t="s">
        <v>552</v>
      </c>
      <c r="KM523" s="78"/>
      <c r="KN523" s="61">
        <v>2</v>
      </c>
      <c r="KO523" s="61">
        <v>2</v>
      </c>
      <c r="KP523" s="61">
        <v>2</v>
      </c>
      <c r="KQ523" s="61">
        <v>2</v>
      </c>
      <c r="KR523" s="61">
        <v>2</v>
      </c>
      <c r="KS523" s="61">
        <v>2</v>
      </c>
      <c r="KT523" s="61">
        <v>2</v>
      </c>
      <c r="KU523" s="61">
        <v>2</v>
      </c>
      <c r="KV523" s="61">
        <v>2</v>
      </c>
      <c r="KW523" s="61">
        <v>2</v>
      </c>
      <c r="KX523" s="61">
        <v>2</v>
      </c>
      <c r="KY523" s="61">
        <v>2</v>
      </c>
      <c r="KZ523" s="61">
        <v>2</v>
      </c>
      <c r="LA523" s="61">
        <v>2</v>
      </c>
      <c r="LB523" s="61">
        <v>2</v>
      </c>
      <c r="LC523" s="61">
        <v>2</v>
      </c>
      <c r="LD523" s="61">
        <v>2</v>
      </c>
      <c r="LE523" s="61">
        <v>2</v>
      </c>
      <c r="LF523" s="61">
        <v>2</v>
      </c>
      <c r="LG523" s="61">
        <v>2</v>
      </c>
      <c r="LH523" s="61">
        <v>2</v>
      </c>
      <c r="LI523" s="61">
        <v>2</v>
      </c>
      <c r="LJ523" s="61">
        <v>2</v>
      </c>
      <c r="LK523" s="61">
        <v>2</v>
      </c>
      <c r="LL523" s="61">
        <v>2</v>
      </c>
      <c r="LM523" s="61">
        <v>2</v>
      </c>
      <c r="LN523" s="61">
        <v>2</v>
      </c>
      <c r="LO523" s="61">
        <v>2</v>
      </c>
      <c r="LP523" s="61">
        <v>2</v>
      </c>
      <c r="LQ523" s="61">
        <v>2</v>
      </c>
      <c r="LR523" s="202">
        <f t="shared" ref="LR523" si="749">COUNTIF(KN523:LQ523,"2")</f>
        <v>30</v>
      </c>
      <c r="LS523" s="203">
        <f t="shared" ref="LS523" si="750">LR523/(LR523+LT523+LV523+LX523)</f>
        <v>1</v>
      </c>
      <c r="LT523" s="202">
        <f t="shared" ref="LT523" si="751">COUNTIF(KN523:LQ523,"1")</f>
        <v>0</v>
      </c>
      <c r="LU523" s="203">
        <f t="shared" ref="LU523" si="752">LT523/(LR523+LT523+LV523+LX523)</f>
        <v>0</v>
      </c>
      <c r="LV523" s="202">
        <f t="shared" ref="LV523" si="753">COUNTIF(KN523:LQ523,"0")</f>
        <v>0</v>
      </c>
      <c r="LW523" s="203">
        <f t="shared" ref="LW523" si="754">LV523/(LR523+LT523+LV523+LX523)</f>
        <v>0</v>
      </c>
      <c r="LX523" s="202">
        <f t="shared" ref="LX523" si="755">COUNTIF(KA523:LQ523,"KĐG")</f>
        <v>0</v>
      </c>
      <c r="LY523" s="203">
        <f t="shared" ref="LY523" si="756">LX523/(LR523+LT523+LV523+LX523)</f>
        <v>0</v>
      </c>
      <c r="LZ523" s="204">
        <f t="shared" ref="LZ523" si="757">(((LR523*2)+(LT523*1)+(LV523*0)))/(LR523+LT523+LV523)</f>
        <v>2</v>
      </c>
      <c r="MA523" s="208" t="str">
        <f t="shared" ref="MA523" si="758">IF(LY523&gt;=50%,"KĐG",IF(LZ523&gt;=1.6,"Đạt mục tiêu",IF(LZ523&gt;=1,"Cần cố gắng","Chưa đạt")))</f>
        <v>Đạt mục tiêu</v>
      </c>
      <c r="MB523" s="61"/>
      <c r="MC523" s="61"/>
      <c r="MD523" s="61"/>
      <c r="ME523" s="61"/>
      <c r="MF523" s="61"/>
      <c r="MG523" s="61"/>
      <c r="MH523" s="61"/>
      <c r="MI523" s="61"/>
      <c r="MJ523" s="61"/>
      <c r="MK523" s="61"/>
      <c r="ML523" s="61"/>
      <c r="MM523" s="61"/>
      <c r="MN523" s="61"/>
      <c r="MO523" s="61"/>
      <c r="MP523" s="61"/>
      <c r="MQ523" s="61"/>
      <c r="MR523" s="61"/>
      <c r="MS523" s="61"/>
      <c r="MT523" s="61"/>
      <c r="MU523" s="61"/>
      <c r="MV523" s="61"/>
      <c r="MW523" s="61"/>
      <c r="MX523" s="61"/>
      <c r="MY523" s="61"/>
      <c r="MZ523" s="61"/>
      <c r="NA523" s="61"/>
      <c r="NB523" s="61"/>
      <c r="NC523" s="61"/>
      <c r="ND523" s="61"/>
      <c r="NE523" s="61"/>
      <c r="NF523" s="61"/>
      <c r="NG523" s="61"/>
      <c r="NH523" s="61"/>
      <c r="NI523" s="61"/>
      <c r="NJ523" s="61"/>
      <c r="NK523" s="61"/>
      <c r="NL523" s="61"/>
      <c r="NM523" s="61"/>
      <c r="NN523" s="61"/>
      <c r="NO523" s="61"/>
      <c r="NP523" s="61"/>
      <c r="NQ523" s="61"/>
      <c r="NR523" s="61"/>
      <c r="NS523" s="61"/>
      <c r="NT523" s="61"/>
      <c r="NU523" s="61"/>
      <c r="NV523" s="61"/>
      <c r="NW523" s="61"/>
      <c r="NX523" s="61"/>
      <c r="NY523" s="61"/>
      <c r="NZ523" s="61"/>
      <c r="OA523" s="61"/>
      <c r="OB523" s="61"/>
      <c r="OC523" s="61"/>
      <c r="OD523" s="61"/>
      <c r="OE523" s="61"/>
      <c r="OF523" s="61"/>
      <c r="OG523" s="61"/>
      <c r="OH523" s="61"/>
      <c r="OI523" s="61"/>
      <c r="OJ523" s="61"/>
      <c r="OK523" s="61"/>
      <c r="OL523" s="61"/>
      <c r="OM523" s="61"/>
      <c r="ON523" s="61"/>
      <c r="OO523" s="61"/>
      <c r="OP523" s="61"/>
      <c r="OQ523" s="61"/>
      <c r="OR523" s="61"/>
      <c r="OS523" s="61"/>
      <c r="OT523" s="61"/>
      <c r="OU523" s="61"/>
      <c r="OV523" s="61"/>
      <c r="OW523" s="61"/>
      <c r="OX523" s="61"/>
      <c r="OY523" s="61"/>
      <c r="OZ523" s="61"/>
    </row>
    <row r="524" spans="1:416" ht="33" hidden="1" customHeight="1">
      <c r="A524" s="176"/>
      <c r="B524" s="274"/>
      <c r="C524" s="279"/>
      <c r="D524" s="289"/>
      <c r="E524" s="279"/>
      <c r="F524" s="291"/>
      <c r="G524" s="289"/>
      <c r="H524" s="279"/>
      <c r="I524" s="137" t="s">
        <v>884</v>
      </c>
      <c r="J524" s="134"/>
      <c r="K524" s="206" t="s">
        <v>662</v>
      </c>
      <c r="L524" s="134" t="s">
        <v>500</v>
      </c>
      <c r="M524" s="55" t="s">
        <v>377</v>
      </c>
      <c r="N524" s="61" t="s">
        <v>349</v>
      </c>
      <c r="O524" s="274"/>
      <c r="P524" s="273"/>
      <c r="Q524" s="131"/>
      <c r="R524" s="131"/>
      <c r="S524" s="131"/>
      <c r="T524" s="131"/>
      <c r="U524" s="131"/>
      <c r="V524" s="131"/>
      <c r="W524" s="131"/>
      <c r="X524" s="131"/>
      <c r="Y524" s="131" t="s">
        <v>205</v>
      </c>
      <c r="Z524" s="131"/>
      <c r="AA524" s="131"/>
      <c r="AB524" s="130">
        <f t="shared" si="713"/>
        <v>1</v>
      </c>
      <c r="AC524" s="77"/>
      <c r="AD524" s="77"/>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251"/>
      <c r="BT524" s="251"/>
      <c r="BU524" s="77"/>
      <c r="BV524" s="77"/>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77"/>
      <c r="DM524" s="77"/>
      <c r="DN524" s="77"/>
      <c r="DO524" s="77"/>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77"/>
      <c r="FF524" s="77"/>
      <c r="FG524" s="77"/>
      <c r="FH524" s="77"/>
      <c r="FI524" s="77"/>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c r="GS524" s="61"/>
      <c r="GT524" s="61"/>
      <c r="GU524" s="61"/>
      <c r="GV524" s="61"/>
      <c r="GW524" s="61"/>
      <c r="GX524" s="61"/>
      <c r="GY524" s="77"/>
      <c r="GZ524" s="77"/>
      <c r="HA524" s="77"/>
      <c r="HB524" s="77"/>
      <c r="HC524" s="77"/>
      <c r="HD524" s="61"/>
      <c r="HE524" s="61"/>
      <c r="HF524" s="61"/>
      <c r="HG524" s="61"/>
      <c r="HH524" s="61"/>
      <c r="HI524" s="61"/>
      <c r="HJ524" s="61"/>
      <c r="HK524" s="61"/>
      <c r="HL524" s="61"/>
      <c r="HM524" s="61"/>
      <c r="HN524" s="61"/>
      <c r="HO524" s="61"/>
      <c r="HP524" s="61"/>
      <c r="HQ524" s="61"/>
      <c r="HR524" s="61"/>
      <c r="HS524" s="61"/>
      <c r="HT524" s="61"/>
      <c r="HU524" s="61"/>
      <c r="HV524" s="61"/>
      <c r="HW524" s="61"/>
      <c r="HX524" s="61"/>
      <c r="HY524" s="61"/>
      <c r="HZ524" s="61"/>
      <c r="IA524" s="61"/>
      <c r="IB524" s="61"/>
      <c r="IC524" s="61"/>
      <c r="ID524" s="61"/>
      <c r="IE524" s="61"/>
      <c r="IF524" s="61"/>
      <c r="IG524" s="61"/>
      <c r="IH524" s="61"/>
      <c r="II524" s="61"/>
      <c r="IJ524" s="61"/>
      <c r="IK524" s="61"/>
      <c r="IL524" s="61"/>
      <c r="IM524" s="61"/>
      <c r="IN524" s="61"/>
      <c r="IO524" s="61"/>
      <c r="IP524" s="61"/>
      <c r="IQ524" s="61"/>
      <c r="IR524" s="61"/>
      <c r="IS524" s="77"/>
      <c r="IT524" s="77"/>
      <c r="IU524" s="77"/>
      <c r="IV524" s="77"/>
      <c r="IW524" s="61"/>
      <c r="IX524" s="61"/>
      <c r="IY524" s="61"/>
      <c r="IZ524" s="61"/>
      <c r="JA524" s="61"/>
      <c r="JB524" s="61"/>
      <c r="JC524" s="61"/>
      <c r="JD524" s="61"/>
      <c r="JE524" s="61"/>
      <c r="JF524" s="61"/>
      <c r="JG524" s="61"/>
      <c r="JH524" s="61"/>
      <c r="JI524" s="61"/>
      <c r="JJ524" s="61"/>
      <c r="JK524" s="61"/>
      <c r="JL524" s="61"/>
      <c r="JM524" s="61"/>
      <c r="JN524" s="61"/>
      <c r="JO524" s="61"/>
      <c r="JP524" s="61"/>
      <c r="JQ524" s="61"/>
      <c r="JR524" s="61"/>
      <c r="JS524" s="61"/>
      <c r="JT524" s="61"/>
      <c r="JU524" s="61"/>
      <c r="JV524" s="61"/>
      <c r="JW524" s="61"/>
      <c r="JX524" s="61"/>
      <c r="JY524" s="61"/>
      <c r="JZ524" s="61"/>
      <c r="KA524" s="202"/>
      <c r="KB524" s="203"/>
      <c r="KC524" s="202"/>
      <c r="KD524" s="203"/>
      <c r="KE524" s="202"/>
      <c r="KF524" s="203"/>
      <c r="KG524" s="202"/>
      <c r="KH524" s="203"/>
      <c r="KI524" s="204"/>
      <c r="KJ524" s="208"/>
      <c r="KK524" s="61"/>
      <c r="KL524" s="61"/>
      <c r="KM524" s="78" t="s">
        <v>552</v>
      </c>
      <c r="KN524" s="61"/>
      <c r="KO524" s="61"/>
      <c r="KP524" s="61"/>
      <c r="KQ524" s="61"/>
      <c r="KR524" s="61"/>
      <c r="KS524" s="61"/>
      <c r="KT524" s="61"/>
      <c r="KU524" s="61"/>
      <c r="KV524" s="61"/>
      <c r="KW524" s="61"/>
      <c r="KX524" s="61"/>
      <c r="KY524" s="61"/>
      <c r="KZ524" s="61"/>
      <c r="LA524" s="61"/>
      <c r="LB524" s="61"/>
      <c r="LC524" s="61"/>
      <c r="LD524" s="61"/>
      <c r="LE524" s="61"/>
      <c r="LF524" s="61"/>
      <c r="LG524" s="61"/>
      <c r="LH524" s="61"/>
      <c r="LI524" s="61"/>
      <c r="LJ524" s="61"/>
      <c r="LK524" s="61"/>
      <c r="LL524" s="61"/>
      <c r="LM524" s="61"/>
      <c r="LN524" s="61"/>
      <c r="LO524" s="61"/>
      <c r="LP524" s="61"/>
      <c r="LQ524" s="61"/>
      <c r="LR524" s="202"/>
      <c r="LS524" s="203"/>
      <c r="LT524" s="202"/>
      <c r="LU524" s="203"/>
      <c r="LV524" s="202"/>
      <c r="LW524" s="203"/>
      <c r="LX524" s="202"/>
      <c r="LY524" s="203"/>
      <c r="LZ524" s="204"/>
      <c r="MA524" s="208"/>
      <c r="MB524" s="61"/>
      <c r="MC524" s="61"/>
      <c r="MD524" s="61"/>
      <c r="ME524" s="61"/>
      <c r="MF524" s="61"/>
      <c r="MG524" s="61"/>
      <c r="MH524" s="61"/>
      <c r="MI524" s="61"/>
      <c r="MJ524" s="61"/>
      <c r="MK524" s="61"/>
      <c r="ML524" s="61"/>
      <c r="MM524" s="61"/>
      <c r="MN524" s="61"/>
      <c r="MO524" s="61"/>
      <c r="MP524" s="61"/>
      <c r="MQ524" s="61"/>
      <c r="MR524" s="61"/>
      <c r="MS524" s="61"/>
      <c r="MT524" s="61"/>
      <c r="MU524" s="61"/>
      <c r="MV524" s="61"/>
      <c r="MW524" s="61"/>
      <c r="MX524" s="61"/>
      <c r="MY524" s="61"/>
      <c r="MZ524" s="61"/>
      <c r="NA524" s="61"/>
      <c r="NB524" s="61"/>
      <c r="NC524" s="61"/>
      <c r="ND524" s="61"/>
      <c r="NE524" s="61"/>
      <c r="NF524" s="61"/>
      <c r="NG524" s="61"/>
      <c r="NH524" s="61"/>
      <c r="NI524" s="61"/>
      <c r="NJ524" s="61"/>
      <c r="NK524" s="61"/>
      <c r="NL524" s="61"/>
      <c r="NM524" s="61"/>
      <c r="NN524" s="61"/>
      <c r="NO524" s="61"/>
      <c r="NP524" s="61"/>
      <c r="NQ524" s="61"/>
      <c r="NR524" s="61"/>
      <c r="NS524" s="61"/>
      <c r="NT524" s="61"/>
      <c r="NU524" s="61"/>
      <c r="NV524" s="61"/>
      <c r="NW524" s="61"/>
      <c r="NX524" s="61"/>
      <c r="NY524" s="61"/>
      <c r="NZ524" s="61"/>
      <c r="OA524" s="61"/>
      <c r="OB524" s="61"/>
      <c r="OC524" s="61"/>
      <c r="OD524" s="61"/>
      <c r="OE524" s="61"/>
      <c r="OF524" s="61"/>
      <c r="OG524" s="61"/>
      <c r="OH524" s="61"/>
      <c r="OI524" s="61"/>
      <c r="OJ524" s="61"/>
      <c r="OK524" s="61"/>
      <c r="OL524" s="61"/>
      <c r="OM524" s="61"/>
      <c r="ON524" s="61"/>
      <c r="OO524" s="61"/>
      <c r="OP524" s="61"/>
      <c r="OQ524" s="61"/>
      <c r="OR524" s="61"/>
      <c r="OS524" s="61"/>
      <c r="OT524" s="61"/>
      <c r="OU524" s="61"/>
      <c r="OV524" s="61"/>
      <c r="OW524" s="61"/>
      <c r="OX524" s="61"/>
      <c r="OY524" s="61"/>
      <c r="OZ524" s="61"/>
    </row>
    <row r="525" spans="1:416" ht="31.5" hidden="1">
      <c r="A525" s="176"/>
      <c r="B525" s="272">
        <v>196</v>
      </c>
      <c r="C525" s="275" t="s">
        <v>280</v>
      </c>
      <c r="D525" s="288" t="s">
        <v>4</v>
      </c>
      <c r="E525" s="275" t="s">
        <v>823</v>
      </c>
      <c r="F525" s="290" t="s">
        <v>6</v>
      </c>
      <c r="G525" s="288"/>
      <c r="H525" s="275" t="s">
        <v>909</v>
      </c>
      <c r="I525" s="137" t="s">
        <v>885</v>
      </c>
      <c r="J525" s="134"/>
      <c r="K525" s="206" t="s">
        <v>662</v>
      </c>
      <c r="L525" s="200" t="s">
        <v>500</v>
      </c>
      <c r="M525" s="55" t="s">
        <v>377</v>
      </c>
      <c r="N525" s="61"/>
      <c r="O525" s="282" t="s">
        <v>205</v>
      </c>
      <c r="P525" s="282">
        <v>1</v>
      </c>
      <c r="Q525" s="131"/>
      <c r="R525" s="131"/>
      <c r="S525" s="131"/>
      <c r="T525" s="131"/>
      <c r="U525" s="131"/>
      <c r="V525" s="131"/>
      <c r="W525" s="131"/>
      <c r="X525" s="131"/>
      <c r="Y525" s="131"/>
      <c r="Z525" s="131"/>
      <c r="AA525" s="131" t="s">
        <v>205</v>
      </c>
      <c r="AB525" s="130">
        <f t="shared" si="713"/>
        <v>1</v>
      </c>
      <c r="AC525" s="77"/>
      <c r="AD525" s="77"/>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251"/>
      <c r="BT525" s="251"/>
      <c r="BU525" s="77"/>
      <c r="BV525" s="77"/>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77"/>
      <c r="DM525" s="77"/>
      <c r="DN525" s="77"/>
      <c r="DO525" s="77"/>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77"/>
      <c r="FF525" s="77"/>
      <c r="FG525" s="77"/>
      <c r="FH525" s="77"/>
      <c r="FI525" s="77"/>
      <c r="FJ525" s="61"/>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61"/>
      <c r="GP525" s="61"/>
      <c r="GQ525" s="61"/>
      <c r="GR525" s="61"/>
      <c r="GS525" s="61"/>
      <c r="GT525" s="61"/>
      <c r="GU525" s="61"/>
      <c r="GV525" s="61"/>
      <c r="GW525" s="61"/>
      <c r="GX525" s="61"/>
      <c r="GY525" s="77"/>
      <c r="GZ525" s="77"/>
      <c r="HA525" s="77"/>
      <c r="HB525" s="77"/>
      <c r="HC525" s="77"/>
      <c r="HD525" s="61"/>
      <c r="HE525" s="61"/>
      <c r="HF525" s="61"/>
      <c r="HG525" s="61"/>
      <c r="HH525" s="61"/>
      <c r="HI525" s="61"/>
      <c r="HJ525" s="61"/>
      <c r="HK525" s="61"/>
      <c r="HL525" s="61"/>
      <c r="HM525" s="61"/>
      <c r="HN525" s="61"/>
      <c r="HO525" s="61"/>
      <c r="HP525" s="61"/>
      <c r="HQ525" s="61"/>
      <c r="HR525" s="61"/>
      <c r="HS525" s="61"/>
      <c r="HT525" s="61"/>
      <c r="HU525" s="61"/>
      <c r="HV525" s="61"/>
      <c r="HW525" s="61"/>
      <c r="HX525" s="61"/>
      <c r="HY525" s="61"/>
      <c r="HZ525" s="61"/>
      <c r="IA525" s="61"/>
      <c r="IB525" s="61"/>
      <c r="IC525" s="61"/>
      <c r="ID525" s="61"/>
      <c r="IE525" s="61"/>
      <c r="IF525" s="61"/>
      <c r="IG525" s="61"/>
      <c r="IH525" s="61"/>
      <c r="II525" s="61"/>
      <c r="IJ525" s="61"/>
      <c r="IK525" s="61"/>
      <c r="IL525" s="61"/>
      <c r="IM525" s="61"/>
      <c r="IN525" s="61"/>
      <c r="IO525" s="61"/>
      <c r="IP525" s="61"/>
      <c r="IQ525" s="61"/>
      <c r="IR525" s="61"/>
      <c r="IS525" s="77"/>
      <c r="IT525" s="77"/>
      <c r="IU525" s="77"/>
      <c r="IV525" s="77"/>
      <c r="IW525" s="61"/>
      <c r="IX525" s="61"/>
      <c r="IY525" s="61"/>
      <c r="IZ525" s="61"/>
      <c r="JA525" s="61"/>
      <c r="JB525" s="61"/>
      <c r="JC525" s="61"/>
      <c r="JD525" s="61"/>
      <c r="JE525" s="61"/>
      <c r="JF525" s="61"/>
      <c r="JG525" s="61"/>
      <c r="JH525" s="61"/>
      <c r="JI525" s="61"/>
      <c r="JJ525" s="61"/>
      <c r="JK525" s="61"/>
      <c r="JL525" s="61"/>
      <c r="JM525" s="61"/>
      <c r="JN525" s="61"/>
      <c r="JO525" s="61"/>
      <c r="JP525" s="61"/>
      <c r="JQ525" s="61"/>
      <c r="JR525" s="61"/>
      <c r="JS525" s="61"/>
      <c r="JT525" s="61"/>
      <c r="JU525" s="61"/>
      <c r="JV525" s="61"/>
      <c r="JW525" s="61"/>
      <c r="JX525" s="61"/>
      <c r="JY525" s="61"/>
      <c r="JZ525" s="61"/>
      <c r="KA525" s="61"/>
      <c r="KB525" s="61"/>
      <c r="KC525" s="61"/>
      <c r="KD525" s="61"/>
      <c r="KE525" s="61"/>
      <c r="KF525" s="61"/>
      <c r="KG525" s="61"/>
      <c r="KH525" s="61"/>
      <c r="KI525" s="61"/>
      <c r="KJ525" s="61"/>
      <c r="KK525" s="78"/>
      <c r="KL525" s="78"/>
      <c r="KM525" s="61"/>
      <c r="KN525" s="61"/>
      <c r="KO525" s="61"/>
      <c r="KP525" s="61"/>
      <c r="KQ525" s="61"/>
      <c r="KR525" s="61"/>
      <c r="KS525" s="61"/>
      <c r="KT525" s="61"/>
      <c r="KU525" s="61"/>
      <c r="KV525" s="61"/>
      <c r="KW525" s="61"/>
      <c r="KX525" s="61"/>
      <c r="KY525" s="61"/>
      <c r="KZ525" s="61"/>
      <c r="LA525" s="61"/>
      <c r="LB525" s="61"/>
      <c r="LC525" s="61"/>
      <c r="LD525" s="61"/>
      <c r="LE525" s="61"/>
      <c r="LF525" s="61"/>
      <c r="LG525" s="61"/>
      <c r="LH525" s="61"/>
      <c r="LI525" s="61"/>
      <c r="LJ525" s="61"/>
      <c r="LK525" s="61"/>
      <c r="LL525" s="61"/>
      <c r="LM525" s="61"/>
      <c r="LN525" s="61"/>
      <c r="LO525" s="61"/>
      <c r="LP525" s="61"/>
      <c r="LQ525" s="61"/>
      <c r="LR525" s="202"/>
      <c r="LS525" s="203"/>
      <c r="LT525" s="202"/>
      <c r="LU525" s="203"/>
      <c r="LV525" s="202"/>
      <c r="LW525" s="203"/>
      <c r="LX525" s="202"/>
      <c r="LY525" s="203"/>
      <c r="LZ525" s="204"/>
      <c r="MA525" s="208"/>
      <c r="MB525" s="61"/>
      <c r="MC525" s="61"/>
      <c r="MD525" s="61"/>
      <c r="ME525" s="61"/>
      <c r="MF525" s="61"/>
      <c r="MG525" s="61"/>
      <c r="MH525" s="61"/>
      <c r="MI525" s="61"/>
      <c r="MJ525" s="61"/>
      <c r="MK525" s="61"/>
      <c r="ML525" s="61"/>
      <c r="MM525" s="61"/>
      <c r="MN525" s="61"/>
      <c r="MO525" s="61"/>
      <c r="MP525" s="61"/>
      <c r="MQ525" s="61"/>
      <c r="MR525" s="61"/>
      <c r="MS525" s="61"/>
      <c r="MT525" s="61"/>
      <c r="MU525" s="61"/>
      <c r="MV525" s="61"/>
      <c r="MW525" s="61"/>
      <c r="MX525" s="61"/>
      <c r="MY525" s="61"/>
      <c r="MZ525" s="61"/>
      <c r="NA525" s="61"/>
      <c r="NB525" s="61"/>
      <c r="NC525" s="61"/>
      <c r="ND525" s="61"/>
      <c r="NE525" s="61"/>
      <c r="NF525" s="61"/>
      <c r="NG525" s="61"/>
      <c r="NH525" s="61"/>
      <c r="NI525" s="61"/>
      <c r="NJ525" s="61"/>
      <c r="NK525" s="61"/>
      <c r="NL525" s="61"/>
      <c r="NM525" s="61"/>
      <c r="NN525" s="61"/>
      <c r="NO525" s="61"/>
      <c r="NP525" s="61"/>
      <c r="NQ525" s="61"/>
      <c r="NR525" s="61"/>
      <c r="NS525" s="61"/>
      <c r="NT525" s="61"/>
      <c r="NU525" s="61"/>
      <c r="NV525" s="61"/>
      <c r="NW525" s="61"/>
      <c r="NX525" s="61"/>
      <c r="NY525" s="61"/>
      <c r="NZ525" s="61"/>
      <c r="OA525" s="61"/>
      <c r="OB525" s="61"/>
      <c r="OC525" s="61"/>
      <c r="OD525" s="61"/>
      <c r="OE525" s="61"/>
      <c r="OF525" s="61"/>
      <c r="OG525" s="61"/>
      <c r="OH525" s="61"/>
      <c r="OI525" s="61"/>
      <c r="OJ525" s="61"/>
      <c r="OK525" s="61"/>
      <c r="OL525" s="61"/>
      <c r="OM525" s="61"/>
      <c r="ON525" s="61"/>
      <c r="OO525" s="61"/>
      <c r="OP525" s="61"/>
      <c r="OQ525" s="61"/>
      <c r="OR525" s="61"/>
      <c r="OS525" s="61"/>
      <c r="OT525" s="61"/>
      <c r="OU525" s="61"/>
      <c r="OV525" s="61"/>
      <c r="OW525" s="61"/>
      <c r="OX525" s="61"/>
      <c r="OY525" s="61"/>
      <c r="OZ525" s="61"/>
    </row>
    <row r="526" spans="1:416" ht="31.5" hidden="1" customHeight="1">
      <c r="A526" s="176"/>
      <c r="B526" s="274"/>
      <c r="C526" s="279"/>
      <c r="D526" s="289"/>
      <c r="E526" s="279"/>
      <c r="F526" s="291"/>
      <c r="G526" s="289"/>
      <c r="H526" s="279"/>
      <c r="I526" s="137" t="s">
        <v>886</v>
      </c>
      <c r="J526" s="134"/>
      <c r="K526" s="206" t="s">
        <v>662</v>
      </c>
      <c r="L526" s="200" t="s">
        <v>500</v>
      </c>
      <c r="M526" s="55" t="s">
        <v>377</v>
      </c>
      <c r="N526" s="61" t="s">
        <v>349</v>
      </c>
      <c r="O526" s="282"/>
      <c r="P526" s="282"/>
      <c r="Q526" s="131"/>
      <c r="R526" s="131"/>
      <c r="S526" s="131"/>
      <c r="T526" s="131"/>
      <c r="U526" s="131"/>
      <c r="V526" s="131"/>
      <c r="W526" s="131"/>
      <c r="X526" s="131"/>
      <c r="Y526" s="131"/>
      <c r="Z526" s="131"/>
      <c r="AA526" s="131" t="s">
        <v>205</v>
      </c>
      <c r="AB526" s="130">
        <f t="shared" si="713"/>
        <v>1</v>
      </c>
      <c r="AC526" s="77"/>
      <c r="AD526" s="77"/>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251"/>
      <c r="BT526" s="251"/>
      <c r="BU526" s="77"/>
      <c r="BV526" s="77"/>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77"/>
      <c r="DM526" s="77"/>
      <c r="DN526" s="77"/>
      <c r="DO526" s="77"/>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77"/>
      <c r="FF526" s="77"/>
      <c r="FG526" s="77"/>
      <c r="FH526" s="77"/>
      <c r="FI526" s="77"/>
      <c r="FJ526" s="61"/>
      <c r="FK526" s="61"/>
      <c r="FL526" s="61"/>
      <c r="FM526" s="61"/>
      <c r="FN526" s="61"/>
      <c r="FO526" s="61"/>
      <c r="FP526" s="61"/>
      <c r="FQ526" s="61"/>
      <c r="FR526" s="61"/>
      <c r="FS526" s="61"/>
      <c r="FT526" s="61"/>
      <c r="FU526" s="61"/>
      <c r="FV526" s="61"/>
      <c r="FW526" s="61"/>
      <c r="FX526" s="61"/>
      <c r="FY526" s="61"/>
      <c r="FZ526" s="61"/>
      <c r="GA526" s="61"/>
      <c r="GB526" s="61"/>
      <c r="GC526" s="61"/>
      <c r="GD526" s="61"/>
      <c r="GE526" s="61"/>
      <c r="GF526" s="61"/>
      <c r="GG526" s="61"/>
      <c r="GH526" s="61"/>
      <c r="GI526" s="61"/>
      <c r="GJ526" s="61"/>
      <c r="GK526" s="61"/>
      <c r="GL526" s="61"/>
      <c r="GM526" s="61"/>
      <c r="GN526" s="61"/>
      <c r="GO526" s="61"/>
      <c r="GP526" s="61"/>
      <c r="GQ526" s="61"/>
      <c r="GR526" s="61"/>
      <c r="GS526" s="61"/>
      <c r="GT526" s="61"/>
      <c r="GU526" s="61"/>
      <c r="GV526" s="61"/>
      <c r="GW526" s="61"/>
      <c r="GX526" s="61"/>
      <c r="GY526" s="77"/>
      <c r="GZ526" s="77"/>
      <c r="HA526" s="77"/>
      <c r="HB526" s="77"/>
      <c r="HC526" s="77"/>
      <c r="HD526" s="61"/>
      <c r="HE526" s="61"/>
      <c r="HF526" s="61"/>
      <c r="HG526" s="61"/>
      <c r="HH526" s="61"/>
      <c r="HI526" s="61"/>
      <c r="HJ526" s="61"/>
      <c r="HK526" s="61"/>
      <c r="HL526" s="61"/>
      <c r="HM526" s="61"/>
      <c r="HN526" s="61"/>
      <c r="HO526" s="61"/>
      <c r="HP526" s="61"/>
      <c r="HQ526" s="61"/>
      <c r="HR526" s="61"/>
      <c r="HS526" s="61"/>
      <c r="HT526" s="61"/>
      <c r="HU526" s="61"/>
      <c r="HV526" s="61"/>
      <c r="HW526" s="61"/>
      <c r="HX526" s="61"/>
      <c r="HY526" s="61"/>
      <c r="HZ526" s="61"/>
      <c r="IA526" s="61"/>
      <c r="IB526" s="61"/>
      <c r="IC526" s="61"/>
      <c r="ID526" s="61"/>
      <c r="IE526" s="61"/>
      <c r="IF526" s="61"/>
      <c r="IG526" s="61"/>
      <c r="IH526" s="61"/>
      <c r="II526" s="61"/>
      <c r="IJ526" s="61"/>
      <c r="IK526" s="61"/>
      <c r="IL526" s="61"/>
      <c r="IM526" s="61"/>
      <c r="IN526" s="61"/>
      <c r="IO526" s="61"/>
      <c r="IP526" s="61"/>
      <c r="IQ526" s="61"/>
      <c r="IR526" s="61"/>
      <c r="IS526" s="77"/>
      <c r="IT526" s="77"/>
      <c r="IU526" s="77"/>
      <c r="IV526" s="77"/>
      <c r="IW526" s="61"/>
      <c r="IX526" s="61"/>
      <c r="IY526" s="61"/>
      <c r="IZ526" s="61"/>
      <c r="JA526" s="61"/>
      <c r="JB526" s="61"/>
      <c r="JC526" s="61"/>
      <c r="JD526" s="61"/>
      <c r="JE526" s="61"/>
      <c r="JF526" s="61"/>
      <c r="JG526" s="61"/>
      <c r="JH526" s="61"/>
      <c r="JI526" s="61"/>
      <c r="JJ526" s="61"/>
      <c r="JK526" s="61"/>
      <c r="JL526" s="61"/>
      <c r="JM526" s="61"/>
      <c r="JN526" s="61"/>
      <c r="JO526" s="61"/>
      <c r="JP526" s="61"/>
      <c r="JQ526" s="61"/>
      <c r="JR526" s="61"/>
      <c r="JS526" s="61"/>
      <c r="JT526" s="61"/>
      <c r="JU526" s="61"/>
      <c r="JV526" s="61"/>
      <c r="JW526" s="61"/>
      <c r="JX526" s="61"/>
      <c r="JY526" s="61"/>
      <c r="JZ526" s="61"/>
      <c r="KA526" s="61"/>
      <c r="KB526" s="61"/>
      <c r="KC526" s="61"/>
      <c r="KD526" s="61"/>
      <c r="KE526" s="61"/>
      <c r="KF526" s="61"/>
      <c r="KG526" s="61"/>
      <c r="KH526" s="61"/>
      <c r="KI526" s="61"/>
      <c r="KJ526" s="61"/>
      <c r="KK526" s="61"/>
      <c r="KL526" s="78"/>
      <c r="KM526" s="78"/>
      <c r="KN526" s="61">
        <v>2</v>
      </c>
      <c r="KO526" s="61">
        <v>2</v>
      </c>
      <c r="KP526" s="61">
        <v>1</v>
      </c>
      <c r="KQ526" s="61">
        <v>2</v>
      </c>
      <c r="KR526" s="61">
        <v>2</v>
      </c>
      <c r="KS526" s="61">
        <v>2</v>
      </c>
      <c r="KT526" s="61">
        <v>2</v>
      </c>
      <c r="KU526" s="61">
        <v>2</v>
      </c>
      <c r="KV526" s="61">
        <v>2</v>
      </c>
      <c r="KW526" s="61">
        <v>2</v>
      </c>
      <c r="KX526" s="61">
        <v>1</v>
      </c>
      <c r="KY526" s="61">
        <v>2</v>
      </c>
      <c r="KZ526" s="61">
        <v>1</v>
      </c>
      <c r="LA526" s="61">
        <v>2</v>
      </c>
      <c r="LB526" s="61">
        <v>2</v>
      </c>
      <c r="LC526" s="61">
        <v>2</v>
      </c>
      <c r="LD526" s="61">
        <v>1</v>
      </c>
      <c r="LE526" s="61">
        <v>2</v>
      </c>
      <c r="LF526" s="61">
        <v>2</v>
      </c>
      <c r="LG526" s="61">
        <v>2</v>
      </c>
      <c r="LH526" s="61">
        <v>2</v>
      </c>
      <c r="LI526" s="61">
        <v>2</v>
      </c>
      <c r="LJ526" s="61">
        <v>2</v>
      </c>
      <c r="LK526" s="61"/>
      <c r="LL526" s="61"/>
      <c r="LM526" s="61"/>
      <c r="LN526" s="61"/>
      <c r="LO526" s="61">
        <v>2</v>
      </c>
      <c r="LP526" s="61">
        <v>2</v>
      </c>
      <c r="LQ526" s="61">
        <v>2</v>
      </c>
      <c r="LR526" s="202">
        <f>COUNTIF(KN526:LQ526,"2")</f>
        <v>22</v>
      </c>
      <c r="LS526" s="203">
        <f>LR526/(LR526+LT526+LV526+LX526)</f>
        <v>0.84615384615384615</v>
      </c>
      <c r="LT526" s="202">
        <f>COUNTIF(KN526:LQ526,"1")</f>
        <v>4</v>
      </c>
      <c r="LU526" s="203">
        <f>LT526/(LR526+LT526+LV526+LX526)</f>
        <v>0.15384615384615385</v>
      </c>
      <c r="LV526" s="202">
        <f>COUNTIF(KN526:LQ526,"0")</f>
        <v>0</v>
      </c>
      <c r="LW526" s="203">
        <f>LV526/(LR526+LT526+LV526+LX526)</f>
        <v>0</v>
      </c>
      <c r="LX526" s="202">
        <f>COUNTIF(KA526:LQ526,"KĐG")</f>
        <v>0</v>
      </c>
      <c r="LY526" s="203">
        <f>LX526/(LR526+LT526+LV526+LX526)</f>
        <v>0</v>
      </c>
      <c r="LZ526" s="204">
        <f>(((LR526*2)+(LT526*1)+(LV526*0)))/(LR526+LT526+LV526)</f>
        <v>1.8461538461538463</v>
      </c>
      <c r="MA526" s="208" t="str">
        <f>IF(LY526&gt;=50%,"KĐG",IF(LZ526&gt;=1.6,"Đạt mục tiêu",IF(LZ526&gt;=1,"Cần cố gắng","Chưa đạt")))</f>
        <v>Đạt mục tiêu</v>
      </c>
      <c r="MB526" s="61"/>
      <c r="MC526" s="61"/>
      <c r="MD526" s="61"/>
      <c r="ME526" s="61"/>
      <c r="MF526" s="61"/>
      <c r="MG526" s="61"/>
      <c r="MH526" s="61"/>
      <c r="MI526" s="61"/>
      <c r="MJ526" s="61"/>
      <c r="MK526" s="61"/>
      <c r="ML526" s="61"/>
      <c r="MM526" s="61"/>
      <c r="MN526" s="61"/>
      <c r="MO526" s="61"/>
      <c r="MP526" s="61"/>
      <c r="MQ526" s="61"/>
      <c r="MR526" s="61"/>
      <c r="MS526" s="61"/>
      <c r="MT526" s="61"/>
      <c r="MU526" s="61"/>
      <c r="MV526" s="61"/>
      <c r="MW526" s="61"/>
      <c r="MX526" s="61"/>
      <c r="MY526" s="61"/>
      <c r="MZ526" s="61"/>
      <c r="NA526" s="61"/>
      <c r="NB526" s="61"/>
      <c r="NC526" s="61"/>
      <c r="ND526" s="61"/>
      <c r="NE526" s="61"/>
      <c r="NF526" s="61"/>
      <c r="NG526" s="61"/>
      <c r="NH526" s="61"/>
      <c r="NI526" s="61"/>
      <c r="NJ526" s="61"/>
      <c r="NK526" s="61"/>
      <c r="NL526" s="61"/>
      <c r="NM526" s="61"/>
      <c r="NN526" s="61"/>
      <c r="NO526" s="61"/>
      <c r="NP526" s="61"/>
      <c r="NQ526" s="61"/>
      <c r="NR526" s="61"/>
      <c r="NS526" s="61"/>
      <c r="NT526" s="61"/>
      <c r="NU526" s="61"/>
      <c r="NV526" s="61"/>
      <c r="NW526" s="61"/>
      <c r="NX526" s="61"/>
      <c r="NY526" s="61"/>
      <c r="NZ526" s="61"/>
      <c r="OA526" s="61"/>
      <c r="OB526" s="61"/>
      <c r="OC526" s="61"/>
      <c r="OD526" s="61"/>
      <c r="OE526" s="61"/>
      <c r="OF526" s="61"/>
      <c r="OG526" s="61"/>
      <c r="OH526" s="61"/>
      <c r="OI526" s="61"/>
      <c r="OJ526" s="61"/>
      <c r="OK526" s="61"/>
      <c r="OL526" s="61"/>
      <c r="OM526" s="61"/>
      <c r="ON526" s="61"/>
      <c r="OO526" s="61"/>
      <c r="OP526" s="61"/>
      <c r="OQ526" s="61"/>
      <c r="OR526" s="61"/>
      <c r="OS526" s="61"/>
      <c r="OT526" s="61"/>
      <c r="OU526" s="61"/>
      <c r="OV526" s="61"/>
      <c r="OW526" s="61"/>
      <c r="OX526" s="61"/>
      <c r="OY526" s="61"/>
      <c r="OZ526" s="61"/>
    </row>
    <row r="527" spans="1:416" ht="31.5" hidden="1">
      <c r="A527" s="176"/>
      <c r="B527" s="282">
        <v>197</v>
      </c>
      <c r="C527" s="278" t="s">
        <v>280</v>
      </c>
      <c r="D527" s="281" t="s">
        <v>4</v>
      </c>
      <c r="E527" s="278" t="s">
        <v>823</v>
      </c>
      <c r="F527" s="292" t="s">
        <v>6</v>
      </c>
      <c r="G527" s="281"/>
      <c r="H527" s="278" t="s">
        <v>910</v>
      </c>
      <c r="I527" s="137" t="s">
        <v>887</v>
      </c>
      <c r="J527" s="134"/>
      <c r="K527" s="206" t="s">
        <v>662</v>
      </c>
      <c r="L527" s="200" t="s">
        <v>500</v>
      </c>
      <c r="M527" s="55" t="s">
        <v>377</v>
      </c>
      <c r="N527" s="61" t="s">
        <v>349</v>
      </c>
      <c r="O527" s="272" t="s">
        <v>205</v>
      </c>
      <c r="P527" s="272">
        <v>1</v>
      </c>
      <c r="Q527" s="131"/>
      <c r="R527" s="131"/>
      <c r="S527" s="131"/>
      <c r="T527" s="131"/>
      <c r="U527" s="131"/>
      <c r="V527" s="131"/>
      <c r="W527" s="131"/>
      <c r="X527" s="131"/>
      <c r="Y527" s="131"/>
      <c r="Z527" s="131" t="s">
        <v>205</v>
      </c>
      <c r="AA527" s="131"/>
      <c r="AB527" s="130">
        <f t="shared" si="713"/>
        <v>1</v>
      </c>
      <c r="AC527" s="77"/>
      <c r="AD527" s="77"/>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251"/>
      <c r="BT527" s="251"/>
      <c r="BU527" s="77"/>
      <c r="BV527" s="77"/>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77"/>
      <c r="DM527" s="77"/>
      <c r="DN527" s="77"/>
      <c r="DO527" s="77"/>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77"/>
      <c r="FF527" s="77"/>
      <c r="FG527" s="77"/>
      <c r="FH527" s="77"/>
      <c r="FI527" s="77"/>
      <c r="FJ527" s="61"/>
      <c r="FK527" s="61"/>
      <c r="FL527" s="61"/>
      <c r="FM527" s="61"/>
      <c r="FN527" s="61"/>
      <c r="FO527" s="61"/>
      <c r="FP527" s="61"/>
      <c r="FQ527" s="61"/>
      <c r="FR527" s="61"/>
      <c r="FS527" s="61"/>
      <c r="FT527" s="61"/>
      <c r="FU527" s="61"/>
      <c r="FV527" s="61"/>
      <c r="FW527" s="61"/>
      <c r="FX527" s="61"/>
      <c r="FY527" s="61"/>
      <c r="FZ527" s="61"/>
      <c r="GA527" s="61"/>
      <c r="GB527" s="61"/>
      <c r="GC527" s="61"/>
      <c r="GD527" s="61"/>
      <c r="GE527" s="61"/>
      <c r="GF527" s="61"/>
      <c r="GG527" s="61"/>
      <c r="GH527" s="61"/>
      <c r="GI527" s="61"/>
      <c r="GJ527" s="61"/>
      <c r="GK527" s="61"/>
      <c r="GL527" s="61"/>
      <c r="GM527" s="61"/>
      <c r="GN527" s="61"/>
      <c r="GO527" s="61"/>
      <c r="GP527" s="61"/>
      <c r="GQ527" s="61"/>
      <c r="GR527" s="61"/>
      <c r="GS527" s="61"/>
      <c r="GT527" s="61"/>
      <c r="GU527" s="61"/>
      <c r="GV527" s="61"/>
      <c r="GW527" s="61"/>
      <c r="GX527" s="61"/>
      <c r="GY527" s="77"/>
      <c r="GZ527" s="77"/>
      <c r="HA527" s="77"/>
      <c r="HB527" s="77"/>
      <c r="HC527" s="77"/>
      <c r="HD527" s="61"/>
      <c r="HE527" s="61"/>
      <c r="HF527" s="61"/>
      <c r="HG527" s="61"/>
      <c r="HH527" s="61"/>
      <c r="HI527" s="61"/>
      <c r="HJ527" s="61"/>
      <c r="HK527" s="61"/>
      <c r="HL527" s="61"/>
      <c r="HM527" s="61"/>
      <c r="HN527" s="61"/>
      <c r="HO527" s="61"/>
      <c r="HP527" s="61"/>
      <c r="HQ527" s="61"/>
      <c r="HR527" s="61"/>
      <c r="HS527" s="61"/>
      <c r="HT527" s="61"/>
      <c r="HU527" s="61"/>
      <c r="HV527" s="61"/>
      <c r="HW527" s="61"/>
      <c r="HX527" s="61"/>
      <c r="HY527" s="61"/>
      <c r="HZ527" s="61"/>
      <c r="IA527" s="61"/>
      <c r="IB527" s="61"/>
      <c r="IC527" s="61"/>
      <c r="ID527" s="61"/>
      <c r="IE527" s="61"/>
      <c r="IF527" s="61"/>
      <c r="IG527" s="61"/>
      <c r="IH527" s="61"/>
      <c r="II527" s="61"/>
      <c r="IJ527" s="61"/>
      <c r="IK527" s="61"/>
      <c r="IL527" s="61"/>
      <c r="IM527" s="61"/>
      <c r="IN527" s="61"/>
      <c r="IO527" s="61"/>
      <c r="IP527" s="61"/>
      <c r="IQ527" s="61"/>
      <c r="IR527" s="61"/>
      <c r="IS527" s="77"/>
      <c r="IT527" s="77"/>
      <c r="IU527" s="77"/>
      <c r="IV527" s="77"/>
      <c r="IW527" s="61"/>
      <c r="IX527" s="61"/>
      <c r="IY527" s="61"/>
      <c r="IZ527" s="61"/>
      <c r="JA527" s="61"/>
      <c r="JB527" s="61"/>
      <c r="JC527" s="61"/>
      <c r="JD527" s="61"/>
      <c r="JE527" s="61"/>
      <c r="JF527" s="61"/>
      <c r="JG527" s="61"/>
      <c r="JH527" s="61"/>
      <c r="JI527" s="61"/>
      <c r="JJ527" s="61"/>
      <c r="JK527" s="61"/>
      <c r="JL527" s="61"/>
      <c r="JM527" s="61"/>
      <c r="JN527" s="61"/>
      <c r="JO527" s="61"/>
      <c r="JP527" s="61"/>
      <c r="JQ527" s="61"/>
      <c r="JR527" s="61"/>
      <c r="JS527" s="61"/>
      <c r="JT527" s="61"/>
      <c r="JU527" s="61"/>
      <c r="JV527" s="61"/>
      <c r="JW527" s="61"/>
      <c r="JX527" s="61"/>
      <c r="JY527" s="61"/>
      <c r="JZ527" s="61"/>
      <c r="KA527" s="61"/>
      <c r="KB527" s="61"/>
      <c r="KC527" s="61"/>
      <c r="KD527" s="61"/>
      <c r="KE527" s="61"/>
      <c r="KF527" s="61"/>
      <c r="KG527" s="61"/>
      <c r="KH527" s="61"/>
      <c r="KI527" s="61"/>
      <c r="KJ527" s="61"/>
      <c r="KK527" s="61"/>
      <c r="KL527" s="61"/>
      <c r="KM527" s="61"/>
      <c r="KN527" s="61"/>
      <c r="KO527" s="61"/>
      <c r="KP527" s="61"/>
      <c r="KQ527" s="61"/>
      <c r="KR527" s="61"/>
      <c r="KS527" s="61"/>
      <c r="KT527" s="61"/>
      <c r="KU527" s="61"/>
      <c r="KV527" s="61"/>
      <c r="KW527" s="61"/>
      <c r="KX527" s="61"/>
      <c r="KY527" s="61"/>
      <c r="KZ527" s="61"/>
      <c r="LA527" s="61"/>
      <c r="LB527" s="61"/>
      <c r="LC527" s="61"/>
      <c r="LD527" s="61"/>
      <c r="LE527" s="61"/>
      <c r="LF527" s="61"/>
      <c r="LG527" s="61"/>
      <c r="LH527" s="61"/>
      <c r="LI527" s="61"/>
      <c r="LJ527" s="61"/>
      <c r="LK527" s="61"/>
      <c r="LL527" s="61"/>
      <c r="LM527" s="61"/>
      <c r="LN527" s="61"/>
      <c r="LO527" s="61"/>
      <c r="LP527" s="61"/>
      <c r="LQ527" s="61"/>
      <c r="LR527" s="61"/>
      <c r="LS527" s="61"/>
      <c r="LT527" s="61"/>
      <c r="LU527" s="61"/>
      <c r="LV527" s="61"/>
      <c r="LW527" s="61"/>
      <c r="LX527" s="61"/>
      <c r="LY527" s="61"/>
      <c r="LZ527" s="61"/>
      <c r="MA527" s="61"/>
      <c r="MB527" s="61"/>
      <c r="MC527" s="61"/>
      <c r="MD527" s="61"/>
      <c r="ME527" s="61"/>
      <c r="MF527" s="61"/>
      <c r="MG527" s="61"/>
      <c r="MH527" s="61"/>
      <c r="MI527" s="61"/>
      <c r="MJ527" s="61"/>
      <c r="MK527" s="61"/>
      <c r="ML527" s="61"/>
      <c r="MM527" s="61"/>
      <c r="MN527" s="61"/>
      <c r="MO527" s="61"/>
      <c r="MP527" s="61"/>
      <c r="MQ527" s="61"/>
      <c r="MR527" s="61"/>
      <c r="MS527" s="61"/>
      <c r="MT527" s="61"/>
      <c r="MU527" s="61"/>
      <c r="MV527" s="61"/>
      <c r="MW527" s="61"/>
      <c r="MX527" s="61"/>
      <c r="MY527" s="61"/>
      <c r="MZ527" s="61"/>
      <c r="NA527" s="61"/>
      <c r="NB527" s="61"/>
      <c r="NC527" s="61"/>
      <c r="ND527" s="61"/>
      <c r="NE527" s="61"/>
      <c r="NF527" s="61"/>
      <c r="NG527" s="61"/>
      <c r="NH527" s="61"/>
      <c r="NI527" s="61"/>
      <c r="NJ527" s="61"/>
      <c r="NK527" s="61"/>
      <c r="NL527" s="61"/>
      <c r="NM527" s="61"/>
      <c r="NN527" s="77"/>
      <c r="NO527" s="77"/>
      <c r="NP527" s="61">
        <v>2</v>
      </c>
      <c r="NQ527" s="61">
        <v>2</v>
      </c>
      <c r="NR527" s="61">
        <v>1</v>
      </c>
      <c r="NS527" s="61">
        <v>2</v>
      </c>
      <c r="NT527" s="61">
        <v>2</v>
      </c>
      <c r="NU527" s="61">
        <v>2</v>
      </c>
      <c r="NV527" s="61">
        <v>2</v>
      </c>
      <c r="NW527" s="61">
        <v>2</v>
      </c>
      <c r="NX527" s="61">
        <v>2</v>
      </c>
      <c r="NY527" s="61">
        <v>2</v>
      </c>
      <c r="NZ527" s="61">
        <v>1</v>
      </c>
      <c r="OA527" s="61">
        <v>2</v>
      </c>
      <c r="OB527" s="61">
        <v>1</v>
      </c>
      <c r="OC527" s="61">
        <v>2</v>
      </c>
      <c r="OD527" s="61">
        <v>2</v>
      </c>
      <c r="OE527" s="61">
        <v>2</v>
      </c>
      <c r="OF527" s="61">
        <v>2</v>
      </c>
      <c r="OG527" s="61">
        <v>2</v>
      </c>
      <c r="OH527" s="61">
        <v>2</v>
      </c>
      <c r="OI527" s="61">
        <v>2</v>
      </c>
      <c r="OJ527" s="61">
        <v>2</v>
      </c>
      <c r="OK527" s="61">
        <v>2</v>
      </c>
      <c r="OL527" s="61">
        <v>2</v>
      </c>
      <c r="OM527" s="61">
        <v>2</v>
      </c>
      <c r="ON527" s="61"/>
      <c r="OO527" s="61">
        <v>2</v>
      </c>
      <c r="OP527" s="61"/>
      <c r="OQ527" s="61"/>
      <c r="OR527" s="61"/>
      <c r="OS527" s="61"/>
      <c r="OT527" s="61"/>
      <c r="OU527" s="61"/>
      <c r="OV527" s="61"/>
      <c r="OW527" s="61"/>
      <c r="OX527" s="61"/>
      <c r="OY527" s="61"/>
      <c r="OZ527" s="61"/>
    </row>
    <row r="528" spans="1:416" ht="55.5" hidden="1">
      <c r="A528" s="176"/>
      <c r="B528" s="282"/>
      <c r="C528" s="278"/>
      <c r="D528" s="281"/>
      <c r="E528" s="278"/>
      <c r="F528" s="292"/>
      <c r="G528" s="281"/>
      <c r="H528" s="278"/>
      <c r="I528" s="137" t="s">
        <v>888</v>
      </c>
      <c r="J528" s="134"/>
      <c r="K528" s="206" t="s">
        <v>662</v>
      </c>
      <c r="L528" s="200" t="s">
        <v>500</v>
      </c>
      <c r="M528" s="55" t="s">
        <v>377</v>
      </c>
      <c r="N528" s="61" t="s">
        <v>349</v>
      </c>
      <c r="O528" s="273"/>
      <c r="P528" s="273"/>
      <c r="Q528" s="131"/>
      <c r="R528" s="131"/>
      <c r="S528" s="131"/>
      <c r="T528" s="131"/>
      <c r="U528" s="131"/>
      <c r="V528" s="131"/>
      <c r="W528" s="131"/>
      <c r="X528" s="131"/>
      <c r="Y528" s="131"/>
      <c r="Z528" s="131" t="s">
        <v>205</v>
      </c>
      <c r="AA528" s="131"/>
      <c r="AB528" s="130">
        <f t="shared" si="713"/>
        <v>1</v>
      </c>
      <c r="AC528" s="77"/>
      <c r="AD528" s="77"/>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251"/>
      <c r="BT528" s="251"/>
      <c r="BU528" s="77"/>
      <c r="BV528" s="77"/>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77"/>
      <c r="DM528" s="77"/>
      <c r="DN528" s="77"/>
      <c r="DO528" s="77"/>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77"/>
      <c r="FF528" s="77"/>
      <c r="FG528" s="77"/>
      <c r="FH528" s="77"/>
      <c r="FI528" s="77"/>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77"/>
      <c r="GZ528" s="77"/>
      <c r="HA528" s="77"/>
      <c r="HB528" s="77"/>
      <c r="HC528" s="77"/>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61"/>
      <c r="IJ528" s="61"/>
      <c r="IK528" s="61"/>
      <c r="IL528" s="61"/>
      <c r="IM528" s="61"/>
      <c r="IN528" s="61"/>
      <c r="IO528" s="61"/>
      <c r="IP528" s="61"/>
      <c r="IQ528" s="61"/>
      <c r="IR528" s="61"/>
      <c r="IS528" s="77"/>
      <c r="IT528" s="77"/>
      <c r="IU528" s="77"/>
      <c r="IV528" s="77"/>
      <c r="IW528" s="61"/>
      <c r="IX528" s="61"/>
      <c r="IY528" s="61"/>
      <c r="IZ528" s="61"/>
      <c r="JA528" s="61"/>
      <c r="JB528" s="61"/>
      <c r="JC528" s="61"/>
      <c r="JD528" s="61"/>
      <c r="JE528" s="61"/>
      <c r="JF528" s="61"/>
      <c r="JG528" s="61"/>
      <c r="JH528" s="61"/>
      <c r="JI528" s="61"/>
      <c r="JJ528" s="61"/>
      <c r="JK528" s="61"/>
      <c r="JL528" s="61"/>
      <c r="JM528" s="61"/>
      <c r="JN528" s="61"/>
      <c r="JO528" s="61"/>
      <c r="JP528" s="61"/>
      <c r="JQ528" s="61"/>
      <c r="JR528" s="61"/>
      <c r="JS528" s="61"/>
      <c r="JT528" s="61"/>
      <c r="JU528" s="61"/>
      <c r="JV528" s="61"/>
      <c r="JW528" s="61"/>
      <c r="JX528" s="61"/>
      <c r="JY528" s="61"/>
      <c r="JZ528" s="61"/>
      <c r="KA528" s="61"/>
      <c r="KB528" s="61"/>
      <c r="KC528" s="61"/>
      <c r="KD528" s="61"/>
      <c r="KE528" s="61"/>
      <c r="KF528" s="61"/>
      <c r="KG528" s="61"/>
      <c r="KH528" s="61"/>
      <c r="KI528" s="61"/>
      <c r="KJ528" s="61"/>
      <c r="KK528" s="61"/>
      <c r="KL528" s="61"/>
      <c r="KM528" s="61"/>
      <c r="KN528" s="61"/>
      <c r="KO528" s="61"/>
      <c r="KP528" s="61"/>
      <c r="KQ528" s="61"/>
      <c r="KR528" s="61"/>
      <c r="KS528" s="61"/>
      <c r="KT528" s="61"/>
      <c r="KU528" s="61"/>
      <c r="KV528" s="61"/>
      <c r="KW528" s="61"/>
      <c r="KX528" s="61"/>
      <c r="KY528" s="61"/>
      <c r="KZ528" s="61"/>
      <c r="LA528" s="61"/>
      <c r="LB528" s="61"/>
      <c r="LC528" s="61"/>
      <c r="LD528" s="61"/>
      <c r="LE528" s="61"/>
      <c r="LF528" s="61"/>
      <c r="LG528" s="61"/>
      <c r="LH528" s="61"/>
      <c r="LI528" s="61"/>
      <c r="LJ528" s="61"/>
      <c r="LK528" s="61"/>
      <c r="LL528" s="61"/>
      <c r="LM528" s="61"/>
      <c r="LN528" s="61"/>
      <c r="LO528" s="61"/>
      <c r="LP528" s="61"/>
      <c r="LQ528" s="61"/>
      <c r="LR528" s="61"/>
      <c r="LS528" s="61"/>
      <c r="LT528" s="61"/>
      <c r="LU528" s="61"/>
      <c r="LV528" s="61"/>
      <c r="LW528" s="61"/>
      <c r="LX528" s="61"/>
      <c r="LY528" s="61"/>
      <c r="LZ528" s="61"/>
      <c r="MA528" s="61"/>
      <c r="MB528" s="61"/>
      <c r="MC528" s="78" t="s">
        <v>552</v>
      </c>
      <c r="MD528" s="61">
        <v>2</v>
      </c>
      <c r="ME528" s="61">
        <v>2</v>
      </c>
      <c r="MF528" s="61">
        <v>2</v>
      </c>
      <c r="MG528" s="61">
        <v>2</v>
      </c>
      <c r="MH528" s="61">
        <v>2</v>
      </c>
      <c r="MI528" s="61">
        <v>2</v>
      </c>
      <c r="MJ528" s="61">
        <v>2</v>
      </c>
      <c r="MK528" s="61">
        <v>2</v>
      </c>
      <c r="ML528" s="61">
        <v>2</v>
      </c>
      <c r="MM528" s="61">
        <v>2</v>
      </c>
      <c r="MN528" s="61">
        <v>1</v>
      </c>
      <c r="MO528" s="61">
        <v>2</v>
      </c>
      <c r="MP528" s="61">
        <v>2</v>
      </c>
      <c r="MQ528" s="61">
        <v>2</v>
      </c>
      <c r="MR528" s="61">
        <v>2</v>
      </c>
      <c r="MS528" s="61">
        <v>2</v>
      </c>
      <c r="MT528" s="61">
        <v>2</v>
      </c>
      <c r="MU528" s="61">
        <v>2</v>
      </c>
      <c r="MV528" s="61">
        <v>2</v>
      </c>
      <c r="MW528" s="61">
        <v>2</v>
      </c>
      <c r="MX528" s="61">
        <v>2</v>
      </c>
      <c r="MY528" s="61">
        <v>2</v>
      </c>
      <c r="MZ528" s="61">
        <v>2</v>
      </c>
      <c r="NA528" s="61">
        <v>2</v>
      </c>
      <c r="NB528" s="61">
        <v>2</v>
      </c>
      <c r="NC528" s="61">
        <v>2</v>
      </c>
      <c r="ND528" s="202">
        <f>COUNTIF(MD528:NC528,"2")</f>
        <v>25</v>
      </c>
      <c r="NE528" s="203">
        <f>ND528/(ND528+NF528+NH528+NJ528)</f>
        <v>0.96153846153846156</v>
      </c>
      <c r="NF528" s="202">
        <f>COUNTIF(MD528:NC528,"1")</f>
        <v>1</v>
      </c>
      <c r="NG528" s="203">
        <f>NF528/(ND528+NF528+NH528+NJ528)</f>
        <v>3.8461538461538464E-2</v>
      </c>
      <c r="NH528" s="202">
        <f>COUNTIF(MD528:NC528,"0")</f>
        <v>0</v>
      </c>
      <c r="NI528" s="203">
        <f>NH528/(ND528+NF528+NH528+NJ528)</f>
        <v>0</v>
      </c>
      <c r="NJ528" s="202">
        <f>COUNTIF(LQ528:NC528,"KĐG")</f>
        <v>0</v>
      </c>
      <c r="NK528" s="203">
        <f>NJ528/(ND528+NF528+NH528+NJ528)</f>
        <v>0</v>
      </c>
      <c r="NL528" s="204">
        <f>(((ND528*2)+(NF528*1)+(NH528*0)))/(ND528+NF528+NH528)</f>
        <v>1.9615384615384615</v>
      </c>
      <c r="NM528" s="207" t="str">
        <f>IF(NK528&gt;=50%,"KĐG",IF(NL528&gt;=1.6,"Đạt mục tiêu",IF(NL528&gt;=1,"Cần cố gắng","Chưa đạt")))</f>
        <v>Đạt mục tiêu</v>
      </c>
      <c r="NN528" s="61"/>
      <c r="NO528" s="61"/>
      <c r="NP528" s="61"/>
      <c r="NQ528" s="61"/>
      <c r="NR528" s="61"/>
      <c r="NS528" s="61"/>
      <c r="NT528" s="61"/>
      <c r="NU528" s="61"/>
      <c r="NV528" s="61"/>
      <c r="NW528" s="61"/>
      <c r="NX528" s="61"/>
      <c r="NY528" s="61"/>
      <c r="NZ528" s="61"/>
      <c r="OA528" s="61"/>
      <c r="OB528" s="61"/>
      <c r="OC528" s="61"/>
      <c r="OD528" s="61"/>
      <c r="OE528" s="61"/>
      <c r="OF528" s="61"/>
      <c r="OG528" s="61"/>
      <c r="OH528" s="61"/>
      <c r="OI528" s="61"/>
      <c r="OJ528" s="61"/>
      <c r="OK528" s="61"/>
      <c r="OL528" s="61"/>
      <c r="OM528" s="61"/>
      <c r="ON528" s="61"/>
      <c r="OO528" s="61"/>
      <c r="OP528" s="61"/>
      <c r="OQ528" s="61"/>
      <c r="OR528" s="61"/>
      <c r="OS528" s="61"/>
      <c r="OT528" s="61"/>
      <c r="OU528" s="61"/>
      <c r="OV528" s="61"/>
      <c r="OW528" s="61"/>
      <c r="OX528" s="61"/>
      <c r="OY528" s="61"/>
      <c r="OZ528" s="61"/>
    </row>
    <row r="529" spans="1:416" ht="108.75" customHeight="1">
      <c r="A529" s="176"/>
      <c r="B529" s="61">
        <v>198</v>
      </c>
      <c r="C529" s="169" t="s">
        <v>1187</v>
      </c>
      <c r="D529" s="161" t="s">
        <v>7</v>
      </c>
      <c r="E529" s="169" t="s">
        <v>911</v>
      </c>
      <c r="F529" s="170" t="s">
        <v>7</v>
      </c>
      <c r="G529" s="146" t="s">
        <v>205</v>
      </c>
      <c r="H529" s="137" t="s">
        <v>911</v>
      </c>
      <c r="I529" s="137" t="s">
        <v>1570</v>
      </c>
      <c r="J529" s="134"/>
      <c r="K529" s="206" t="s">
        <v>662</v>
      </c>
      <c r="L529" s="200" t="s">
        <v>500</v>
      </c>
      <c r="M529" s="55" t="s">
        <v>377</v>
      </c>
      <c r="N529" s="61" t="s">
        <v>349</v>
      </c>
      <c r="O529" s="61" t="s">
        <v>205</v>
      </c>
      <c r="P529" s="171"/>
      <c r="Q529" s="131"/>
      <c r="R529" s="131" t="s">
        <v>205</v>
      </c>
      <c r="S529" s="131"/>
      <c r="T529" s="131"/>
      <c r="U529" s="131"/>
      <c r="V529" s="131"/>
      <c r="W529" s="131"/>
      <c r="X529" s="131"/>
      <c r="Y529" s="131"/>
      <c r="Z529" s="131"/>
      <c r="AA529" s="131"/>
      <c r="AB529" s="130">
        <f t="shared" si="713"/>
        <v>1</v>
      </c>
      <c r="AC529" s="77"/>
      <c r="AD529" s="77"/>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77"/>
      <c r="BT529" s="79" t="s">
        <v>663</v>
      </c>
      <c r="BU529" s="77"/>
      <c r="BV529" s="77"/>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77"/>
      <c r="DM529" s="77"/>
      <c r="DN529" s="77"/>
      <c r="DO529" s="77"/>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77"/>
      <c r="FF529" s="77"/>
      <c r="FG529" s="77"/>
      <c r="FH529" s="77"/>
      <c r="FI529" s="77"/>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77"/>
      <c r="GZ529" s="77"/>
      <c r="HA529" s="77"/>
      <c r="HB529" s="77"/>
      <c r="HC529" s="77"/>
      <c r="HD529" s="61"/>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61"/>
      <c r="IM529" s="61"/>
      <c r="IN529" s="61"/>
      <c r="IO529" s="61"/>
      <c r="IP529" s="61"/>
      <c r="IQ529" s="61"/>
      <c r="IR529" s="61"/>
      <c r="IS529" s="77"/>
      <c r="IT529" s="77"/>
      <c r="IU529" s="77"/>
      <c r="IV529" s="77"/>
      <c r="IW529" s="61"/>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61"/>
      <c r="JX529" s="61"/>
      <c r="JY529" s="61"/>
      <c r="JZ529" s="61"/>
      <c r="KA529" s="61"/>
      <c r="KB529" s="61"/>
      <c r="KC529" s="61"/>
      <c r="KD529" s="61"/>
      <c r="KE529" s="61"/>
      <c r="KF529" s="61"/>
      <c r="KG529" s="61"/>
      <c r="KH529" s="61"/>
      <c r="KI529" s="61"/>
      <c r="KJ529" s="61"/>
      <c r="KK529" s="61"/>
      <c r="KL529" s="61"/>
      <c r="KM529" s="61"/>
      <c r="KN529" s="61"/>
      <c r="KO529" s="61"/>
      <c r="KP529" s="61"/>
      <c r="KQ529" s="61"/>
      <c r="KR529" s="61"/>
      <c r="KS529" s="61"/>
      <c r="KT529" s="61"/>
      <c r="KU529" s="61"/>
      <c r="KV529" s="61"/>
      <c r="KW529" s="61"/>
      <c r="KX529" s="61"/>
      <c r="KY529" s="61"/>
      <c r="KZ529" s="61"/>
      <c r="LA529" s="61"/>
      <c r="LB529" s="61"/>
      <c r="LC529" s="61"/>
      <c r="LD529" s="61"/>
      <c r="LE529" s="61"/>
      <c r="LF529" s="61"/>
      <c r="LG529" s="61"/>
      <c r="LH529" s="61"/>
      <c r="LI529" s="61"/>
      <c r="LJ529" s="61"/>
      <c r="LK529" s="61"/>
      <c r="LL529" s="61"/>
      <c r="LM529" s="61"/>
      <c r="LN529" s="61"/>
      <c r="LO529" s="61"/>
      <c r="LP529" s="61"/>
      <c r="LQ529" s="61"/>
      <c r="LR529" s="61"/>
      <c r="LS529" s="61"/>
      <c r="LT529" s="61"/>
      <c r="LU529" s="61"/>
      <c r="LV529" s="61"/>
      <c r="LW529" s="61"/>
      <c r="LX529" s="61"/>
      <c r="LY529" s="61"/>
      <c r="LZ529" s="61"/>
      <c r="MA529" s="61"/>
      <c r="MB529" s="61"/>
      <c r="MC529" s="78"/>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202"/>
      <c r="NE529" s="203"/>
      <c r="NF529" s="202"/>
      <c r="NG529" s="203"/>
      <c r="NH529" s="202"/>
      <c r="NI529" s="203"/>
      <c r="NJ529" s="202"/>
      <c r="NK529" s="203"/>
      <c r="NL529" s="204"/>
      <c r="NM529" s="207"/>
      <c r="NN529" s="61"/>
      <c r="NO529" s="61"/>
      <c r="NP529" s="61"/>
      <c r="NQ529" s="61"/>
      <c r="NR529" s="61"/>
      <c r="NS529" s="61"/>
      <c r="NT529" s="61"/>
      <c r="NU529" s="61"/>
      <c r="NV529" s="61"/>
      <c r="NW529" s="61"/>
      <c r="NX529" s="61"/>
      <c r="NY529" s="61"/>
      <c r="NZ529" s="61"/>
      <c r="OA529" s="61"/>
      <c r="OB529" s="61"/>
      <c r="OC529" s="61"/>
      <c r="OD529" s="61"/>
      <c r="OE529" s="61"/>
      <c r="OF529" s="61"/>
      <c r="OG529" s="61"/>
      <c r="OH529" s="61"/>
      <c r="OI529" s="61"/>
      <c r="OJ529" s="61"/>
      <c r="OK529" s="61"/>
      <c r="OL529" s="61"/>
      <c r="OM529" s="61"/>
      <c r="ON529" s="61"/>
      <c r="OO529" s="61"/>
      <c r="OP529" s="61"/>
      <c r="OQ529" s="61"/>
      <c r="OR529" s="61"/>
      <c r="OS529" s="61"/>
      <c r="OT529" s="61"/>
      <c r="OU529" s="61"/>
      <c r="OV529" s="61"/>
      <c r="OW529" s="61"/>
      <c r="OX529" s="61"/>
      <c r="OY529" s="61"/>
      <c r="OZ529" s="61"/>
    </row>
    <row r="530" spans="1:416" ht="41.25" hidden="1" customHeight="1">
      <c r="A530" s="176"/>
      <c r="B530" s="61">
        <v>199</v>
      </c>
      <c r="C530" s="137" t="s">
        <v>912</v>
      </c>
      <c r="D530" s="133" t="s">
        <v>4</v>
      </c>
      <c r="E530" s="137" t="s">
        <v>913</v>
      </c>
      <c r="F530" s="134" t="s">
        <v>6</v>
      </c>
      <c r="G530" s="133"/>
      <c r="H530" s="137" t="s">
        <v>913</v>
      </c>
      <c r="I530" s="176" t="s">
        <v>1138</v>
      </c>
      <c r="J530" s="134"/>
      <c r="K530" s="206" t="s">
        <v>662</v>
      </c>
      <c r="L530" s="200" t="s">
        <v>500</v>
      </c>
      <c r="M530" s="55" t="s">
        <v>377</v>
      </c>
      <c r="N530" s="61" t="s">
        <v>349</v>
      </c>
      <c r="O530" s="61" t="s">
        <v>205</v>
      </c>
      <c r="P530" s="171">
        <v>1</v>
      </c>
      <c r="Q530" s="131"/>
      <c r="R530" s="131"/>
      <c r="S530" s="131"/>
      <c r="T530" s="131"/>
      <c r="U530" s="131"/>
      <c r="V530" s="131"/>
      <c r="W530" s="131"/>
      <c r="X530" s="131"/>
      <c r="Y530" s="131"/>
      <c r="Z530" s="131"/>
      <c r="AA530" s="131" t="s">
        <v>205</v>
      </c>
      <c r="AB530" s="130">
        <f t="shared" si="713"/>
        <v>1</v>
      </c>
      <c r="AC530" s="77"/>
      <c r="AD530" s="77"/>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251"/>
      <c r="BT530" s="251"/>
      <c r="BU530" s="77"/>
      <c r="BV530" s="77"/>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77"/>
      <c r="DM530" s="77"/>
      <c r="DN530" s="77"/>
      <c r="DO530" s="77"/>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77"/>
      <c r="FF530" s="77"/>
      <c r="FG530" s="77"/>
      <c r="FH530" s="77"/>
      <c r="FI530" s="77"/>
      <c r="FJ530" s="61"/>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61"/>
      <c r="GP530" s="61"/>
      <c r="GQ530" s="61"/>
      <c r="GR530" s="61"/>
      <c r="GS530" s="61"/>
      <c r="GT530" s="61"/>
      <c r="GU530" s="61"/>
      <c r="GV530" s="61"/>
      <c r="GW530" s="61"/>
      <c r="GX530" s="61"/>
      <c r="GY530" s="77"/>
      <c r="GZ530" s="77"/>
      <c r="HA530" s="77"/>
      <c r="HB530" s="77"/>
      <c r="HC530" s="77"/>
      <c r="HD530" s="61"/>
      <c r="HE530" s="61"/>
      <c r="HF530" s="61"/>
      <c r="HG530" s="61"/>
      <c r="HH530" s="61"/>
      <c r="HI530" s="61"/>
      <c r="HJ530" s="61"/>
      <c r="HK530" s="61"/>
      <c r="HL530" s="61"/>
      <c r="HM530" s="61"/>
      <c r="HN530" s="61"/>
      <c r="HO530" s="61"/>
      <c r="HP530" s="61"/>
      <c r="HQ530" s="61"/>
      <c r="HR530" s="61"/>
      <c r="HS530" s="61"/>
      <c r="HT530" s="61"/>
      <c r="HU530" s="61"/>
      <c r="HV530" s="61"/>
      <c r="HW530" s="61"/>
      <c r="HX530" s="61"/>
      <c r="HY530" s="61"/>
      <c r="HZ530" s="61"/>
      <c r="IA530" s="61"/>
      <c r="IB530" s="61"/>
      <c r="IC530" s="61"/>
      <c r="ID530" s="61"/>
      <c r="IE530" s="61"/>
      <c r="IF530" s="61"/>
      <c r="IG530" s="61"/>
      <c r="IH530" s="61"/>
      <c r="II530" s="61"/>
      <c r="IJ530" s="61"/>
      <c r="IK530" s="61"/>
      <c r="IL530" s="61"/>
      <c r="IM530" s="61"/>
      <c r="IN530" s="61"/>
      <c r="IO530" s="61"/>
      <c r="IP530" s="61"/>
      <c r="IQ530" s="61"/>
      <c r="IR530" s="61"/>
      <c r="IS530" s="77"/>
      <c r="IT530" s="77"/>
      <c r="IU530" s="77"/>
      <c r="IV530" s="77"/>
      <c r="IW530" s="61"/>
      <c r="IX530" s="61"/>
      <c r="IY530" s="61"/>
      <c r="IZ530" s="61"/>
      <c r="JA530" s="61"/>
      <c r="JB530" s="61"/>
      <c r="JC530" s="61"/>
      <c r="JD530" s="61"/>
      <c r="JE530" s="61"/>
      <c r="JF530" s="61"/>
      <c r="JG530" s="61"/>
      <c r="JH530" s="61"/>
      <c r="JI530" s="61"/>
      <c r="JJ530" s="61"/>
      <c r="JK530" s="61"/>
      <c r="JL530" s="61"/>
      <c r="JM530" s="61"/>
      <c r="JN530" s="61"/>
      <c r="JO530" s="61"/>
      <c r="JP530" s="61"/>
      <c r="JQ530" s="61"/>
      <c r="JR530" s="61"/>
      <c r="JS530" s="61"/>
      <c r="JT530" s="61"/>
      <c r="JU530" s="61"/>
      <c r="JV530" s="61"/>
      <c r="JW530" s="61"/>
      <c r="JX530" s="61"/>
      <c r="JY530" s="61"/>
      <c r="JZ530" s="61"/>
      <c r="KA530" s="61"/>
      <c r="KB530" s="61"/>
      <c r="KC530" s="61"/>
      <c r="KD530" s="61"/>
      <c r="KE530" s="61"/>
      <c r="KF530" s="61"/>
      <c r="KG530" s="61"/>
      <c r="KH530" s="61"/>
      <c r="KI530" s="61"/>
      <c r="KJ530" s="61"/>
      <c r="KK530" s="61"/>
      <c r="KL530" s="61"/>
      <c r="KM530" s="61"/>
      <c r="KN530" s="61"/>
      <c r="KO530" s="61"/>
      <c r="KP530" s="61"/>
      <c r="KQ530" s="61"/>
      <c r="KR530" s="61"/>
      <c r="KS530" s="61"/>
      <c r="KT530" s="61"/>
      <c r="KU530" s="61"/>
      <c r="KV530" s="61"/>
      <c r="KW530" s="61"/>
      <c r="KX530" s="61"/>
      <c r="KY530" s="61"/>
      <c r="KZ530" s="61"/>
      <c r="LA530" s="61"/>
      <c r="LB530" s="61"/>
      <c r="LC530" s="61"/>
      <c r="LD530" s="61"/>
      <c r="LE530" s="61"/>
      <c r="LF530" s="61"/>
      <c r="LG530" s="61"/>
      <c r="LH530" s="61"/>
      <c r="LI530" s="61"/>
      <c r="LJ530" s="61"/>
      <c r="LK530" s="61"/>
      <c r="LL530" s="61"/>
      <c r="LM530" s="61"/>
      <c r="LN530" s="61"/>
      <c r="LO530" s="61"/>
      <c r="LP530" s="61"/>
      <c r="LQ530" s="61"/>
      <c r="LR530" s="61"/>
      <c r="LS530" s="61"/>
      <c r="LT530" s="61"/>
      <c r="LU530" s="61"/>
      <c r="LV530" s="61"/>
      <c r="LW530" s="61"/>
      <c r="LX530" s="61"/>
      <c r="LY530" s="61"/>
      <c r="LZ530" s="61"/>
      <c r="MA530" s="61"/>
      <c r="MB530" s="61"/>
      <c r="MC530" s="78"/>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202"/>
      <c r="NE530" s="203"/>
      <c r="NF530" s="202"/>
      <c r="NG530" s="203"/>
      <c r="NH530" s="202"/>
      <c r="NI530" s="203"/>
      <c r="NJ530" s="202"/>
      <c r="NK530" s="203"/>
      <c r="NL530" s="204"/>
      <c r="NM530" s="207"/>
      <c r="NN530" s="61"/>
      <c r="NO530" s="61"/>
      <c r="NP530" s="61"/>
      <c r="NQ530" s="61"/>
      <c r="NR530" s="61"/>
      <c r="NS530" s="61"/>
      <c r="NT530" s="61"/>
      <c r="NU530" s="61"/>
      <c r="NV530" s="61"/>
      <c r="NW530" s="61"/>
      <c r="NX530" s="61"/>
      <c r="NY530" s="61"/>
      <c r="NZ530" s="61"/>
      <c r="OA530" s="61"/>
      <c r="OB530" s="61"/>
      <c r="OC530" s="61"/>
      <c r="OD530" s="61"/>
      <c r="OE530" s="61"/>
      <c r="OF530" s="61"/>
      <c r="OG530" s="61"/>
      <c r="OH530" s="61"/>
      <c r="OI530" s="61"/>
      <c r="OJ530" s="61"/>
      <c r="OK530" s="61"/>
      <c r="OL530" s="61"/>
      <c r="OM530" s="61"/>
      <c r="ON530" s="61"/>
      <c r="OO530" s="61"/>
      <c r="OP530" s="61"/>
      <c r="OQ530" s="61"/>
      <c r="OR530" s="61"/>
      <c r="OS530" s="61"/>
      <c r="OT530" s="61"/>
      <c r="OU530" s="61"/>
      <c r="OV530" s="61"/>
      <c r="OW530" s="61"/>
      <c r="OX530" s="61"/>
      <c r="OY530" s="61"/>
      <c r="OZ530" s="61"/>
    </row>
    <row r="531" spans="1:416" ht="41.25" hidden="1" customHeight="1">
      <c r="A531" s="176"/>
      <c r="B531" s="61">
        <v>200</v>
      </c>
      <c r="C531" s="137" t="s">
        <v>914</v>
      </c>
      <c r="D531" s="133" t="s">
        <v>12</v>
      </c>
      <c r="E531" s="137" t="s">
        <v>915</v>
      </c>
      <c r="F531" s="134" t="s">
        <v>12</v>
      </c>
      <c r="G531" s="133"/>
      <c r="H531" s="137" t="s">
        <v>915</v>
      </c>
      <c r="I531" s="176" t="s">
        <v>687</v>
      </c>
      <c r="J531" s="134"/>
      <c r="K531" s="206" t="s">
        <v>662</v>
      </c>
      <c r="L531" s="200" t="s">
        <v>500</v>
      </c>
      <c r="M531" s="55" t="s">
        <v>377</v>
      </c>
      <c r="N531" s="61" t="s">
        <v>349</v>
      </c>
      <c r="O531" s="61" t="s">
        <v>205</v>
      </c>
      <c r="P531" s="171"/>
      <c r="Q531" s="131"/>
      <c r="R531" s="131"/>
      <c r="S531" s="131"/>
      <c r="T531" s="131" t="s">
        <v>205</v>
      </c>
      <c r="U531" s="131"/>
      <c r="V531" s="131"/>
      <c r="W531" s="131"/>
      <c r="X531" s="131"/>
      <c r="Y531" s="131"/>
      <c r="Z531" s="131"/>
      <c r="AA531" s="131"/>
      <c r="AB531" s="130">
        <f t="shared" si="713"/>
        <v>1</v>
      </c>
      <c r="AC531" s="77"/>
      <c r="AD531" s="77"/>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251"/>
      <c r="BT531" s="251"/>
      <c r="BU531" s="77"/>
      <c r="BV531" s="77"/>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77"/>
      <c r="DM531" s="77"/>
      <c r="DN531" s="77"/>
      <c r="DO531" s="77"/>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77"/>
      <c r="FF531" s="77"/>
      <c r="FG531" s="77"/>
      <c r="FH531" s="77"/>
      <c r="FI531" s="77"/>
      <c r="FJ531" s="61"/>
      <c r="FK531" s="61"/>
      <c r="FL531" s="61"/>
      <c r="FM531" s="61"/>
      <c r="FN531" s="61"/>
      <c r="FO531" s="61"/>
      <c r="FP531" s="61"/>
      <c r="FQ531" s="61"/>
      <c r="FR531" s="61"/>
      <c r="FS531" s="61"/>
      <c r="FT531" s="61"/>
      <c r="FU531" s="61"/>
      <c r="FV531" s="61"/>
      <c r="FW531" s="61"/>
      <c r="FX531" s="61"/>
      <c r="FY531" s="61"/>
      <c r="FZ531" s="61"/>
      <c r="GA531" s="61"/>
      <c r="GB531" s="61"/>
      <c r="GC531" s="61"/>
      <c r="GD531" s="61"/>
      <c r="GE531" s="61"/>
      <c r="GF531" s="61"/>
      <c r="GG531" s="61"/>
      <c r="GH531" s="61"/>
      <c r="GI531" s="61"/>
      <c r="GJ531" s="61"/>
      <c r="GK531" s="61"/>
      <c r="GL531" s="61"/>
      <c r="GM531" s="61"/>
      <c r="GN531" s="61"/>
      <c r="GO531" s="61"/>
      <c r="GP531" s="61"/>
      <c r="GQ531" s="61"/>
      <c r="GR531" s="61"/>
      <c r="GS531" s="61"/>
      <c r="GT531" s="61"/>
      <c r="GU531" s="61"/>
      <c r="GV531" s="61"/>
      <c r="GW531" s="61"/>
      <c r="GX531" s="61"/>
      <c r="GY531" s="77"/>
      <c r="GZ531" s="77"/>
      <c r="HA531" s="77"/>
      <c r="HB531" s="77"/>
      <c r="HC531" s="77"/>
      <c r="HD531" s="61"/>
      <c r="HE531" s="61"/>
      <c r="HF531" s="61"/>
      <c r="HG531" s="61"/>
      <c r="HH531" s="61"/>
      <c r="HI531" s="61"/>
      <c r="HJ531" s="61"/>
      <c r="HK531" s="61"/>
      <c r="HL531" s="61"/>
      <c r="HM531" s="61"/>
      <c r="HN531" s="61"/>
      <c r="HO531" s="61"/>
      <c r="HP531" s="61"/>
      <c r="HQ531" s="61"/>
      <c r="HR531" s="61"/>
      <c r="HS531" s="61"/>
      <c r="HT531" s="61"/>
      <c r="HU531" s="61"/>
      <c r="HV531" s="61"/>
      <c r="HW531" s="61"/>
      <c r="HX531" s="61"/>
      <c r="HY531" s="61"/>
      <c r="HZ531" s="61"/>
      <c r="IA531" s="61"/>
      <c r="IB531" s="61"/>
      <c r="IC531" s="61"/>
      <c r="ID531" s="61"/>
      <c r="IE531" s="61"/>
      <c r="IF531" s="61"/>
      <c r="IG531" s="61"/>
      <c r="IH531" s="61"/>
      <c r="II531" s="61"/>
      <c r="IJ531" s="61"/>
      <c r="IK531" s="61"/>
      <c r="IL531" s="61"/>
      <c r="IM531" s="61"/>
      <c r="IN531" s="61"/>
      <c r="IO531" s="61"/>
      <c r="IP531" s="61"/>
      <c r="IQ531" s="61"/>
      <c r="IR531" s="61"/>
      <c r="IS531" s="77"/>
      <c r="IT531" s="77"/>
      <c r="IU531" s="77"/>
      <c r="IV531" s="77"/>
      <c r="IW531" s="61"/>
      <c r="IX531" s="61"/>
      <c r="IY531" s="61"/>
      <c r="IZ531" s="61"/>
      <c r="JA531" s="61"/>
      <c r="JB531" s="61"/>
      <c r="JC531" s="61"/>
      <c r="JD531" s="61"/>
      <c r="JE531" s="61"/>
      <c r="JF531" s="61"/>
      <c r="JG531" s="61"/>
      <c r="JH531" s="61"/>
      <c r="JI531" s="61"/>
      <c r="JJ531" s="61"/>
      <c r="JK531" s="61"/>
      <c r="JL531" s="61"/>
      <c r="JM531" s="61"/>
      <c r="JN531" s="61"/>
      <c r="JO531" s="61"/>
      <c r="JP531" s="61"/>
      <c r="JQ531" s="61"/>
      <c r="JR531" s="61"/>
      <c r="JS531" s="61"/>
      <c r="JT531" s="61"/>
      <c r="JU531" s="61"/>
      <c r="JV531" s="61"/>
      <c r="JW531" s="61"/>
      <c r="JX531" s="61"/>
      <c r="JY531" s="61"/>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61"/>
      <c r="LG531" s="61"/>
      <c r="LH531" s="61"/>
      <c r="LI531" s="61"/>
      <c r="LJ531" s="61"/>
      <c r="LK531" s="61"/>
      <c r="LL531" s="61"/>
      <c r="LM531" s="61"/>
      <c r="LN531" s="61"/>
      <c r="LO531" s="61"/>
      <c r="LP531" s="61"/>
      <c r="LQ531" s="61"/>
      <c r="LR531" s="61"/>
      <c r="LS531" s="61"/>
      <c r="LT531" s="61"/>
      <c r="LU531" s="61"/>
      <c r="LV531" s="61"/>
      <c r="LW531" s="61"/>
      <c r="LX531" s="61"/>
      <c r="LY531" s="61"/>
      <c r="LZ531" s="61"/>
      <c r="MA531" s="61"/>
      <c r="MB531" s="61"/>
      <c r="MC531" s="78"/>
      <c r="MD531" s="61"/>
      <c r="ME531" s="61"/>
      <c r="MF531" s="61"/>
      <c r="MG531" s="61"/>
      <c r="MH531" s="61"/>
      <c r="MI531" s="61"/>
      <c r="MJ531" s="61"/>
      <c r="MK531" s="61"/>
      <c r="ML531" s="61"/>
      <c r="MM531" s="61"/>
      <c r="MN531" s="61"/>
      <c r="MO531" s="61"/>
      <c r="MP531" s="61"/>
      <c r="MQ531" s="61"/>
      <c r="MR531" s="61"/>
      <c r="MS531" s="61"/>
      <c r="MT531" s="61"/>
      <c r="MU531" s="61"/>
      <c r="MV531" s="61"/>
      <c r="MW531" s="61"/>
      <c r="MX531" s="61"/>
      <c r="MY531" s="61"/>
      <c r="MZ531" s="61"/>
      <c r="NA531" s="61"/>
      <c r="NB531" s="61"/>
      <c r="NC531" s="61"/>
      <c r="ND531" s="202"/>
      <c r="NE531" s="203"/>
      <c r="NF531" s="202"/>
      <c r="NG531" s="203"/>
      <c r="NH531" s="202"/>
      <c r="NI531" s="203"/>
      <c r="NJ531" s="202"/>
      <c r="NK531" s="203"/>
      <c r="NL531" s="204"/>
      <c r="NM531" s="207"/>
      <c r="NN531" s="61"/>
      <c r="NO531" s="61"/>
      <c r="NP531" s="61"/>
      <c r="NQ531" s="61"/>
      <c r="NR531" s="61"/>
      <c r="NS531" s="61"/>
      <c r="NT531" s="61"/>
      <c r="NU531" s="61"/>
      <c r="NV531" s="61"/>
      <c r="NW531" s="61"/>
      <c r="NX531" s="61"/>
      <c r="NY531" s="61"/>
      <c r="NZ531" s="61"/>
      <c r="OA531" s="61"/>
      <c r="OB531" s="61"/>
      <c r="OC531" s="61"/>
      <c r="OD531" s="61"/>
      <c r="OE531" s="61"/>
      <c r="OF531" s="61"/>
      <c r="OG531" s="61"/>
      <c r="OH531" s="61"/>
      <c r="OI531" s="61"/>
      <c r="OJ531" s="61"/>
      <c r="OK531" s="61"/>
      <c r="OL531" s="61"/>
      <c r="OM531" s="61"/>
      <c r="ON531" s="61"/>
      <c r="OO531" s="61"/>
      <c r="OP531" s="61"/>
      <c r="OQ531" s="61"/>
      <c r="OR531" s="61"/>
      <c r="OS531" s="61"/>
      <c r="OT531" s="61"/>
      <c r="OU531" s="61"/>
      <c r="OV531" s="61"/>
      <c r="OW531" s="61"/>
      <c r="OX531" s="61"/>
      <c r="OY531" s="61"/>
      <c r="OZ531" s="61"/>
    </row>
    <row r="532" spans="1:416" s="25" customFormat="1" ht="26.25" customHeight="1">
      <c r="A532" s="61"/>
      <c r="B532" s="61"/>
      <c r="C532" s="280" t="s">
        <v>328</v>
      </c>
      <c r="D532" s="280"/>
      <c r="E532" s="280"/>
      <c r="F532" s="198"/>
      <c r="G532" s="122">
        <f>G533+G598</f>
        <v>5</v>
      </c>
      <c r="H532" s="198"/>
      <c r="I532" s="198"/>
      <c r="J532" s="148"/>
      <c r="K532" s="47"/>
      <c r="L532" s="148"/>
      <c r="M532" s="198"/>
      <c r="N532" s="198"/>
      <c r="O532" s="246">
        <f>O533+O598</f>
        <v>43</v>
      </c>
      <c r="P532" s="244">
        <f>P533+P598</f>
        <v>16</v>
      </c>
      <c r="Q532" s="125">
        <f>Q533+Q598</f>
        <v>17</v>
      </c>
      <c r="R532" s="125">
        <f t="shared" ref="R532:S532" si="759">R533+R598</f>
        <v>4</v>
      </c>
      <c r="S532" s="125">
        <f t="shared" si="759"/>
        <v>2</v>
      </c>
      <c r="T532" s="125">
        <f t="shared" ref="T532:AA532" si="760">T533+T598</f>
        <v>8</v>
      </c>
      <c r="U532" s="125">
        <f t="shared" si="760"/>
        <v>8</v>
      </c>
      <c r="V532" s="125">
        <f t="shared" si="760"/>
        <v>11</v>
      </c>
      <c r="W532" s="125">
        <f t="shared" si="760"/>
        <v>6</v>
      </c>
      <c r="X532" s="125">
        <f t="shared" si="760"/>
        <v>3</v>
      </c>
      <c r="Y532" s="125">
        <f t="shared" si="760"/>
        <v>5</v>
      </c>
      <c r="Z532" s="125">
        <f t="shared" si="760"/>
        <v>4</v>
      </c>
      <c r="AA532" s="125">
        <f t="shared" si="760"/>
        <v>10</v>
      </c>
      <c r="AB532" s="244">
        <f>AB533+AB598</f>
        <v>78</v>
      </c>
      <c r="AC532" s="75"/>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205"/>
      <c r="BJ532" s="205"/>
      <c r="BK532" s="205"/>
      <c r="BL532" s="205"/>
      <c r="BM532" s="205"/>
      <c r="BN532" s="205"/>
      <c r="BO532" s="205"/>
      <c r="BP532" s="205"/>
      <c r="BQ532" s="205"/>
      <c r="BR532" s="208"/>
      <c r="BS532" s="77"/>
      <c r="BT532" s="77"/>
      <c r="BU532" s="77"/>
      <c r="BV532" s="77"/>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c r="FT532" s="61"/>
      <c r="FU532" s="61"/>
      <c r="FV532" s="61"/>
      <c r="FW532" s="61"/>
      <c r="FX532" s="61"/>
      <c r="FY532" s="61"/>
      <c r="FZ532" s="61"/>
      <c r="GA532" s="61"/>
      <c r="GB532" s="61"/>
      <c r="GC532" s="61"/>
      <c r="GD532" s="61"/>
      <c r="GE532" s="61"/>
      <c r="GF532" s="61"/>
      <c r="GG532" s="61"/>
      <c r="GH532" s="61"/>
      <c r="GI532" s="61"/>
      <c r="GJ532" s="61"/>
      <c r="GK532" s="61"/>
      <c r="GL532" s="61"/>
      <c r="GM532" s="61"/>
      <c r="GN532" s="61"/>
      <c r="GO532" s="202"/>
      <c r="GP532" s="203"/>
      <c r="GQ532" s="202"/>
      <c r="GR532" s="203"/>
      <c r="GS532" s="202"/>
      <c r="GT532" s="203"/>
      <c r="GU532" s="202"/>
      <c r="GV532" s="203"/>
      <c r="GW532" s="204"/>
      <c r="GX532" s="207"/>
      <c r="GY532" s="77"/>
      <c r="GZ532" s="77"/>
      <c r="HA532" s="77"/>
      <c r="HB532" s="77"/>
      <c r="HC532" s="77"/>
      <c r="HD532" s="61"/>
      <c r="HE532" s="61"/>
      <c r="HF532" s="61"/>
      <c r="HG532" s="61"/>
      <c r="HH532" s="61"/>
      <c r="HI532" s="61"/>
      <c r="HJ532" s="61"/>
      <c r="HK532" s="61"/>
      <c r="HL532" s="61"/>
      <c r="HM532" s="61"/>
      <c r="HN532" s="61"/>
      <c r="HO532" s="61"/>
      <c r="HP532" s="61"/>
      <c r="HQ532" s="61"/>
      <c r="HR532" s="61"/>
      <c r="HS532" s="61"/>
      <c r="HT532" s="61"/>
      <c r="HU532" s="61"/>
      <c r="HV532" s="61"/>
      <c r="HW532" s="61"/>
      <c r="HX532" s="61"/>
      <c r="HY532" s="61"/>
      <c r="HZ532" s="61"/>
      <c r="IA532" s="61"/>
      <c r="IB532" s="61"/>
      <c r="IC532" s="61"/>
      <c r="ID532" s="61"/>
      <c r="IE532" s="61"/>
      <c r="IF532" s="61"/>
      <c r="IG532" s="61"/>
      <c r="IH532" s="202"/>
      <c r="II532" s="203"/>
      <c r="IJ532" s="202"/>
      <c r="IK532" s="203"/>
      <c r="IL532" s="202"/>
      <c r="IM532" s="203"/>
      <c r="IN532" s="202"/>
      <c r="IO532" s="203"/>
      <c r="IP532" s="204"/>
      <c r="IQ532" s="208"/>
      <c r="IR532" s="61"/>
      <c r="IS532" s="61"/>
      <c r="IT532" s="61"/>
      <c r="IU532" s="61"/>
      <c r="IV532" s="61"/>
      <c r="IW532" s="61"/>
      <c r="IX532" s="61"/>
      <c r="IY532" s="61"/>
      <c r="IZ532" s="61"/>
      <c r="JA532" s="61"/>
      <c r="JB532" s="61"/>
      <c r="JC532" s="61"/>
      <c r="JD532" s="61"/>
      <c r="JE532" s="61"/>
      <c r="JF532" s="61"/>
      <c r="JG532" s="61"/>
      <c r="JH532" s="61"/>
      <c r="JI532" s="61"/>
      <c r="JJ532" s="61"/>
      <c r="JK532" s="61"/>
      <c r="JL532" s="61"/>
      <c r="JM532" s="61"/>
      <c r="JN532" s="61"/>
      <c r="JO532" s="61"/>
      <c r="JP532" s="61"/>
      <c r="JQ532" s="61"/>
      <c r="JR532" s="61"/>
      <c r="JS532" s="61"/>
      <c r="JT532" s="61"/>
      <c r="JU532" s="61"/>
      <c r="JV532" s="61"/>
      <c r="JW532" s="61"/>
      <c r="JX532" s="61"/>
      <c r="JY532" s="61"/>
      <c r="JZ532" s="61"/>
      <c r="KA532" s="202"/>
      <c r="KB532" s="203"/>
      <c r="KC532" s="202"/>
      <c r="KD532" s="203"/>
      <c r="KE532" s="202"/>
      <c r="KF532" s="203"/>
      <c r="KG532" s="202"/>
      <c r="KH532" s="203"/>
      <c r="KI532" s="204"/>
      <c r="KJ532" s="208"/>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61"/>
      <c r="LG532" s="61"/>
      <c r="LH532" s="61"/>
      <c r="LI532" s="61"/>
      <c r="LJ532" s="61"/>
      <c r="LK532" s="61"/>
      <c r="LL532" s="61"/>
      <c r="LM532" s="61"/>
      <c r="LN532" s="61"/>
      <c r="LO532" s="61"/>
      <c r="LP532" s="61"/>
      <c r="LQ532" s="61"/>
      <c r="LR532" s="202"/>
      <c r="LS532" s="203"/>
      <c r="LT532" s="202"/>
      <c r="LU532" s="203"/>
      <c r="LV532" s="202"/>
      <c r="LW532" s="203"/>
      <c r="LX532" s="202"/>
      <c r="LY532" s="203"/>
      <c r="LZ532" s="204"/>
      <c r="MA532" s="208"/>
      <c r="MB532" s="61"/>
      <c r="MC532" s="61"/>
      <c r="MD532" s="61"/>
      <c r="ME532" s="61"/>
      <c r="MF532" s="61"/>
      <c r="MG532" s="61"/>
      <c r="MH532" s="61"/>
      <c r="MI532" s="61"/>
      <c r="MJ532" s="61"/>
      <c r="MK532" s="61"/>
      <c r="ML532" s="61"/>
      <c r="MM532" s="61"/>
      <c r="MN532" s="61"/>
      <c r="MO532" s="61"/>
      <c r="MP532" s="61"/>
      <c r="MQ532" s="61"/>
      <c r="MR532" s="61"/>
      <c r="MS532" s="61"/>
      <c r="MT532" s="61"/>
      <c r="MU532" s="61"/>
      <c r="MV532" s="61"/>
      <c r="MW532" s="61"/>
      <c r="MX532" s="61"/>
      <c r="MY532" s="61"/>
      <c r="MZ532" s="61"/>
      <c r="NA532" s="61"/>
      <c r="NB532" s="61"/>
      <c r="NC532" s="61"/>
      <c r="ND532" s="202"/>
      <c r="NE532" s="203"/>
      <c r="NF532" s="202"/>
      <c r="NG532" s="203"/>
      <c r="NH532" s="202"/>
      <c r="NI532" s="203"/>
      <c r="NJ532" s="202"/>
      <c r="NK532" s="203"/>
      <c r="NL532" s="204"/>
      <c r="NM532" s="207"/>
      <c r="NN532" s="77"/>
      <c r="NO532" s="77"/>
      <c r="NP532" s="61"/>
      <c r="NQ532" s="61"/>
      <c r="NR532" s="61"/>
      <c r="NS532" s="61"/>
      <c r="NT532" s="61"/>
      <c r="NU532" s="61"/>
      <c r="NV532" s="61"/>
      <c r="NW532" s="61"/>
      <c r="NX532" s="61"/>
      <c r="NY532" s="61"/>
      <c r="NZ532" s="61"/>
      <c r="OA532" s="61"/>
      <c r="OB532" s="61"/>
      <c r="OC532" s="61"/>
      <c r="OD532" s="61"/>
      <c r="OE532" s="61"/>
      <c r="OF532" s="61"/>
      <c r="OG532" s="61"/>
      <c r="OH532" s="61"/>
      <c r="OI532" s="61"/>
      <c r="OJ532" s="61"/>
      <c r="OK532" s="61"/>
      <c r="OL532" s="61"/>
      <c r="OM532" s="61"/>
      <c r="ON532" s="61"/>
      <c r="OO532" s="61"/>
      <c r="OP532" s="202"/>
      <c r="OQ532" s="203"/>
      <c r="OR532" s="202"/>
      <c r="OS532" s="203"/>
      <c r="OT532" s="202"/>
      <c r="OU532" s="203"/>
      <c r="OV532" s="202"/>
      <c r="OW532" s="203"/>
      <c r="OX532" s="204"/>
      <c r="OY532" s="207"/>
      <c r="OZ532" s="61"/>
    </row>
    <row r="533" spans="1:416" s="25" customFormat="1" ht="17.25" customHeight="1">
      <c r="A533" s="61"/>
      <c r="B533" s="61"/>
      <c r="C533" s="280" t="s">
        <v>329</v>
      </c>
      <c r="D533" s="280"/>
      <c r="E533" s="280"/>
      <c r="F533" s="198"/>
      <c r="G533" s="122">
        <f>G534+G568+G579</f>
        <v>2</v>
      </c>
      <c r="H533" s="198"/>
      <c r="I533" s="198"/>
      <c r="J533" s="148"/>
      <c r="K533" s="47"/>
      <c r="L533" s="148"/>
      <c r="M533" s="198"/>
      <c r="N533" s="198"/>
      <c r="O533" s="246">
        <f>O534+O568+O579</f>
        <v>28</v>
      </c>
      <c r="P533" s="244">
        <f>P534+P568+P579</f>
        <v>15</v>
      </c>
      <c r="Q533" s="125">
        <f>Q534+Q568+Q579</f>
        <v>13</v>
      </c>
      <c r="R533" s="125">
        <f t="shared" ref="R533:S533" si="761">R534+R568+R579</f>
        <v>2</v>
      </c>
      <c r="S533" s="125">
        <f t="shared" si="761"/>
        <v>2</v>
      </c>
      <c r="T533" s="125">
        <f t="shared" ref="T533:AA533" si="762">T534+T568+T579</f>
        <v>7</v>
      </c>
      <c r="U533" s="125">
        <f t="shared" si="762"/>
        <v>8</v>
      </c>
      <c r="V533" s="125">
        <f t="shared" si="762"/>
        <v>9</v>
      </c>
      <c r="W533" s="125">
        <f t="shared" si="762"/>
        <v>5</v>
      </c>
      <c r="X533" s="125">
        <f t="shared" si="762"/>
        <v>2</v>
      </c>
      <c r="Y533" s="125">
        <f t="shared" si="762"/>
        <v>2</v>
      </c>
      <c r="Z533" s="125">
        <f t="shared" si="762"/>
        <v>2</v>
      </c>
      <c r="AA533" s="125">
        <f t="shared" si="762"/>
        <v>8</v>
      </c>
      <c r="AB533" s="244">
        <f>AB534+AB568+AB579</f>
        <v>60</v>
      </c>
      <c r="AC533" s="75"/>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205"/>
      <c r="BJ533" s="205"/>
      <c r="BK533" s="205"/>
      <c r="BL533" s="205"/>
      <c r="BM533" s="205"/>
      <c r="BN533" s="205"/>
      <c r="BO533" s="205"/>
      <c r="BP533" s="205"/>
      <c r="BQ533" s="205"/>
      <c r="BR533" s="208"/>
      <c r="BS533" s="77"/>
      <c r="BT533" s="77"/>
      <c r="BU533" s="77"/>
      <c r="BV533" s="77"/>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c r="FM533" s="61"/>
      <c r="FN533" s="61"/>
      <c r="FO533" s="61"/>
      <c r="FP533" s="61"/>
      <c r="FQ533" s="61"/>
      <c r="FR533" s="61"/>
      <c r="FS533" s="61"/>
      <c r="FT533" s="61"/>
      <c r="FU533" s="61"/>
      <c r="FV533" s="61"/>
      <c r="FW533" s="61"/>
      <c r="FX533" s="61"/>
      <c r="FY533" s="61"/>
      <c r="FZ533" s="61"/>
      <c r="GA533" s="61"/>
      <c r="GB533" s="61"/>
      <c r="GC533" s="61"/>
      <c r="GD533" s="61"/>
      <c r="GE533" s="61"/>
      <c r="GF533" s="61"/>
      <c r="GG533" s="61"/>
      <c r="GH533" s="61"/>
      <c r="GI533" s="61"/>
      <c r="GJ533" s="61"/>
      <c r="GK533" s="61"/>
      <c r="GL533" s="61"/>
      <c r="GM533" s="61"/>
      <c r="GN533" s="61"/>
      <c r="GO533" s="202"/>
      <c r="GP533" s="203"/>
      <c r="GQ533" s="202"/>
      <c r="GR533" s="203"/>
      <c r="GS533" s="202"/>
      <c r="GT533" s="203"/>
      <c r="GU533" s="202"/>
      <c r="GV533" s="203"/>
      <c r="GW533" s="204"/>
      <c r="GX533" s="207"/>
      <c r="GY533" s="77"/>
      <c r="GZ533" s="77"/>
      <c r="HA533" s="77"/>
      <c r="HB533" s="77"/>
      <c r="HC533" s="77"/>
      <c r="HD533" s="61"/>
      <c r="HE533" s="61"/>
      <c r="HF533" s="61"/>
      <c r="HG533" s="61"/>
      <c r="HH533" s="61"/>
      <c r="HI533" s="61"/>
      <c r="HJ533" s="61"/>
      <c r="HK533" s="61"/>
      <c r="HL533" s="61"/>
      <c r="HM533" s="61"/>
      <c r="HN533" s="61"/>
      <c r="HO533" s="61"/>
      <c r="HP533" s="61"/>
      <c r="HQ533" s="61"/>
      <c r="HR533" s="61"/>
      <c r="HS533" s="61"/>
      <c r="HT533" s="61"/>
      <c r="HU533" s="61"/>
      <c r="HV533" s="61"/>
      <c r="HW533" s="61"/>
      <c r="HX533" s="61"/>
      <c r="HY533" s="61"/>
      <c r="HZ533" s="61"/>
      <c r="IA533" s="61"/>
      <c r="IB533" s="61"/>
      <c r="IC533" s="61"/>
      <c r="ID533" s="61"/>
      <c r="IE533" s="61"/>
      <c r="IF533" s="61"/>
      <c r="IG533" s="61"/>
      <c r="IH533" s="202"/>
      <c r="II533" s="203"/>
      <c r="IJ533" s="202"/>
      <c r="IK533" s="203"/>
      <c r="IL533" s="202"/>
      <c r="IM533" s="203"/>
      <c r="IN533" s="202"/>
      <c r="IO533" s="203"/>
      <c r="IP533" s="204"/>
      <c r="IQ533" s="208"/>
      <c r="IR533" s="61"/>
      <c r="IS533" s="61"/>
      <c r="IT533" s="61"/>
      <c r="IU533" s="61"/>
      <c r="IV533" s="61"/>
      <c r="IW533" s="61"/>
      <c r="IX533" s="61"/>
      <c r="IY533" s="61"/>
      <c r="IZ533" s="61"/>
      <c r="JA533" s="61"/>
      <c r="JB533" s="61"/>
      <c r="JC533" s="61"/>
      <c r="JD533" s="61"/>
      <c r="JE533" s="61"/>
      <c r="JF533" s="61"/>
      <c r="JG533" s="61"/>
      <c r="JH533" s="61"/>
      <c r="JI533" s="61"/>
      <c r="JJ533" s="61"/>
      <c r="JK533" s="61"/>
      <c r="JL533" s="61"/>
      <c r="JM533" s="61"/>
      <c r="JN533" s="61"/>
      <c r="JO533" s="61"/>
      <c r="JP533" s="61"/>
      <c r="JQ533" s="61"/>
      <c r="JR533" s="61"/>
      <c r="JS533" s="61"/>
      <c r="JT533" s="61"/>
      <c r="JU533" s="61"/>
      <c r="JV533" s="61"/>
      <c r="JW533" s="61"/>
      <c r="JX533" s="61"/>
      <c r="JY533" s="61"/>
      <c r="JZ533" s="61"/>
      <c r="KA533" s="202"/>
      <c r="KB533" s="203"/>
      <c r="KC533" s="202"/>
      <c r="KD533" s="203"/>
      <c r="KE533" s="202"/>
      <c r="KF533" s="203"/>
      <c r="KG533" s="202"/>
      <c r="KH533" s="203"/>
      <c r="KI533" s="204"/>
      <c r="KJ533" s="208"/>
      <c r="KK533" s="61"/>
      <c r="KL533" s="61"/>
      <c r="KM533" s="61"/>
      <c r="KN533" s="61"/>
      <c r="KO533" s="61"/>
      <c r="KP533" s="61"/>
      <c r="KQ533" s="61"/>
      <c r="KR533" s="61"/>
      <c r="KS533" s="61"/>
      <c r="KT533" s="61"/>
      <c r="KU533" s="61"/>
      <c r="KV533" s="61"/>
      <c r="KW533" s="61"/>
      <c r="KX533" s="61"/>
      <c r="KY533" s="61"/>
      <c r="KZ533" s="61"/>
      <c r="LA533" s="61"/>
      <c r="LB533" s="61"/>
      <c r="LC533" s="61"/>
      <c r="LD533" s="61"/>
      <c r="LE533" s="61"/>
      <c r="LF533" s="61"/>
      <c r="LG533" s="61"/>
      <c r="LH533" s="61"/>
      <c r="LI533" s="61"/>
      <c r="LJ533" s="61"/>
      <c r="LK533" s="61"/>
      <c r="LL533" s="61"/>
      <c r="LM533" s="61"/>
      <c r="LN533" s="61"/>
      <c r="LO533" s="61"/>
      <c r="LP533" s="61"/>
      <c r="LQ533" s="61"/>
      <c r="LR533" s="202"/>
      <c r="LS533" s="203"/>
      <c r="LT533" s="202"/>
      <c r="LU533" s="203"/>
      <c r="LV533" s="202"/>
      <c r="LW533" s="203"/>
      <c r="LX533" s="202"/>
      <c r="LY533" s="203"/>
      <c r="LZ533" s="204"/>
      <c r="MA533" s="208"/>
      <c r="MB533" s="61"/>
      <c r="MC533" s="61"/>
      <c r="MD533" s="61"/>
      <c r="ME533" s="61"/>
      <c r="MF533" s="61"/>
      <c r="MG533" s="61"/>
      <c r="MH533" s="61"/>
      <c r="MI533" s="61"/>
      <c r="MJ533" s="61"/>
      <c r="MK533" s="61"/>
      <c r="ML533" s="61"/>
      <c r="MM533" s="61"/>
      <c r="MN533" s="61"/>
      <c r="MO533" s="61"/>
      <c r="MP533" s="61"/>
      <c r="MQ533" s="61"/>
      <c r="MR533" s="61"/>
      <c r="MS533" s="61"/>
      <c r="MT533" s="61"/>
      <c r="MU533" s="61"/>
      <c r="MV533" s="61"/>
      <c r="MW533" s="61"/>
      <c r="MX533" s="61"/>
      <c r="MY533" s="61"/>
      <c r="MZ533" s="61"/>
      <c r="NA533" s="61"/>
      <c r="NB533" s="61"/>
      <c r="NC533" s="61"/>
      <c r="ND533" s="202"/>
      <c r="NE533" s="203"/>
      <c r="NF533" s="202"/>
      <c r="NG533" s="203"/>
      <c r="NH533" s="202"/>
      <c r="NI533" s="203"/>
      <c r="NJ533" s="202"/>
      <c r="NK533" s="203"/>
      <c r="NL533" s="204"/>
      <c r="NM533" s="207"/>
      <c r="NN533" s="77"/>
      <c r="NO533" s="77"/>
      <c r="NP533" s="61"/>
      <c r="NQ533" s="61"/>
      <c r="NR533" s="61"/>
      <c r="NS533" s="61"/>
      <c r="NT533" s="61"/>
      <c r="NU533" s="61"/>
      <c r="NV533" s="61"/>
      <c r="NW533" s="61"/>
      <c r="NX533" s="61"/>
      <c r="NY533" s="61"/>
      <c r="NZ533" s="61"/>
      <c r="OA533" s="61"/>
      <c r="OB533" s="61"/>
      <c r="OC533" s="61"/>
      <c r="OD533" s="61"/>
      <c r="OE533" s="61"/>
      <c r="OF533" s="61"/>
      <c r="OG533" s="61"/>
      <c r="OH533" s="61"/>
      <c r="OI533" s="61"/>
      <c r="OJ533" s="61"/>
      <c r="OK533" s="61"/>
      <c r="OL533" s="61"/>
      <c r="OM533" s="61"/>
      <c r="ON533" s="61"/>
      <c r="OO533" s="61"/>
      <c r="OP533" s="202"/>
      <c r="OQ533" s="203"/>
      <c r="OR533" s="202"/>
      <c r="OS533" s="203"/>
      <c r="OT533" s="202"/>
      <c r="OU533" s="203"/>
      <c r="OV533" s="202"/>
      <c r="OW533" s="203"/>
      <c r="OX533" s="204"/>
      <c r="OY533" s="207"/>
      <c r="OZ533" s="61"/>
    </row>
    <row r="534" spans="1:416" s="25" customFormat="1" ht="25.5" customHeight="1">
      <c r="A534" s="61"/>
      <c r="B534" s="61"/>
      <c r="C534" s="280" t="s">
        <v>330</v>
      </c>
      <c r="D534" s="280"/>
      <c r="E534" s="280"/>
      <c r="F534" s="198"/>
      <c r="G534" s="122">
        <f>COUNTIF(G536:G567,"x")</f>
        <v>0</v>
      </c>
      <c r="H534" s="198"/>
      <c r="I534" s="198"/>
      <c r="J534" s="148"/>
      <c r="K534" s="47"/>
      <c r="L534" s="148"/>
      <c r="M534" s="198"/>
      <c r="N534" s="198"/>
      <c r="O534" s="247">
        <f>COUNTIF(O535:O567,"x")</f>
        <v>9</v>
      </c>
      <c r="P534" s="243">
        <f>SUM(P535:P567)</f>
        <v>4</v>
      </c>
      <c r="Q534" s="125">
        <f>COUNTIF(Q535:Q567,"x")</f>
        <v>7</v>
      </c>
      <c r="R534" s="125">
        <f t="shared" ref="R534:S534" si="763">COUNTIF(R535:R567,"x")</f>
        <v>2</v>
      </c>
      <c r="S534" s="125">
        <f t="shared" si="763"/>
        <v>2</v>
      </c>
      <c r="T534" s="125">
        <f t="shared" ref="T534:AA534" si="764">COUNTIF(T535:T567,"x")</f>
        <v>3</v>
      </c>
      <c r="U534" s="125">
        <f t="shared" si="764"/>
        <v>3</v>
      </c>
      <c r="V534" s="125">
        <f t="shared" si="764"/>
        <v>6</v>
      </c>
      <c r="W534" s="125">
        <f t="shared" si="764"/>
        <v>2</v>
      </c>
      <c r="X534" s="125">
        <f t="shared" si="764"/>
        <v>2</v>
      </c>
      <c r="Y534" s="125">
        <f t="shared" si="764"/>
        <v>2</v>
      </c>
      <c r="Z534" s="125">
        <f t="shared" si="764"/>
        <v>2</v>
      </c>
      <c r="AA534" s="125">
        <f t="shared" si="764"/>
        <v>2</v>
      </c>
      <c r="AB534" s="243">
        <f>SUM(AB535:AB567)</f>
        <v>33</v>
      </c>
      <c r="AC534" s="75"/>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205"/>
      <c r="BJ534" s="205"/>
      <c r="BK534" s="205"/>
      <c r="BL534" s="205"/>
      <c r="BM534" s="205"/>
      <c r="BN534" s="205"/>
      <c r="BO534" s="205"/>
      <c r="BP534" s="205"/>
      <c r="BQ534" s="205"/>
      <c r="BR534" s="208"/>
      <c r="BS534" s="77"/>
      <c r="BT534" s="77"/>
      <c r="BU534" s="77"/>
      <c r="BV534" s="77"/>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202"/>
      <c r="GP534" s="203"/>
      <c r="GQ534" s="202"/>
      <c r="GR534" s="203"/>
      <c r="GS534" s="202"/>
      <c r="GT534" s="203"/>
      <c r="GU534" s="202"/>
      <c r="GV534" s="203"/>
      <c r="GW534" s="204"/>
      <c r="GX534" s="207"/>
      <c r="GY534" s="77"/>
      <c r="GZ534" s="77"/>
      <c r="HA534" s="77"/>
      <c r="HB534" s="77"/>
      <c r="HC534" s="77"/>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61"/>
      <c r="IK534" s="61"/>
      <c r="IL534" s="61"/>
      <c r="IM534" s="61"/>
      <c r="IN534" s="61"/>
      <c r="IO534" s="61"/>
      <c r="IP534" s="61"/>
      <c r="IQ534" s="61"/>
      <c r="IR534" s="61"/>
      <c r="IS534" s="61"/>
      <c r="IT534" s="61"/>
      <c r="IU534" s="61"/>
      <c r="IV534" s="61"/>
      <c r="IW534" s="61"/>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c r="JZ534" s="61"/>
      <c r="KA534" s="202"/>
      <c r="KB534" s="203"/>
      <c r="KC534" s="202"/>
      <c r="KD534" s="203"/>
      <c r="KE534" s="202"/>
      <c r="KF534" s="203"/>
      <c r="KG534" s="202"/>
      <c r="KH534" s="203"/>
      <c r="KI534" s="204"/>
      <c r="KJ534" s="208"/>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61"/>
      <c r="LH534" s="61"/>
      <c r="LI534" s="61"/>
      <c r="LJ534" s="61"/>
      <c r="LK534" s="61"/>
      <c r="LL534" s="61"/>
      <c r="LM534" s="61"/>
      <c r="LN534" s="61"/>
      <c r="LO534" s="61"/>
      <c r="LP534" s="61"/>
      <c r="LQ534" s="61"/>
      <c r="LR534" s="61"/>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77"/>
      <c r="NO534" s="77"/>
      <c r="NP534" s="61"/>
      <c r="NQ534" s="61"/>
      <c r="NR534" s="61"/>
      <c r="NS534" s="61"/>
      <c r="NT534" s="61"/>
      <c r="NU534" s="61"/>
      <c r="NV534" s="61"/>
      <c r="NW534" s="61"/>
      <c r="NX534" s="61"/>
      <c r="NY534" s="61"/>
      <c r="NZ534" s="61"/>
      <c r="OA534" s="61"/>
      <c r="OB534" s="61"/>
      <c r="OC534" s="61"/>
      <c r="OD534" s="61"/>
      <c r="OE534" s="61"/>
      <c r="OF534" s="61"/>
      <c r="OG534" s="61"/>
      <c r="OH534" s="61"/>
      <c r="OI534" s="61"/>
      <c r="OJ534" s="61"/>
      <c r="OK534" s="61"/>
      <c r="OL534" s="61"/>
      <c r="OM534" s="61"/>
      <c r="ON534" s="61"/>
      <c r="OO534" s="61"/>
      <c r="OP534" s="202"/>
      <c r="OQ534" s="203"/>
      <c r="OR534" s="202"/>
      <c r="OS534" s="203"/>
      <c r="OT534" s="202"/>
      <c r="OU534" s="203"/>
      <c r="OV534" s="202"/>
      <c r="OW534" s="203"/>
      <c r="OX534" s="204"/>
      <c r="OY534" s="207"/>
      <c r="OZ534" s="61"/>
    </row>
    <row r="535" spans="1:416" ht="63" hidden="1">
      <c r="A535" s="61"/>
      <c r="B535" s="282">
        <v>201</v>
      </c>
      <c r="C535" s="278" t="s">
        <v>26</v>
      </c>
      <c r="D535" s="281" t="s">
        <v>4</v>
      </c>
      <c r="E535" s="278" t="s">
        <v>282</v>
      </c>
      <c r="F535" s="292" t="s">
        <v>12</v>
      </c>
      <c r="G535" s="424"/>
      <c r="H535" s="278" t="s">
        <v>282</v>
      </c>
      <c r="I535" s="176" t="s">
        <v>816</v>
      </c>
      <c r="J535" s="148"/>
      <c r="K535" s="206" t="s">
        <v>662</v>
      </c>
      <c r="L535" s="200" t="s">
        <v>500</v>
      </c>
      <c r="M535" s="134" t="s">
        <v>393</v>
      </c>
      <c r="N535" s="55" t="s">
        <v>349</v>
      </c>
      <c r="O535" s="274" t="s">
        <v>205</v>
      </c>
      <c r="P535" s="272">
        <v>1</v>
      </c>
      <c r="Q535" s="122"/>
      <c r="R535" s="122"/>
      <c r="S535" s="122"/>
      <c r="T535" s="122"/>
      <c r="U535" s="122"/>
      <c r="V535" s="122" t="s">
        <v>205</v>
      </c>
      <c r="W535" s="122"/>
      <c r="X535" s="122"/>
      <c r="Y535" s="122"/>
      <c r="Z535" s="122"/>
      <c r="AA535" s="122"/>
      <c r="AB535" s="130">
        <f t="shared" ref="AB535:AB567" si="765">COUNTIF($Q535:$AA535,"x")</f>
        <v>1</v>
      </c>
      <c r="AC535" s="77"/>
      <c r="AD535" s="77"/>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205"/>
      <c r="BJ535" s="205"/>
      <c r="BK535" s="205"/>
      <c r="BL535" s="205"/>
      <c r="BM535" s="205"/>
      <c r="BN535" s="205"/>
      <c r="BO535" s="205"/>
      <c r="BP535" s="205"/>
      <c r="BQ535" s="205"/>
      <c r="BR535" s="208"/>
      <c r="BS535" s="251"/>
      <c r="BT535" s="251"/>
      <c r="BU535" s="76"/>
      <c r="BV535" s="79"/>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202"/>
      <c r="DC535" s="203"/>
      <c r="DD535" s="202"/>
      <c r="DE535" s="203"/>
      <c r="DF535" s="202"/>
      <c r="DG535" s="203"/>
      <c r="DH535" s="202"/>
      <c r="DI535" s="203" t="e">
        <f>DH535/(DB535+DD535+DF535+DH535)</f>
        <v>#DIV/0!</v>
      </c>
      <c r="DJ535" s="204" t="e">
        <f>(((DB535*2)+(DD535*1)+(DF535*0)))/(DB535+DD535+DF535)</f>
        <v>#DIV/0!</v>
      </c>
      <c r="DK535" s="207" t="e">
        <f>IF(DI535&gt;=50%,"KĐG",IF(DJ535&gt;=1.6,"Đạt mục tiêu",IF(DJ535&gt;=1,"Cần cố gắng","Chưa đạt")))</f>
        <v>#DIV/0!</v>
      </c>
      <c r="DL535" s="77"/>
      <c r="DM535" s="77"/>
      <c r="DN535" s="77"/>
      <c r="DO535" s="77"/>
      <c r="DP535" s="201"/>
      <c r="DQ535" s="201"/>
      <c r="DR535" s="201"/>
      <c r="DS535" s="201"/>
      <c r="DT535" s="201"/>
      <c r="DU535" s="201"/>
      <c r="DV535" s="201"/>
      <c r="DW535" s="201"/>
      <c r="DX535" s="201"/>
      <c r="DY535" s="201"/>
      <c r="DZ535" s="201"/>
      <c r="EA535" s="201"/>
      <c r="EB535" s="201"/>
      <c r="EC535" s="201"/>
      <c r="ED535" s="201"/>
      <c r="EE535" s="201"/>
      <c r="EF535" s="201"/>
      <c r="EG535" s="201"/>
      <c r="EH535" s="201"/>
      <c r="EI535" s="201"/>
      <c r="EJ535" s="201"/>
      <c r="EK535" s="201"/>
      <c r="EL535" s="201"/>
      <c r="EM535" s="201"/>
      <c r="EN535" s="201"/>
      <c r="EO535" s="201"/>
      <c r="EP535" s="201"/>
      <c r="EQ535" s="201"/>
      <c r="ER535" s="201"/>
      <c r="ES535" s="201"/>
      <c r="ET535" s="201"/>
      <c r="EU535" s="201"/>
      <c r="EV535" s="201"/>
      <c r="EW535" s="61"/>
      <c r="EX535" s="61"/>
      <c r="EY535" s="61"/>
      <c r="EZ535" s="61"/>
      <c r="FA535" s="61"/>
      <c r="FB535" s="61"/>
      <c r="FC535" s="61"/>
      <c r="FD535" s="61"/>
      <c r="FE535" s="77"/>
      <c r="FF535" s="77"/>
      <c r="FG535" s="77"/>
      <c r="FH535" s="77"/>
      <c r="FI535" s="77"/>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c r="GS535" s="61"/>
      <c r="GT535" s="61"/>
      <c r="GU535" s="61"/>
      <c r="GV535" s="61"/>
      <c r="GW535" s="61"/>
      <c r="GX535" s="61"/>
      <c r="GY535" s="77"/>
      <c r="GZ535" s="77"/>
      <c r="HA535" s="77"/>
      <c r="HB535" s="77"/>
      <c r="HC535" s="77"/>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61"/>
      <c r="IK535" s="61"/>
      <c r="IL535" s="61"/>
      <c r="IM535" s="61"/>
      <c r="IN535" s="61"/>
      <c r="IO535" s="61"/>
      <c r="IP535" s="61"/>
      <c r="IQ535" s="61"/>
      <c r="IR535" s="61"/>
      <c r="IS535" s="77"/>
      <c r="IT535" s="77"/>
      <c r="IU535" s="77"/>
      <c r="IV535" s="77"/>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c r="OE535" s="61"/>
      <c r="OF535" s="61"/>
      <c r="OG535" s="61"/>
      <c r="OH535" s="61"/>
      <c r="OI535" s="61"/>
      <c r="OJ535" s="61"/>
      <c r="OK535" s="61"/>
      <c r="OL535" s="61"/>
      <c r="OM535" s="61"/>
      <c r="ON535" s="61"/>
      <c r="OO535" s="61"/>
      <c r="OP535" s="61"/>
      <c r="OQ535" s="61"/>
      <c r="OR535" s="61"/>
      <c r="OS535" s="61"/>
      <c r="OT535" s="61"/>
      <c r="OU535" s="61"/>
      <c r="OV535" s="61"/>
      <c r="OW535" s="61"/>
      <c r="OX535" s="61"/>
      <c r="OY535" s="61"/>
      <c r="OZ535" s="61"/>
    </row>
    <row r="536" spans="1:416" ht="13.5" hidden="1" customHeight="1">
      <c r="A536" s="61"/>
      <c r="B536" s="282"/>
      <c r="C536" s="278"/>
      <c r="D536" s="281"/>
      <c r="E536" s="278"/>
      <c r="F536" s="292"/>
      <c r="G536" s="424"/>
      <c r="H536" s="278"/>
      <c r="I536" s="176" t="s">
        <v>815</v>
      </c>
      <c r="J536" s="134"/>
      <c r="K536" s="206" t="s">
        <v>662</v>
      </c>
      <c r="L536" s="200" t="s">
        <v>500</v>
      </c>
      <c r="M536" s="134" t="s">
        <v>393</v>
      </c>
      <c r="N536" s="61" t="s">
        <v>349</v>
      </c>
      <c r="O536" s="273"/>
      <c r="P536" s="273"/>
      <c r="Q536" s="131"/>
      <c r="R536" s="131"/>
      <c r="S536" s="131"/>
      <c r="T536" s="131"/>
      <c r="U536" s="131"/>
      <c r="V536" s="131" t="s">
        <v>205</v>
      </c>
      <c r="W536" s="131"/>
      <c r="X536" s="131"/>
      <c r="Y536" s="131"/>
      <c r="Z536" s="131"/>
      <c r="AA536" s="131"/>
      <c r="AB536" s="130">
        <f t="shared" si="765"/>
        <v>1</v>
      </c>
      <c r="AC536" s="77"/>
      <c r="AD536" s="77"/>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251"/>
      <c r="BT536" s="251"/>
      <c r="BU536" s="76"/>
      <c r="BV536" s="79"/>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77"/>
      <c r="DM536" s="77"/>
      <c r="DN536" s="77"/>
      <c r="DO536" s="77"/>
      <c r="DP536" s="201">
        <v>2</v>
      </c>
      <c r="DQ536" s="201">
        <v>2</v>
      </c>
      <c r="DR536" s="201">
        <v>2</v>
      </c>
      <c r="DS536" s="201">
        <v>2</v>
      </c>
      <c r="DT536" s="201">
        <v>2</v>
      </c>
      <c r="DU536" s="201">
        <v>2</v>
      </c>
      <c r="DV536" s="201">
        <v>2</v>
      </c>
      <c r="DW536" s="201">
        <v>2</v>
      </c>
      <c r="DX536" s="201">
        <v>2</v>
      </c>
      <c r="DY536" s="201">
        <v>2</v>
      </c>
      <c r="DZ536" s="201">
        <v>2</v>
      </c>
      <c r="EA536" s="201">
        <v>2</v>
      </c>
      <c r="EB536" s="201">
        <v>2</v>
      </c>
      <c r="EC536" s="201">
        <v>2</v>
      </c>
      <c r="ED536" s="201">
        <v>2</v>
      </c>
      <c r="EE536" s="201">
        <v>2</v>
      </c>
      <c r="EF536" s="201">
        <v>2</v>
      </c>
      <c r="EG536" s="201">
        <v>2</v>
      </c>
      <c r="EH536" s="201">
        <v>2</v>
      </c>
      <c r="EI536" s="201">
        <v>2</v>
      </c>
      <c r="EJ536" s="201">
        <v>2</v>
      </c>
      <c r="EK536" s="201">
        <v>2</v>
      </c>
      <c r="EL536" s="201">
        <v>2</v>
      </c>
      <c r="EM536" s="201">
        <v>2</v>
      </c>
      <c r="EN536" s="201">
        <v>2</v>
      </c>
      <c r="EO536" s="201">
        <v>2</v>
      </c>
      <c r="EP536" s="201">
        <v>2</v>
      </c>
      <c r="EQ536" s="201">
        <v>2</v>
      </c>
      <c r="ER536" s="201">
        <v>2</v>
      </c>
      <c r="ES536" s="201">
        <v>2</v>
      </c>
      <c r="ET536" s="201">
        <v>2</v>
      </c>
      <c r="EU536" s="202">
        <f>COUNTIF(DL536:ET536,"2")</f>
        <v>31</v>
      </c>
      <c r="EV536" s="203">
        <f>EU536/(EU536+EW536+EY536+FA536)</f>
        <v>1</v>
      </c>
      <c r="EW536" s="202">
        <f>COUNTIF(DL536:ET536,"1")</f>
        <v>0</v>
      </c>
      <c r="EX536" s="203">
        <f>EW536/(EU536+EW536+EY536+FA536)</f>
        <v>0</v>
      </c>
      <c r="EY536" s="202">
        <f>COUNTIF(DL536:ET536,"0")</f>
        <v>0</v>
      </c>
      <c r="EZ536" s="203">
        <f>EY536/(EU536+EW536+EY536+FA536)</f>
        <v>0</v>
      </c>
      <c r="FA536" s="202">
        <f>COUNTIF(DL536:ET536,"KĐG")</f>
        <v>0</v>
      </c>
      <c r="FB536" s="203">
        <f>FA536/(EU536+EW536+EY536+FA536)</f>
        <v>0</v>
      </c>
      <c r="FC536" s="204">
        <f>(((EU536*2)+(EW536*1)+(EY536*0)))/(EU536+EW536+EY536)</f>
        <v>2</v>
      </c>
      <c r="FD536" s="207" t="str">
        <f>IF(FB536&gt;=50%,"KĐG",IF(FC536&gt;=1.6,"Đạt mục tiêu",IF(FC536&gt;=1,"Cần cố gắng","Chưa đạt")))</f>
        <v>Đạt mục tiêu</v>
      </c>
      <c r="FE536" s="77"/>
      <c r="FF536" s="77"/>
      <c r="FG536" s="77"/>
      <c r="FH536" s="77"/>
      <c r="FI536" s="77"/>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61"/>
      <c r="GQ536" s="61"/>
      <c r="GR536" s="61"/>
      <c r="GS536" s="61"/>
      <c r="GT536" s="61"/>
      <c r="GU536" s="61"/>
      <c r="GV536" s="61"/>
      <c r="GW536" s="61"/>
      <c r="GX536" s="61"/>
      <c r="GY536" s="77"/>
      <c r="GZ536" s="77"/>
      <c r="HA536" s="77"/>
      <c r="HB536" s="77"/>
      <c r="HC536" s="77"/>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61"/>
      <c r="IJ536" s="61"/>
      <c r="IK536" s="61"/>
      <c r="IL536" s="61"/>
      <c r="IM536" s="61"/>
      <c r="IN536" s="61"/>
      <c r="IO536" s="61"/>
      <c r="IP536" s="61"/>
      <c r="IQ536" s="61"/>
      <c r="IR536" s="61"/>
      <c r="IS536" s="77"/>
      <c r="IT536" s="77"/>
      <c r="IU536" s="77"/>
      <c r="IV536" s="77"/>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61"/>
      <c r="KW536" s="61"/>
      <c r="KX536" s="61"/>
      <c r="KY536" s="61"/>
      <c r="KZ536" s="61"/>
      <c r="LA536" s="61"/>
      <c r="LB536" s="61"/>
      <c r="LC536" s="61"/>
      <c r="LD536" s="61"/>
      <c r="LE536" s="61"/>
      <c r="LF536" s="61"/>
      <c r="LG536" s="61"/>
      <c r="LH536" s="61"/>
      <c r="LI536" s="61"/>
      <c r="LJ536" s="61"/>
      <c r="LK536" s="61"/>
      <c r="LL536" s="61"/>
      <c r="LM536" s="61"/>
      <c r="LN536" s="61"/>
      <c r="LO536" s="61"/>
      <c r="LP536" s="61"/>
      <c r="LQ536" s="61"/>
      <c r="LR536" s="61"/>
      <c r="LS536" s="61"/>
      <c r="LT536" s="61"/>
      <c r="LU536" s="61"/>
      <c r="LV536" s="61"/>
      <c r="LW536" s="61"/>
      <c r="LX536" s="61"/>
      <c r="LY536" s="61"/>
      <c r="LZ536" s="61"/>
      <c r="MA536" s="61"/>
      <c r="MB536" s="61"/>
      <c r="MC536" s="61"/>
      <c r="MD536" s="61"/>
      <c r="ME536" s="61"/>
      <c r="MF536" s="61"/>
      <c r="MG536" s="61"/>
      <c r="MH536" s="61"/>
      <c r="MI536" s="61"/>
      <c r="MJ536" s="61"/>
      <c r="MK536" s="61"/>
      <c r="ML536" s="61"/>
      <c r="MM536" s="61"/>
      <c r="MN536" s="61"/>
      <c r="MO536" s="61"/>
      <c r="MP536" s="61"/>
      <c r="MQ536" s="61"/>
      <c r="MR536" s="61"/>
      <c r="MS536" s="61"/>
      <c r="MT536" s="61"/>
      <c r="MU536" s="61"/>
      <c r="MV536" s="61"/>
      <c r="MW536" s="61"/>
      <c r="MX536" s="61"/>
      <c r="MY536" s="61"/>
      <c r="MZ536" s="61"/>
      <c r="NA536" s="61"/>
      <c r="NB536" s="61"/>
      <c r="NC536" s="61"/>
      <c r="ND536" s="61"/>
      <c r="NE536" s="61"/>
      <c r="NF536" s="61"/>
      <c r="NG536" s="61"/>
      <c r="NH536" s="61"/>
      <c r="NI536" s="61"/>
      <c r="NJ536" s="61"/>
      <c r="NK536" s="61"/>
      <c r="NL536" s="61"/>
      <c r="NM536" s="61"/>
      <c r="NN536" s="61"/>
      <c r="NO536" s="61"/>
      <c r="NP536" s="61"/>
      <c r="NQ536" s="61"/>
      <c r="NR536" s="61"/>
      <c r="NS536" s="61"/>
      <c r="NT536" s="61"/>
      <c r="NU536" s="61"/>
      <c r="NV536" s="61"/>
      <c r="NW536" s="61"/>
      <c r="NX536" s="61"/>
      <c r="NY536" s="61"/>
      <c r="NZ536" s="61"/>
      <c r="OA536" s="61"/>
      <c r="OB536" s="61"/>
      <c r="OC536" s="61"/>
      <c r="OD536" s="61"/>
      <c r="OE536" s="61"/>
      <c r="OF536" s="61"/>
      <c r="OG536" s="61"/>
      <c r="OH536" s="61"/>
      <c r="OI536" s="61"/>
      <c r="OJ536" s="61"/>
      <c r="OK536" s="61"/>
      <c r="OL536" s="61"/>
      <c r="OM536" s="61"/>
      <c r="ON536" s="61"/>
      <c r="OO536" s="61"/>
      <c r="OP536" s="61"/>
      <c r="OQ536" s="61"/>
      <c r="OR536" s="61"/>
      <c r="OS536" s="61"/>
      <c r="OT536" s="61"/>
      <c r="OU536" s="61"/>
      <c r="OV536" s="61"/>
      <c r="OW536" s="61"/>
      <c r="OX536" s="61"/>
      <c r="OY536" s="61"/>
      <c r="OZ536" s="61"/>
    </row>
    <row r="537" spans="1:416" ht="63" hidden="1">
      <c r="A537" s="61"/>
      <c r="B537" s="61">
        <v>202</v>
      </c>
      <c r="C537" s="137" t="s">
        <v>28</v>
      </c>
      <c r="D537" s="133" t="s">
        <v>4</v>
      </c>
      <c r="E537" s="137" t="s">
        <v>27</v>
      </c>
      <c r="F537" s="134" t="s">
        <v>6</v>
      </c>
      <c r="G537" s="133"/>
      <c r="H537" s="137" t="s">
        <v>27</v>
      </c>
      <c r="I537" s="176" t="s">
        <v>1571</v>
      </c>
      <c r="J537" s="134"/>
      <c r="K537" s="206" t="s">
        <v>662</v>
      </c>
      <c r="L537" s="200" t="s">
        <v>500</v>
      </c>
      <c r="M537" s="134" t="s">
        <v>393</v>
      </c>
      <c r="N537" s="61" t="s">
        <v>349</v>
      </c>
      <c r="O537" s="61" t="s">
        <v>205</v>
      </c>
      <c r="P537" s="61"/>
      <c r="Q537" s="131" t="s">
        <v>205</v>
      </c>
      <c r="R537" s="131"/>
      <c r="S537" s="131"/>
      <c r="T537" s="131"/>
      <c r="U537" s="131"/>
      <c r="V537" s="131"/>
      <c r="W537" s="131"/>
      <c r="X537" s="131"/>
      <c r="Y537" s="131"/>
      <c r="Z537" s="131"/>
      <c r="AA537" s="131"/>
      <c r="AB537" s="130">
        <f t="shared" si="765"/>
        <v>1</v>
      </c>
      <c r="AC537" s="77"/>
      <c r="AD537" s="77"/>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251"/>
      <c r="BT537" s="251"/>
      <c r="BU537" s="77"/>
      <c r="BV537" s="77"/>
      <c r="BW537" s="201"/>
      <c r="BX537" s="201"/>
      <c r="BY537" s="201"/>
      <c r="BZ537" s="201"/>
      <c r="CA537" s="201"/>
      <c r="CB537" s="201"/>
      <c r="CC537" s="201"/>
      <c r="CD537" s="201"/>
      <c r="CE537" s="201"/>
      <c r="CF537" s="201"/>
      <c r="CG537" s="201"/>
      <c r="CH537" s="201"/>
      <c r="CI537" s="201"/>
      <c r="CJ537" s="201"/>
      <c r="CK537" s="201"/>
      <c r="CL537" s="201"/>
      <c r="CM537" s="201"/>
      <c r="CN537" s="201"/>
      <c r="CO537" s="201"/>
      <c r="CP537" s="201"/>
      <c r="CQ537" s="201"/>
      <c r="CR537" s="201"/>
      <c r="CS537" s="201"/>
      <c r="CT537" s="201"/>
      <c r="CU537" s="201"/>
      <c r="CV537" s="201"/>
      <c r="CW537" s="201"/>
      <c r="CX537" s="201"/>
      <c r="CY537" s="201"/>
      <c r="CZ537" s="201"/>
      <c r="DA537" s="201"/>
      <c r="DB537" s="202"/>
      <c r="DC537" s="203"/>
      <c r="DD537" s="202"/>
      <c r="DE537" s="203"/>
      <c r="DF537" s="202"/>
      <c r="DG537" s="203"/>
      <c r="DH537" s="202"/>
      <c r="DI537" s="203" t="e">
        <f>DH537/(DB537+DD537+DF537+DH537)</f>
        <v>#DIV/0!</v>
      </c>
      <c r="DJ537" s="204" t="e">
        <f>(((DB537*2)+(DD537*1)+(DF537*0)))/(DB537+DD537+DF537)</f>
        <v>#DIV/0!</v>
      </c>
      <c r="DK537" s="207" t="e">
        <f>IF(DI537&gt;=50%,"KĐG",IF(DJ537&gt;=1.6,"Đạt mục tiêu",IF(DJ537&gt;=1,"Cần cố gắng","Chưa đạt")))</f>
        <v>#DIV/0!</v>
      </c>
      <c r="DL537" s="77"/>
      <c r="DM537" s="77"/>
      <c r="DN537" s="77"/>
      <c r="DO537" s="77"/>
      <c r="DP537" s="201">
        <v>2</v>
      </c>
      <c r="DQ537" s="201">
        <v>2</v>
      </c>
      <c r="DR537" s="201">
        <v>2</v>
      </c>
      <c r="DS537" s="201">
        <v>2</v>
      </c>
      <c r="DT537" s="201">
        <v>2</v>
      </c>
      <c r="DU537" s="201">
        <v>2</v>
      </c>
      <c r="DV537" s="201">
        <v>2</v>
      </c>
      <c r="DW537" s="201">
        <v>1</v>
      </c>
      <c r="DX537" s="201">
        <v>2</v>
      </c>
      <c r="DY537" s="201">
        <v>2</v>
      </c>
      <c r="DZ537" s="201">
        <v>2</v>
      </c>
      <c r="EA537" s="201">
        <v>2</v>
      </c>
      <c r="EB537" s="201">
        <v>2</v>
      </c>
      <c r="EC537" s="201">
        <v>2</v>
      </c>
      <c r="ED537" s="201">
        <v>2</v>
      </c>
      <c r="EE537" s="201">
        <v>2</v>
      </c>
      <c r="EF537" s="201">
        <v>2</v>
      </c>
      <c r="EG537" s="201">
        <v>1</v>
      </c>
      <c r="EH537" s="201">
        <v>2</v>
      </c>
      <c r="EI537" s="201">
        <v>2</v>
      </c>
      <c r="EJ537" s="201">
        <v>2</v>
      </c>
      <c r="EK537" s="201"/>
      <c r="EL537" s="201"/>
      <c r="EM537" s="201"/>
      <c r="EN537" s="201"/>
      <c r="EO537" s="201"/>
      <c r="EP537" s="201">
        <v>2</v>
      </c>
      <c r="EQ537" s="201">
        <v>2</v>
      </c>
      <c r="ER537" s="201">
        <v>2</v>
      </c>
      <c r="ES537" s="201"/>
      <c r="ET537" s="201">
        <v>2</v>
      </c>
      <c r="EU537" s="202">
        <v>23</v>
      </c>
      <c r="EV537" s="203">
        <v>0.85185185185185186</v>
      </c>
      <c r="EW537" s="202">
        <v>2</v>
      </c>
      <c r="EX537" s="203">
        <v>7.407407407407407E-2</v>
      </c>
      <c r="EY537" s="202">
        <v>2</v>
      </c>
      <c r="EZ537" s="203">
        <v>7.407407407407407E-2</v>
      </c>
      <c r="FA537" s="202">
        <v>0</v>
      </c>
      <c r="FB537" s="203">
        <v>0</v>
      </c>
      <c r="FC537" s="204">
        <v>1.7777777777777777</v>
      </c>
      <c r="FD537" s="207" t="s">
        <v>671</v>
      </c>
      <c r="FE537" s="77"/>
      <c r="FF537" s="77"/>
      <c r="FG537" s="77"/>
      <c r="FH537" s="77"/>
      <c r="FI537" s="77"/>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61"/>
      <c r="GQ537" s="61"/>
      <c r="GR537" s="61"/>
      <c r="GS537" s="61"/>
      <c r="GT537" s="61"/>
      <c r="GU537" s="61"/>
      <c r="GV537" s="61"/>
      <c r="GW537" s="61"/>
      <c r="GX537" s="61"/>
      <c r="GY537" s="77"/>
      <c r="GZ537" s="77"/>
      <c r="HA537" s="77"/>
      <c r="HB537" s="77"/>
      <c r="HC537" s="77"/>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61"/>
      <c r="IK537" s="61"/>
      <c r="IL537" s="61"/>
      <c r="IM537" s="61"/>
      <c r="IN537" s="61"/>
      <c r="IO537" s="61"/>
      <c r="IP537" s="61"/>
      <c r="IQ537" s="61"/>
      <c r="IR537" s="61"/>
      <c r="IS537" s="77"/>
      <c r="IT537" s="77"/>
      <c r="IU537" s="77"/>
      <c r="IV537" s="77"/>
      <c r="IW537" s="61"/>
      <c r="IX537" s="61"/>
      <c r="IY537" s="61"/>
      <c r="IZ537" s="61"/>
      <c r="JA537" s="61"/>
      <c r="JB537" s="61"/>
      <c r="JC537" s="61"/>
      <c r="JD537" s="61"/>
      <c r="JE537" s="61"/>
      <c r="JF537" s="61"/>
      <c r="JG537" s="61"/>
      <c r="JH537" s="61"/>
      <c r="JI537" s="61"/>
      <c r="JJ537" s="61"/>
      <c r="JK537" s="61"/>
      <c r="JL537" s="61"/>
      <c r="JM537" s="61"/>
      <c r="JN537" s="61"/>
      <c r="JO537" s="61"/>
      <c r="JP537" s="61"/>
      <c r="JQ537" s="61"/>
      <c r="JR537" s="61"/>
      <c r="JS537" s="61"/>
      <c r="JT537" s="61"/>
      <c r="JU537" s="61"/>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61"/>
      <c r="LG537" s="61"/>
      <c r="LH537" s="61"/>
      <c r="LI537" s="61"/>
      <c r="LJ537" s="61"/>
      <c r="LK537" s="61"/>
      <c r="LL537" s="61"/>
      <c r="LM537" s="61"/>
      <c r="LN537" s="61"/>
      <c r="LO537" s="61"/>
      <c r="LP537" s="61"/>
      <c r="LQ537" s="61"/>
      <c r="LR537" s="61"/>
      <c r="LS537" s="61"/>
      <c r="LT537" s="61"/>
      <c r="LU537" s="61"/>
      <c r="LV537" s="61"/>
      <c r="LW537" s="61"/>
      <c r="LX537" s="61"/>
      <c r="LY537" s="61"/>
      <c r="LZ537" s="61"/>
      <c r="MA537" s="61"/>
      <c r="MB537" s="61"/>
      <c r="MC537" s="61"/>
      <c r="MD537" s="61"/>
      <c r="ME537" s="61"/>
      <c r="MF537" s="61"/>
      <c r="MG537" s="61"/>
      <c r="MH537" s="61"/>
      <c r="MI537" s="61"/>
      <c r="MJ537" s="61"/>
      <c r="MK537" s="61"/>
      <c r="ML537" s="61"/>
      <c r="MM537" s="61"/>
      <c r="MN537" s="61"/>
      <c r="MO537" s="61"/>
      <c r="MP537" s="61"/>
      <c r="MQ537" s="61"/>
      <c r="MR537" s="61"/>
      <c r="MS537" s="61"/>
      <c r="MT537" s="61"/>
      <c r="MU537" s="61"/>
      <c r="MV537" s="61"/>
      <c r="MW537" s="61"/>
      <c r="MX537" s="61"/>
      <c r="MY537" s="61"/>
      <c r="MZ537" s="61"/>
      <c r="NA537" s="61"/>
      <c r="NB537" s="61"/>
      <c r="NC537" s="61"/>
      <c r="ND537" s="61"/>
      <c r="NE537" s="61"/>
      <c r="NF537" s="61"/>
      <c r="NG537" s="61"/>
      <c r="NH537" s="61"/>
      <c r="NI537" s="61"/>
      <c r="NJ537" s="61"/>
      <c r="NK537" s="61"/>
      <c r="NL537" s="61"/>
      <c r="NM537" s="61"/>
      <c r="NN537" s="61"/>
      <c r="NO537" s="61"/>
      <c r="NP537" s="61"/>
      <c r="NQ537" s="61"/>
      <c r="NR537" s="61"/>
      <c r="NS537" s="61"/>
      <c r="NT537" s="61"/>
      <c r="NU537" s="61"/>
      <c r="NV537" s="61"/>
      <c r="NW537" s="61"/>
      <c r="NX537" s="61"/>
      <c r="NY537" s="61"/>
      <c r="NZ537" s="61"/>
      <c r="OA537" s="61"/>
      <c r="OB537" s="61"/>
      <c r="OC537" s="61"/>
      <c r="OD537" s="61"/>
      <c r="OE537" s="61"/>
      <c r="OF537" s="61"/>
      <c r="OG537" s="61"/>
      <c r="OH537" s="61"/>
      <c r="OI537" s="61"/>
      <c r="OJ537" s="61"/>
      <c r="OK537" s="61"/>
      <c r="OL537" s="61"/>
      <c r="OM537" s="61"/>
      <c r="ON537" s="61"/>
      <c r="OO537" s="61"/>
      <c r="OP537" s="61"/>
      <c r="OQ537" s="61"/>
      <c r="OR537" s="61"/>
      <c r="OS537" s="61"/>
      <c r="OT537" s="61"/>
      <c r="OU537" s="61"/>
      <c r="OV537" s="61"/>
      <c r="OW537" s="61"/>
      <c r="OX537" s="61"/>
      <c r="OY537" s="61"/>
      <c r="OZ537" s="61"/>
    </row>
    <row r="538" spans="1:416" ht="63" hidden="1">
      <c r="A538" s="61"/>
      <c r="B538" s="61">
        <v>203</v>
      </c>
      <c r="C538" s="137" t="s">
        <v>383</v>
      </c>
      <c r="D538" s="133" t="s">
        <v>4</v>
      </c>
      <c r="E538" s="137" t="s">
        <v>29</v>
      </c>
      <c r="F538" s="134" t="s">
        <v>6</v>
      </c>
      <c r="G538" s="133"/>
      <c r="H538" s="278" t="s">
        <v>29</v>
      </c>
      <c r="I538" s="176" t="s">
        <v>1572</v>
      </c>
      <c r="J538" s="134"/>
      <c r="K538" s="206" t="s">
        <v>662</v>
      </c>
      <c r="L538" s="200" t="s">
        <v>500</v>
      </c>
      <c r="M538" s="134" t="s">
        <v>393</v>
      </c>
      <c r="N538" s="61" t="s">
        <v>349</v>
      </c>
      <c r="O538" s="282" t="s">
        <v>205</v>
      </c>
      <c r="P538" s="282">
        <v>1</v>
      </c>
      <c r="Q538" s="131" t="s">
        <v>205</v>
      </c>
      <c r="R538" s="131"/>
      <c r="S538" s="131"/>
      <c r="T538" s="131"/>
      <c r="U538" s="131"/>
      <c r="V538" s="131"/>
      <c r="W538" s="131"/>
      <c r="X538" s="131"/>
      <c r="Y538" s="131"/>
      <c r="Z538" s="131"/>
      <c r="AA538" s="131"/>
      <c r="AB538" s="130">
        <f t="shared" si="765"/>
        <v>1</v>
      </c>
      <c r="AC538" s="77"/>
      <c r="AD538" s="77"/>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251"/>
      <c r="BT538" s="251"/>
      <c r="BU538" s="77"/>
      <c r="BV538" s="77"/>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77"/>
      <c r="DM538" s="77"/>
      <c r="DN538" s="77"/>
      <c r="DO538" s="77"/>
      <c r="DP538" s="201">
        <v>2</v>
      </c>
      <c r="DQ538" s="201">
        <v>2</v>
      </c>
      <c r="DR538" s="201">
        <v>2</v>
      </c>
      <c r="DS538" s="201">
        <v>2</v>
      </c>
      <c r="DT538" s="201">
        <v>2</v>
      </c>
      <c r="DU538" s="201">
        <v>2</v>
      </c>
      <c r="DV538" s="201">
        <v>2</v>
      </c>
      <c r="DW538" s="201">
        <v>1</v>
      </c>
      <c r="DX538" s="201">
        <v>2</v>
      </c>
      <c r="DY538" s="201">
        <v>2</v>
      </c>
      <c r="DZ538" s="201">
        <v>2</v>
      </c>
      <c r="EA538" s="201">
        <v>2</v>
      </c>
      <c r="EB538" s="201">
        <v>2</v>
      </c>
      <c r="EC538" s="201">
        <v>2</v>
      </c>
      <c r="ED538" s="201">
        <v>2</v>
      </c>
      <c r="EE538" s="201">
        <v>2</v>
      </c>
      <c r="EF538" s="201">
        <v>2</v>
      </c>
      <c r="EG538" s="201">
        <v>1</v>
      </c>
      <c r="EH538" s="201">
        <v>2</v>
      </c>
      <c r="EI538" s="201">
        <v>2</v>
      </c>
      <c r="EJ538" s="201">
        <v>2</v>
      </c>
      <c r="EK538" s="201"/>
      <c r="EL538" s="201"/>
      <c r="EM538" s="201"/>
      <c r="EN538" s="201"/>
      <c r="EO538" s="201"/>
      <c r="EP538" s="201">
        <v>2</v>
      </c>
      <c r="EQ538" s="201">
        <v>2</v>
      </c>
      <c r="ER538" s="201">
        <v>2</v>
      </c>
      <c r="ES538" s="201"/>
      <c r="ET538" s="201">
        <v>2</v>
      </c>
      <c r="EU538" s="202">
        <v>23</v>
      </c>
      <c r="EV538" s="203">
        <v>0.85185185185185186</v>
      </c>
      <c r="EW538" s="202">
        <v>2</v>
      </c>
      <c r="EX538" s="203">
        <v>7.407407407407407E-2</v>
      </c>
      <c r="EY538" s="202">
        <v>2</v>
      </c>
      <c r="EZ538" s="203">
        <v>7.407407407407407E-2</v>
      </c>
      <c r="FA538" s="202">
        <v>0</v>
      </c>
      <c r="FB538" s="203">
        <v>0</v>
      </c>
      <c r="FC538" s="204">
        <v>1.7777777777777777</v>
      </c>
      <c r="FD538" s="207" t="s">
        <v>671</v>
      </c>
      <c r="FE538" s="77"/>
      <c r="FF538" s="77"/>
      <c r="FG538" s="77"/>
      <c r="FH538" s="77"/>
      <c r="FI538" s="77"/>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77"/>
      <c r="GZ538" s="77"/>
      <c r="HA538" s="77"/>
      <c r="HB538" s="77"/>
      <c r="HC538" s="77"/>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77"/>
      <c r="IT538" s="77"/>
      <c r="IU538" s="77"/>
      <c r="IV538" s="77"/>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E538" s="61"/>
      <c r="OF538" s="61"/>
      <c r="OG538" s="61"/>
      <c r="OH538" s="61"/>
      <c r="OI538" s="61"/>
      <c r="OJ538" s="61"/>
      <c r="OK538" s="61"/>
      <c r="OL538" s="61"/>
      <c r="OM538" s="61"/>
      <c r="ON538" s="61"/>
      <c r="OO538" s="61"/>
      <c r="OP538" s="61"/>
      <c r="OQ538" s="61"/>
      <c r="OR538" s="61"/>
      <c r="OS538" s="61"/>
      <c r="OT538" s="61"/>
      <c r="OU538" s="61"/>
      <c r="OV538" s="61"/>
      <c r="OW538" s="61"/>
      <c r="OX538" s="61"/>
      <c r="OY538" s="61"/>
      <c r="OZ538" s="61"/>
    </row>
    <row r="539" spans="1:416" ht="30.75" hidden="1" customHeight="1">
      <c r="A539" s="61"/>
      <c r="B539" s="272">
        <v>204</v>
      </c>
      <c r="C539" s="275" t="s">
        <v>30</v>
      </c>
      <c r="D539" s="288" t="s">
        <v>4</v>
      </c>
      <c r="E539" s="275" t="s">
        <v>584</v>
      </c>
      <c r="F539" s="290" t="s">
        <v>6</v>
      </c>
      <c r="G539" s="288"/>
      <c r="H539" s="137" t="s">
        <v>805</v>
      </c>
      <c r="I539" s="137" t="s">
        <v>591</v>
      </c>
      <c r="J539" s="134"/>
      <c r="K539" s="206" t="s">
        <v>662</v>
      </c>
      <c r="L539" s="200" t="s">
        <v>500</v>
      </c>
      <c r="M539" s="134" t="s">
        <v>393</v>
      </c>
      <c r="N539" s="61" t="s">
        <v>349</v>
      </c>
      <c r="O539" s="282" t="s">
        <v>205</v>
      </c>
      <c r="P539" s="61"/>
      <c r="Q539" s="131" t="s">
        <v>205</v>
      </c>
      <c r="R539" s="131"/>
      <c r="S539" s="131"/>
      <c r="T539" s="131"/>
      <c r="U539" s="131"/>
      <c r="V539" s="131"/>
      <c r="W539" s="131"/>
      <c r="X539" s="131"/>
      <c r="Y539" s="131"/>
      <c r="Z539" s="131"/>
      <c r="AA539" s="131"/>
      <c r="AB539" s="130">
        <f t="shared" si="765"/>
        <v>1</v>
      </c>
      <c r="AC539" s="75"/>
      <c r="AD539" s="75" t="s">
        <v>556</v>
      </c>
      <c r="AE539" s="201">
        <v>2</v>
      </c>
      <c r="AF539" s="201">
        <v>1</v>
      </c>
      <c r="AG539" s="201">
        <v>1</v>
      </c>
      <c r="AH539" s="201">
        <v>2</v>
      </c>
      <c r="AI539" s="201">
        <v>2</v>
      </c>
      <c r="AJ539" s="201">
        <v>2</v>
      </c>
      <c r="AK539" s="201">
        <v>2</v>
      </c>
      <c r="AL539" s="201">
        <v>2</v>
      </c>
      <c r="AM539" s="201">
        <v>2</v>
      </c>
      <c r="AN539" s="201">
        <v>2</v>
      </c>
      <c r="AO539" s="201">
        <v>2</v>
      </c>
      <c r="AP539" s="201">
        <v>2</v>
      </c>
      <c r="AQ539" s="201">
        <v>1</v>
      </c>
      <c r="AR539" s="201">
        <v>2</v>
      </c>
      <c r="AS539" s="201">
        <v>2</v>
      </c>
      <c r="AT539" s="201">
        <v>2</v>
      </c>
      <c r="AU539" s="201">
        <v>2</v>
      </c>
      <c r="AV539" s="201">
        <v>2</v>
      </c>
      <c r="AW539" s="201">
        <v>2</v>
      </c>
      <c r="AX539" s="201">
        <v>2</v>
      </c>
      <c r="AY539" s="201">
        <v>2</v>
      </c>
      <c r="AZ539" s="201">
        <v>2</v>
      </c>
      <c r="BA539" s="201">
        <v>2</v>
      </c>
      <c r="BB539" s="201">
        <v>2</v>
      </c>
      <c r="BC539" s="201">
        <v>2</v>
      </c>
      <c r="BD539" s="201">
        <v>2</v>
      </c>
      <c r="BE539" s="201">
        <v>2</v>
      </c>
      <c r="BF539" s="201">
        <v>1</v>
      </c>
      <c r="BG539" s="201">
        <v>1</v>
      </c>
      <c r="BH539" s="201">
        <v>2</v>
      </c>
      <c r="BI539" s="202">
        <f>COUNTIF(AE539:BH539,"2")</f>
        <v>25</v>
      </c>
      <c r="BJ539" s="203">
        <f>BI539/(BI539+BK539+BM539+BO539)</f>
        <v>0.83333333333333337</v>
      </c>
      <c r="BK539" s="202">
        <f>COUNTIF(AE539:BH539,"1")</f>
        <v>5</v>
      </c>
      <c r="BL539" s="203">
        <f>BK539/(BI539+BK539+BM539+BO539)</f>
        <v>0.16666666666666666</v>
      </c>
      <c r="BM539" s="202">
        <f>COUNTIF(AE539:BH539,"0")</f>
        <v>0</v>
      </c>
      <c r="BN539" s="203">
        <f>BM539/(BI539+BK539+BM539+BO539)</f>
        <v>0</v>
      </c>
      <c r="BO539" s="202">
        <f>COUNTIF(P539:BH539,"KĐG")</f>
        <v>0</v>
      </c>
      <c r="BP539" s="203">
        <f>BO539/(BI539+BK539+BM539+BO539)</f>
        <v>0</v>
      </c>
      <c r="BQ539" s="204">
        <f>(((BI539*2)+(BK539*1)+(BM539*0)))/(BI539+BK539+BM539)</f>
        <v>1.8333333333333333</v>
      </c>
      <c r="BR539" s="205" t="str">
        <f>IF(BP539&gt;=50%,"KĐG",IF(BQ539&gt;=1.6,"Đạt mục tiêu",IF(BQ539&gt;=1,"Cần cố gắng","Chưa đạt")))</f>
        <v>Đạt mục tiêu</v>
      </c>
      <c r="BS539" s="251"/>
      <c r="BT539" s="251"/>
      <c r="BU539" s="77">
        <v>2</v>
      </c>
      <c r="BV539" s="77">
        <v>1</v>
      </c>
      <c r="BW539" s="61">
        <v>1</v>
      </c>
      <c r="BX539" s="61">
        <v>2</v>
      </c>
      <c r="BY539" s="61">
        <v>2</v>
      </c>
      <c r="BZ539" s="61">
        <v>2</v>
      </c>
      <c r="CA539" s="61">
        <v>2</v>
      </c>
      <c r="CB539" s="61">
        <v>2</v>
      </c>
      <c r="CC539" s="61">
        <v>2</v>
      </c>
      <c r="CD539" s="61">
        <v>2</v>
      </c>
      <c r="CE539" s="61">
        <v>2</v>
      </c>
      <c r="CF539" s="61">
        <v>2</v>
      </c>
      <c r="CG539" s="61">
        <v>1</v>
      </c>
      <c r="CH539" s="61">
        <v>2</v>
      </c>
      <c r="CI539" s="61">
        <v>2</v>
      </c>
      <c r="CJ539" s="61">
        <v>2</v>
      </c>
      <c r="CK539" s="61">
        <v>2</v>
      </c>
      <c r="CL539" s="61">
        <v>2</v>
      </c>
      <c r="CM539" s="61">
        <v>2</v>
      </c>
      <c r="CN539" s="61">
        <v>2</v>
      </c>
      <c r="CO539" s="61">
        <v>2</v>
      </c>
      <c r="CP539" s="61">
        <v>2</v>
      </c>
      <c r="CQ539" s="61">
        <v>2</v>
      </c>
      <c r="CR539" s="61">
        <v>2</v>
      </c>
      <c r="CS539" s="61">
        <v>2</v>
      </c>
      <c r="CT539" s="61">
        <v>2</v>
      </c>
      <c r="CU539" s="61">
        <v>2</v>
      </c>
      <c r="CV539" s="61">
        <v>1</v>
      </c>
      <c r="CW539" s="61">
        <v>1</v>
      </c>
      <c r="CX539" s="61">
        <v>2</v>
      </c>
      <c r="CY539" s="61">
        <f>COUNTIF(BU539:CX539,"2")</f>
        <v>25</v>
      </c>
      <c r="CZ539" s="61">
        <f>CY539/(CY539+DA539+DC539+DE539)</f>
        <v>0.83333333333333337</v>
      </c>
      <c r="DA539" s="61">
        <f>COUNTIF(BU539:CX539,"1")</f>
        <v>5</v>
      </c>
      <c r="DB539" s="61">
        <f>DA539/(CY539+DA539+DC539+DE539)</f>
        <v>0.16666666666666666</v>
      </c>
      <c r="DC539" s="61">
        <f>COUNTIF(BU539:CX539,"0")</f>
        <v>0</v>
      </c>
      <c r="DD539" s="61">
        <f>DC539/(CY539+DA539+DC539+DE539)</f>
        <v>0</v>
      </c>
      <c r="DE539" s="61">
        <f>COUNTIF(BG539:CX539,"KĐG")</f>
        <v>0</v>
      </c>
      <c r="DF539" s="61">
        <f>DE539/(CY539+DA539+DC539+DE539)</f>
        <v>0</v>
      </c>
      <c r="DG539" s="61">
        <f>(((CY539*2)+(DA539*1)+(DC539*0)))/(CY539+DA539+DC539)</f>
        <v>1.8333333333333333</v>
      </c>
      <c r="DH539" s="61" t="str">
        <f>IF(DF539&gt;=50%,"KĐG",IF(DG539&gt;=1.6,"Đạt mục tiêu",IF(DG539&gt;=1,"Cần cố gắng","Chưa đạt")))</f>
        <v>Đạt mục tiêu</v>
      </c>
      <c r="DI539" s="61"/>
      <c r="DJ539" s="61"/>
      <c r="DK539" s="61"/>
      <c r="DL539" s="77"/>
      <c r="DM539" s="77"/>
      <c r="DN539" s="77"/>
      <c r="DO539" s="77"/>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77"/>
      <c r="FF539" s="77"/>
      <c r="FG539" s="77"/>
      <c r="FH539" s="77"/>
      <c r="FI539" s="77"/>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77"/>
      <c r="GZ539" s="77"/>
      <c r="HA539" s="77"/>
      <c r="HB539" s="77"/>
      <c r="HC539" s="77"/>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77"/>
      <c r="IT539" s="77"/>
      <c r="IU539" s="77"/>
      <c r="IV539" s="77"/>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E539" s="61"/>
      <c r="OF539" s="61"/>
      <c r="OG539" s="61"/>
      <c r="OH539" s="61"/>
      <c r="OI539" s="61"/>
      <c r="OJ539" s="61"/>
      <c r="OK539" s="61"/>
      <c r="OL539" s="61"/>
      <c r="OM539" s="61"/>
      <c r="ON539" s="61"/>
      <c r="OO539" s="61"/>
      <c r="OP539" s="61"/>
      <c r="OQ539" s="61"/>
      <c r="OR539" s="61"/>
      <c r="OS539" s="61"/>
      <c r="OT539" s="61"/>
      <c r="OU539" s="61"/>
      <c r="OV539" s="61"/>
      <c r="OW539" s="61"/>
      <c r="OX539" s="61"/>
      <c r="OY539" s="61"/>
      <c r="OZ539" s="61"/>
    </row>
    <row r="540" spans="1:416" ht="30.75" hidden="1" customHeight="1">
      <c r="A540" s="61"/>
      <c r="B540" s="273"/>
      <c r="C540" s="276"/>
      <c r="D540" s="309"/>
      <c r="E540" s="276"/>
      <c r="F540" s="295"/>
      <c r="G540" s="309"/>
      <c r="H540" s="137" t="s">
        <v>539</v>
      </c>
      <c r="I540" s="137" t="s">
        <v>592</v>
      </c>
      <c r="J540" s="134"/>
      <c r="K540" s="206" t="s">
        <v>662</v>
      </c>
      <c r="L540" s="200" t="s">
        <v>500</v>
      </c>
      <c r="M540" s="134" t="s">
        <v>393</v>
      </c>
      <c r="N540" s="61" t="s">
        <v>349</v>
      </c>
      <c r="O540" s="282"/>
      <c r="P540" s="61"/>
      <c r="Q540" s="131"/>
      <c r="R540" s="131"/>
      <c r="S540" s="131"/>
      <c r="T540" s="131"/>
      <c r="U540" s="131"/>
      <c r="V540" s="131" t="s">
        <v>205</v>
      </c>
      <c r="W540" s="131"/>
      <c r="X540" s="131"/>
      <c r="Y540" s="131"/>
      <c r="Z540" s="131"/>
      <c r="AA540" s="131"/>
      <c r="AB540" s="130">
        <f t="shared" si="765"/>
        <v>1</v>
      </c>
      <c r="AC540" s="77"/>
      <c r="AD540" s="77"/>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251"/>
      <c r="BT540" s="251"/>
      <c r="BU540" s="76"/>
      <c r="BV540" s="205"/>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202"/>
      <c r="DC540" s="203"/>
      <c r="DD540" s="202"/>
      <c r="DE540" s="203"/>
      <c r="DF540" s="202"/>
      <c r="DG540" s="203"/>
      <c r="DH540" s="202"/>
      <c r="DI540" s="203" t="e">
        <f>DH540/(DB540+DD540+DF540+DH540)</f>
        <v>#DIV/0!</v>
      </c>
      <c r="DJ540" s="204" t="e">
        <f>(((DB540*2)+(DD540*1)+(DF540*0)))/(DB540+DD540+DF540)</f>
        <v>#DIV/0!</v>
      </c>
      <c r="DK540" s="207" t="e">
        <f>IF(DI540&gt;=50%,"KĐG",IF(DJ540&gt;=1.6,"Đạt mục tiêu",IF(DJ540&gt;=1,"Cần cố gắng","Chưa đạt")))</f>
        <v>#DIV/0!</v>
      </c>
      <c r="DL540" s="77"/>
      <c r="DM540" s="77"/>
      <c r="DN540" s="77"/>
      <c r="DO540" s="77"/>
      <c r="DP540" s="201">
        <v>2</v>
      </c>
      <c r="DQ540" s="201">
        <v>2</v>
      </c>
      <c r="DR540" s="201">
        <v>2</v>
      </c>
      <c r="DS540" s="201">
        <v>2</v>
      </c>
      <c r="DT540" s="201">
        <v>2</v>
      </c>
      <c r="DU540" s="201">
        <v>2</v>
      </c>
      <c r="DV540" s="201">
        <v>2</v>
      </c>
      <c r="DW540" s="201">
        <v>2</v>
      </c>
      <c r="DX540" s="201">
        <v>2</v>
      </c>
      <c r="DY540" s="201">
        <v>2</v>
      </c>
      <c r="DZ540" s="201">
        <v>2</v>
      </c>
      <c r="EA540" s="201">
        <v>2</v>
      </c>
      <c r="EB540" s="201">
        <v>2</v>
      </c>
      <c r="EC540" s="201">
        <v>2</v>
      </c>
      <c r="ED540" s="201">
        <v>2</v>
      </c>
      <c r="EE540" s="201">
        <v>2</v>
      </c>
      <c r="EF540" s="201">
        <v>2</v>
      </c>
      <c r="EG540" s="201">
        <v>2</v>
      </c>
      <c r="EH540" s="201">
        <v>2</v>
      </c>
      <c r="EI540" s="201">
        <v>2</v>
      </c>
      <c r="EJ540" s="201">
        <v>2</v>
      </c>
      <c r="EK540" s="201">
        <v>2</v>
      </c>
      <c r="EL540" s="201">
        <v>2</v>
      </c>
      <c r="EM540" s="201">
        <v>2</v>
      </c>
      <c r="EN540" s="201">
        <v>2</v>
      </c>
      <c r="EO540" s="201">
        <v>2</v>
      </c>
      <c r="EP540" s="201">
        <v>2</v>
      </c>
      <c r="EQ540" s="201">
        <v>2</v>
      </c>
      <c r="ER540" s="201">
        <v>2</v>
      </c>
      <c r="ES540" s="201">
        <v>2</v>
      </c>
      <c r="ET540" s="201">
        <v>2</v>
      </c>
      <c r="EU540" s="202">
        <f>COUNTIF(DL540:ET540,"2")</f>
        <v>31</v>
      </c>
      <c r="EV540" s="203">
        <f>EU540/(EU540+EW540+EY540+FA540)</f>
        <v>1</v>
      </c>
      <c r="EW540" s="202">
        <f>COUNTIF(DL540:ET540,"1")</f>
        <v>0</v>
      </c>
      <c r="EX540" s="203">
        <f>EW540/(EU540+EW540+EY540+FA540)</f>
        <v>0</v>
      </c>
      <c r="EY540" s="202">
        <f>COUNTIF(DL540:ET540,"0")</f>
        <v>0</v>
      </c>
      <c r="EZ540" s="203">
        <f>EY540/(EU540+EW540+EY540+FA540)</f>
        <v>0</v>
      </c>
      <c r="FA540" s="202">
        <f>COUNTIF(DL540:ET540,"KĐG")</f>
        <v>0</v>
      </c>
      <c r="FB540" s="203">
        <f>FA540/(EU540+EW540+EY540+FA540)</f>
        <v>0</v>
      </c>
      <c r="FC540" s="204">
        <f>(((EU540*2)+(EW540*1)+(EY540*0)))/(EU540+EW540+EY540)</f>
        <v>2</v>
      </c>
      <c r="FD540" s="207" t="str">
        <f>IF(FB540&gt;=50%,"KĐG",IF(FC540&gt;=1.6,"Đạt mục tiêu",IF(FC540&gt;=1,"Cần cố gắng","Chưa đạt")))</f>
        <v>Đạt mục tiêu</v>
      </c>
      <c r="FE540" s="77"/>
      <c r="FF540" s="77"/>
      <c r="FG540" s="77"/>
      <c r="FH540" s="77"/>
      <c r="FI540" s="77"/>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77"/>
      <c r="GZ540" s="77"/>
      <c r="HA540" s="77"/>
      <c r="HB540" s="77"/>
      <c r="HC540" s="77"/>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77"/>
      <c r="IT540" s="77"/>
      <c r="IU540" s="77"/>
      <c r="IV540" s="77"/>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c r="OE540" s="61"/>
      <c r="OF540" s="61"/>
      <c r="OG540" s="61"/>
      <c r="OH540" s="61"/>
      <c r="OI540" s="61"/>
      <c r="OJ540" s="61"/>
      <c r="OK540" s="61"/>
      <c r="OL540" s="61"/>
      <c r="OM540" s="61"/>
      <c r="ON540" s="61"/>
      <c r="OO540" s="61"/>
      <c r="OP540" s="61"/>
      <c r="OQ540" s="61"/>
      <c r="OR540" s="61"/>
      <c r="OS540" s="61"/>
      <c r="OT540" s="61"/>
      <c r="OU540" s="61"/>
      <c r="OV540" s="61"/>
      <c r="OW540" s="61"/>
      <c r="OX540" s="61"/>
      <c r="OY540" s="61"/>
      <c r="OZ540" s="61"/>
    </row>
    <row r="541" spans="1:416" ht="52.5" hidden="1" customHeight="1">
      <c r="A541" s="141"/>
      <c r="B541" s="272">
        <v>205</v>
      </c>
      <c r="C541" s="311" t="s">
        <v>31</v>
      </c>
      <c r="D541" s="290" t="s">
        <v>4</v>
      </c>
      <c r="E541" s="311" t="s">
        <v>806</v>
      </c>
      <c r="F541" s="290" t="s">
        <v>6</v>
      </c>
      <c r="G541" s="290"/>
      <c r="H541" s="137" t="s">
        <v>938</v>
      </c>
      <c r="I541" s="137" t="s">
        <v>1105</v>
      </c>
      <c r="J541" s="134"/>
      <c r="K541" s="206"/>
      <c r="L541" s="200"/>
      <c r="M541" s="55" t="s">
        <v>393</v>
      </c>
      <c r="N541" s="61" t="s">
        <v>349</v>
      </c>
      <c r="O541" s="141"/>
      <c r="P541" s="141"/>
      <c r="Q541" s="131"/>
      <c r="R541" s="131"/>
      <c r="S541" s="131"/>
      <c r="T541" s="131"/>
      <c r="U541" s="131"/>
      <c r="V541" s="131" t="s">
        <v>205</v>
      </c>
      <c r="W541" s="131"/>
      <c r="X541" s="131"/>
      <c r="Y541" s="131"/>
      <c r="Z541" s="131"/>
      <c r="AA541" s="131"/>
      <c r="AB541" s="130">
        <f t="shared" si="765"/>
        <v>1</v>
      </c>
      <c r="AC541" s="77"/>
      <c r="AD541" s="77"/>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251"/>
      <c r="BT541" s="251"/>
      <c r="BU541" s="76"/>
      <c r="BV541" s="205"/>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202"/>
      <c r="DC541" s="203"/>
      <c r="DD541" s="202"/>
      <c r="DE541" s="203"/>
      <c r="DF541" s="202"/>
      <c r="DG541" s="203"/>
      <c r="DH541" s="202"/>
      <c r="DI541" s="203"/>
      <c r="DJ541" s="204"/>
      <c r="DK541" s="207"/>
      <c r="DL541" s="77"/>
      <c r="DM541" s="77"/>
      <c r="DN541" s="77"/>
      <c r="DO541" s="77"/>
      <c r="DP541" s="201"/>
      <c r="DQ541" s="201"/>
      <c r="DR541" s="201"/>
      <c r="DS541" s="201"/>
      <c r="DT541" s="201"/>
      <c r="DU541" s="201"/>
      <c r="DV541" s="201"/>
      <c r="DW541" s="201"/>
      <c r="DX541" s="201"/>
      <c r="DY541" s="201"/>
      <c r="DZ541" s="201"/>
      <c r="EA541" s="201"/>
      <c r="EB541" s="201"/>
      <c r="EC541" s="201"/>
      <c r="ED541" s="201"/>
      <c r="EE541" s="201"/>
      <c r="EF541" s="201"/>
      <c r="EG541" s="201"/>
      <c r="EH541" s="201"/>
      <c r="EI541" s="201"/>
      <c r="EJ541" s="201"/>
      <c r="EK541" s="201"/>
      <c r="EL541" s="201"/>
      <c r="EM541" s="201"/>
      <c r="EN541" s="201"/>
      <c r="EO541" s="201"/>
      <c r="EP541" s="201"/>
      <c r="EQ541" s="201"/>
      <c r="ER541" s="201"/>
      <c r="ES541" s="201"/>
      <c r="ET541" s="201"/>
      <c r="EU541" s="202"/>
      <c r="EV541" s="203"/>
      <c r="EW541" s="202"/>
      <c r="EX541" s="203"/>
      <c r="EY541" s="202"/>
      <c r="EZ541" s="203"/>
      <c r="FA541" s="202"/>
      <c r="FB541" s="203"/>
      <c r="FC541" s="204"/>
      <c r="FD541" s="207"/>
      <c r="FE541" s="77"/>
      <c r="FF541" s="77"/>
      <c r="FG541" s="77"/>
      <c r="FH541" s="77"/>
      <c r="FI541" s="77"/>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77"/>
      <c r="GZ541" s="77"/>
      <c r="HA541" s="77"/>
      <c r="HB541" s="77"/>
      <c r="HC541" s="77"/>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77"/>
      <c r="IT541" s="77"/>
      <c r="IU541" s="77"/>
      <c r="IV541" s="77"/>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c r="OE541" s="61"/>
      <c r="OF541" s="61"/>
      <c r="OG541" s="61"/>
      <c r="OH541" s="61"/>
      <c r="OI541" s="61"/>
      <c r="OJ541" s="61"/>
      <c r="OK541" s="61"/>
      <c r="OL541" s="61"/>
      <c r="OM541" s="61"/>
      <c r="ON541" s="61"/>
      <c r="OO541" s="61"/>
      <c r="OP541" s="61"/>
      <c r="OQ541" s="61"/>
      <c r="OR541" s="61"/>
      <c r="OS541" s="61"/>
      <c r="OT541" s="61"/>
      <c r="OU541" s="61"/>
      <c r="OV541" s="61"/>
      <c r="OW541" s="61"/>
      <c r="OX541" s="61"/>
      <c r="OY541" s="61"/>
      <c r="OZ541" s="61"/>
    </row>
    <row r="542" spans="1:416" ht="52.5" hidden="1" customHeight="1">
      <c r="A542" s="141"/>
      <c r="B542" s="273"/>
      <c r="C542" s="312"/>
      <c r="D542" s="295"/>
      <c r="E542" s="312"/>
      <c r="F542" s="295"/>
      <c r="G542" s="295"/>
      <c r="H542" s="137" t="s">
        <v>540</v>
      </c>
      <c r="I542" s="137" t="s">
        <v>1105</v>
      </c>
      <c r="J542" s="134"/>
      <c r="K542" s="206" t="s">
        <v>662</v>
      </c>
      <c r="L542" s="200" t="s">
        <v>500</v>
      </c>
      <c r="M542" s="134" t="s">
        <v>393</v>
      </c>
      <c r="N542" s="61" t="s">
        <v>349</v>
      </c>
      <c r="O542" s="141" t="s">
        <v>205</v>
      </c>
      <c r="P542" s="141">
        <v>1</v>
      </c>
      <c r="Q542" s="131" t="s">
        <v>205</v>
      </c>
      <c r="R542" s="131"/>
      <c r="S542" s="131"/>
      <c r="T542" s="131"/>
      <c r="U542" s="131"/>
      <c r="V542" s="131"/>
      <c r="W542" s="131"/>
      <c r="X542" s="131"/>
      <c r="Y542" s="131"/>
      <c r="Z542" s="131"/>
      <c r="AA542" s="131"/>
      <c r="AB542" s="130">
        <f t="shared" si="765"/>
        <v>1</v>
      </c>
      <c r="AC542" s="75" t="s">
        <v>663</v>
      </c>
      <c r="AD542" s="75" t="s">
        <v>663</v>
      </c>
      <c r="AE542" s="201">
        <v>2</v>
      </c>
      <c r="AF542" s="201">
        <v>1</v>
      </c>
      <c r="AG542" s="201">
        <v>1</v>
      </c>
      <c r="AH542" s="201">
        <v>2</v>
      </c>
      <c r="AI542" s="201">
        <v>2</v>
      </c>
      <c r="AJ542" s="201">
        <v>2</v>
      </c>
      <c r="AK542" s="201">
        <v>2</v>
      </c>
      <c r="AL542" s="201">
        <v>2</v>
      </c>
      <c r="AM542" s="201">
        <v>2</v>
      </c>
      <c r="AN542" s="201">
        <v>2</v>
      </c>
      <c r="AO542" s="201">
        <v>2</v>
      </c>
      <c r="AP542" s="201">
        <v>2</v>
      </c>
      <c r="AQ542" s="201">
        <v>1</v>
      </c>
      <c r="AR542" s="201">
        <v>2</v>
      </c>
      <c r="AS542" s="201">
        <v>2</v>
      </c>
      <c r="AT542" s="201">
        <v>2</v>
      </c>
      <c r="AU542" s="201">
        <v>2</v>
      </c>
      <c r="AV542" s="201">
        <v>2</v>
      </c>
      <c r="AW542" s="201">
        <v>2</v>
      </c>
      <c r="AX542" s="201">
        <v>2</v>
      </c>
      <c r="AY542" s="201">
        <v>2</v>
      </c>
      <c r="AZ542" s="201">
        <v>2</v>
      </c>
      <c r="BA542" s="201">
        <v>2</v>
      </c>
      <c r="BB542" s="201">
        <v>2</v>
      </c>
      <c r="BC542" s="201">
        <v>2</v>
      </c>
      <c r="BD542" s="201">
        <v>2</v>
      </c>
      <c r="BE542" s="201">
        <v>2</v>
      </c>
      <c r="BF542" s="201">
        <v>1</v>
      </c>
      <c r="BG542" s="201">
        <v>1</v>
      </c>
      <c r="BH542" s="201">
        <v>2</v>
      </c>
      <c r="BI542" s="202">
        <f>COUNTIF(AE542:BH542,"2")</f>
        <v>25</v>
      </c>
      <c r="BJ542" s="203">
        <f>BI542/(BI542+BK542+BM542+BO542)</f>
        <v>0.83333333333333337</v>
      </c>
      <c r="BK542" s="202">
        <f>COUNTIF(AE542:BH542,"1")</f>
        <v>5</v>
      </c>
      <c r="BL542" s="203">
        <f>BK542/(BI542+BK542+BM542+BO542)</f>
        <v>0.16666666666666666</v>
      </c>
      <c r="BM542" s="202">
        <f>COUNTIF(AE542:BH542,"0")</f>
        <v>0</v>
      </c>
      <c r="BN542" s="203">
        <f>BM542/(BI542+BK542+BM542+BO542)</f>
        <v>0</v>
      </c>
      <c r="BO542" s="202">
        <f>COUNTIF(P542:BH542,"KĐG")</f>
        <v>0</v>
      </c>
      <c r="BP542" s="203">
        <f>BO542/(BI542+BK542+BM542+BO542)</f>
        <v>0</v>
      </c>
      <c r="BQ542" s="204">
        <f>(((BI542*2)+(BK542*1)+(BM542*0)))/(BI542+BK542+BM542)</f>
        <v>1.8333333333333333</v>
      </c>
      <c r="BR542" s="205" t="str">
        <f>IF(BP542&gt;=50%,"KĐG",IF(BQ542&gt;=1.6,"Đạt mục tiêu",IF(BQ542&gt;=1,"Cần cố gắng","Chưa đạt")))</f>
        <v>Đạt mục tiêu</v>
      </c>
      <c r="BS542" s="251"/>
      <c r="BT542" s="251"/>
      <c r="BU542" s="77">
        <v>2</v>
      </c>
      <c r="BV542" s="77">
        <v>1</v>
      </c>
      <c r="BW542" s="61">
        <v>1</v>
      </c>
      <c r="BX542" s="61">
        <v>2</v>
      </c>
      <c r="BY542" s="61">
        <v>2</v>
      </c>
      <c r="BZ542" s="61">
        <v>2</v>
      </c>
      <c r="CA542" s="61">
        <v>2</v>
      </c>
      <c r="CB542" s="61">
        <v>2</v>
      </c>
      <c r="CC542" s="61">
        <v>2</v>
      </c>
      <c r="CD542" s="61">
        <v>2</v>
      </c>
      <c r="CE542" s="61">
        <v>2</v>
      </c>
      <c r="CF542" s="61">
        <v>2</v>
      </c>
      <c r="CG542" s="61">
        <v>1</v>
      </c>
      <c r="CH542" s="61">
        <v>2</v>
      </c>
      <c r="CI542" s="61">
        <v>2</v>
      </c>
      <c r="CJ542" s="61">
        <v>2</v>
      </c>
      <c r="CK542" s="61">
        <v>2</v>
      </c>
      <c r="CL542" s="61">
        <v>2</v>
      </c>
      <c r="CM542" s="61">
        <v>2</v>
      </c>
      <c r="CN542" s="61">
        <v>2</v>
      </c>
      <c r="CO542" s="61">
        <v>2</v>
      </c>
      <c r="CP542" s="61">
        <v>2</v>
      </c>
      <c r="CQ542" s="61">
        <v>2</v>
      </c>
      <c r="CR542" s="61">
        <v>2</v>
      </c>
      <c r="CS542" s="61">
        <v>2</v>
      </c>
      <c r="CT542" s="61">
        <v>2</v>
      </c>
      <c r="CU542" s="61">
        <v>2</v>
      </c>
      <c r="CV542" s="61">
        <v>1</v>
      </c>
      <c r="CW542" s="61">
        <v>1</v>
      </c>
      <c r="CX542" s="61">
        <v>2</v>
      </c>
      <c r="CY542" s="61">
        <f>COUNTIF(BU542:CX542,"2")</f>
        <v>25</v>
      </c>
      <c r="CZ542" s="61">
        <f>CY542/(CY542+DA542+DC542+DE542)</f>
        <v>0.83333333333333337</v>
      </c>
      <c r="DA542" s="61">
        <f>COUNTIF(BU542:CX542,"1")</f>
        <v>5</v>
      </c>
      <c r="DB542" s="61">
        <f>DA542/(CY542+DA542+DC542+DE542)</f>
        <v>0.16666666666666666</v>
      </c>
      <c r="DC542" s="61">
        <f>COUNTIF(BU542:CX542,"0")</f>
        <v>0</v>
      </c>
      <c r="DD542" s="61">
        <f>DC542/(CY542+DA542+DC542+DE542)</f>
        <v>0</v>
      </c>
      <c r="DE542" s="61">
        <f>COUNTIF(BG542:CX542,"KĐG")</f>
        <v>0</v>
      </c>
      <c r="DF542" s="61">
        <f>DE542/(CY542+DA542+DC542+DE542)</f>
        <v>0</v>
      </c>
      <c r="DG542" s="61">
        <f>(((CY542*2)+(DA542*1)+(DC542*0)))/(CY542+DA542+DC542)</f>
        <v>1.8333333333333333</v>
      </c>
      <c r="DH542" s="61" t="str">
        <f>IF(DF542&gt;=50%,"KĐG",IF(DG542&gt;=1.6,"Đạt mục tiêu",IF(DG542&gt;=1,"Cần cố gắng","Chưa đạt")))</f>
        <v>Đạt mục tiêu</v>
      </c>
      <c r="DI542" s="61"/>
      <c r="DJ542" s="61"/>
      <c r="DK542" s="61"/>
      <c r="DL542" s="77"/>
      <c r="DM542" s="77"/>
      <c r="DN542" s="77"/>
      <c r="DO542" s="77"/>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77"/>
      <c r="FF542" s="77"/>
      <c r="FG542" s="77"/>
      <c r="FH542" s="77"/>
      <c r="FI542" s="77"/>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77"/>
      <c r="GZ542" s="77"/>
      <c r="HA542" s="77"/>
      <c r="HB542" s="77"/>
      <c r="HC542" s="77"/>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77"/>
      <c r="IT542" s="77"/>
      <c r="IU542" s="77"/>
      <c r="IV542" s="77"/>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c r="OE542" s="61"/>
      <c r="OF542" s="61"/>
      <c r="OG542" s="61"/>
      <c r="OH542" s="61"/>
      <c r="OI542" s="61"/>
      <c r="OJ542" s="61"/>
      <c r="OK542" s="61"/>
      <c r="OL542" s="61"/>
      <c r="OM542" s="61"/>
      <c r="ON542" s="61"/>
      <c r="OO542" s="61"/>
      <c r="OP542" s="61"/>
      <c r="OQ542" s="61"/>
      <c r="OR542" s="61"/>
      <c r="OS542" s="61"/>
      <c r="OT542" s="61"/>
      <c r="OU542" s="61"/>
      <c r="OV542" s="61"/>
      <c r="OW542" s="61"/>
      <c r="OX542" s="61"/>
      <c r="OY542" s="61"/>
      <c r="OZ542" s="61"/>
    </row>
    <row r="543" spans="1:416" ht="63" hidden="1">
      <c r="A543" s="61"/>
      <c r="B543" s="61">
        <v>206</v>
      </c>
      <c r="C543" s="137" t="s">
        <v>283</v>
      </c>
      <c r="D543" s="133" t="s">
        <v>12</v>
      </c>
      <c r="E543" s="137" t="s">
        <v>36</v>
      </c>
      <c r="F543" s="134" t="s">
        <v>6</v>
      </c>
      <c r="G543" s="133"/>
      <c r="H543" s="137" t="s">
        <v>36</v>
      </c>
      <c r="I543" s="176" t="s">
        <v>1106</v>
      </c>
      <c r="J543" s="134"/>
      <c r="K543" s="206" t="s">
        <v>662</v>
      </c>
      <c r="L543" s="200" t="s">
        <v>500</v>
      </c>
      <c r="M543" s="134" t="s">
        <v>393</v>
      </c>
      <c r="N543" s="61" t="s">
        <v>349</v>
      </c>
      <c r="O543" s="282" t="s">
        <v>205</v>
      </c>
      <c r="P543" s="282"/>
      <c r="Q543" s="131" t="s">
        <v>205</v>
      </c>
      <c r="R543" s="131"/>
      <c r="S543" s="131"/>
      <c r="T543" s="131"/>
      <c r="U543" s="131"/>
      <c r="V543" s="131"/>
      <c r="W543" s="131"/>
      <c r="X543" s="131"/>
      <c r="Y543" s="131"/>
      <c r="Z543" s="131"/>
      <c r="AA543" s="131"/>
      <c r="AB543" s="130">
        <f t="shared" si="765"/>
        <v>1</v>
      </c>
      <c r="AC543" s="75" t="s">
        <v>663</v>
      </c>
      <c r="AD543" s="75" t="s">
        <v>663</v>
      </c>
      <c r="AE543" s="201">
        <v>2</v>
      </c>
      <c r="AF543" s="201">
        <v>1</v>
      </c>
      <c r="AG543" s="201">
        <v>2</v>
      </c>
      <c r="AH543" s="201">
        <v>2</v>
      </c>
      <c r="AI543" s="201">
        <v>2</v>
      </c>
      <c r="AJ543" s="201">
        <v>2</v>
      </c>
      <c r="AK543" s="201">
        <v>2</v>
      </c>
      <c r="AL543" s="201">
        <v>1</v>
      </c>
      <c r="AM543" s="201">
        <v>2</v>
      </c>
      <c r="AN543" s="201">
        <v>2</v>
      </c>
      <c r="AO543" s="201">
        <v>2</v>
      </c>
      <c r="AP543" s="201">
        <v>2</v>
      </c>
      <c r="AQ543" s="201">
        <v>2</v>
      </c>
      <c r="AR543" s="201">
        <v>2</v>
      </c>
      <c r="AS543" s="201">
        <v>2</v>
      </c>
      <c r="AT543" s="201">
        <v>1</v>
      </c>
      <c r="AU543" s="201">
        <v>2</v>
      </c>
      <c r="AV543" s="201">
        <v>2</v>
      </c>
      <c r="AW543" s="201">
        <v>2</v>
      </c>
      <c r="AX543" s="201">
        <v>2</v>
      </c>
      <c r="AY543" s="201">
        <v>2</v>
      </c>
      <c r="AZ543" s="201">
        <v>2</v>
      </c>
      <c r="BA543" s="201">
        <v>2</v>
      </c>
      <c r="BB543" s="201">
        <v>2</v>
      </c>
      <c r="BC543" s="201">
        <v>2</v>
      </c>
      <c r="BD543" s="201">
        <v>2</v>
      </c>
      <c r="BE543" s="201">
        <v>2</v>
      </c>
      <c r="BF543" s="201">
        <v>1</v>
      </c>
      <c r="BG543" s="201">
        <v>2</v>
      </c>
      <c r="BH543" s="201">
        <v>2</v>
      </c>
      <c r="BI543" s="202">
        <f>COUNTIF(AE543:BH543,"2")</f>
        <v>26</v>
      </c>
      <c r="BJ543" s="203">
        <f>BI543/(BI543+BK543+BM543+BO543)</f>
        <v>0.8666666666666667</v>
      </c>
      <c r="BK543" s="202">
        <f>COUNTIF(AE543:BH543,"1")</f>
        <v>4</v>
      </c>
      <c r="BL543" s="203">
        <f>BK543/(BI543+BK543+BM543+BO543)</f>
        <v>0.13333333333333333</v>
      </c>
      <c r="BM543" s="202">
        <f>COUNTIF(AE543:BH543,"0")</f>
        <v>0</v>
      </c>
      <c r="BN543" s="203">
        <f>BM543/(BI543+BK543+BM543+BO543)</f>
        <v>0</v>
      </c>
      <c r="BO543" s="202">
        <f>COUNTIF(P543:BH543,"KĐG")</f>
        <v>0</v>
      </c>
      <c r="BP543" s="203">
        <f>BO543/(BI543+BK543+BM543+BO543)</f>
        <v>0</v>
      </c>
      <c r="BQ543" s="204">
        <f>(((BI543*2)+(BK543*1)+(BM543*0)))/(BI543+BK543+BM543)</f>
        <v>1.8666666666666667</v>
      </c>
      <c r="BR543" s="205" t="str">
        <f>IF(BP543&gt;=50%,"KĐG",IF(BQ543&gt;=1.6,"Đạt mục tiêu",IF(BQ543&gt;=1,"Cần cố gắng","Chưa đạt")))</f>
        <v>Đạt mục tiêu</v>
      </c>
      <c r="BS543" s="251"/>
      <c r="BT543" s="251"/>
      <c r="BU543" s="77">
        <v>2</v>
      </c>
      <c r="BV543" s="77">
        <v>1</v>
      </c>
      <c r="BW543" s="61">
        <v>2</v>
      </c>
      <c r="BX543" s="61">
        <v>2</v>
      </c>
      <c r="BY543" s="61">
        <v>2</v>
      </c>
      <c r="BZ543" s="61">
        <v>2</v>
      </c>
      <c r="CA543" s="61">
        <v>2</v>
      </c>
      <c r="CB543" s="61">
        <v>1</v>
      </c>
      <c r="CC543" s="61">
        <v>2</v>
      </c>
      <c r="CD543" s="61">
        <v>2</v>
      </c>
      <c r="CE543" s="61">
        <v>2</v>
      </c>
      <c r="CF543" s="61">
        <v>2</v>
      </c>
      <c r="CG543" s="61">
        <v>2</v>
      </c>
      <c r="CH543" s="61">
        <v>2</v>
      </c>
      <c r="CI543" s="61">
        <v>2</v>
      </c>
      <c r="CJ543" s="61">
        <v>1</v>
      </c>
      <c r="CK543" s="61">
        <v>2</v>
      </c>
      <c r="CL543" s="61">
        <v>2</v>
      </c>
      <c r="CM543" s="61">
        <v>2</v>
      </c>
      <c r="CN543" s="61">
        <v>2</v>
      </c>
      <c r="CO543" s="61">
        <v>2</v>
      </c>
      <c r="CP543" s="61">
        <v>2</v>
      </c>
      <c r="CQ543" s="61">
        <v>2</v>
      </c>
      <c r="CR543" s="61">
        <v>2</v>
      </c>
      <c r="CS543" s="61">
        <v>2</v>
      </c>
      <c r="CT543" s="61">
        <v>2</v>
      </c>
      <c r="CU543" s="61">
        <v>2</v>
      </c>
      <c r="CV543" s="61">
        <v>1</v>
      </c>
      <c r="CW543" s="61">
        <v>2</v>
      </c>
      <c r="CX543" s="61">
        <v>2</v>
      </c>
      <c r="CY543" s="61">
        <f>COUNTIF(BU543:CX543,"2")</f>
        <v>26</v>
      </c>
      <c r="CZ543" s="61">
        <f>CY543/(CY543+DA543+DC543+DE543)</f>
        <v>0.8666666666666667</v>
      </c>
      <c r="DA543" s="61">
        <f>COUNTIF(BU543:CX543,"1")</f>
        <v>4</v>
      </c>
      <c r="DB543" s="61">
        <f>DA543/(CY543+DA543+DC543+DE543)</f>
        <v>0.13333333333333333</v>
      </c>
      <c r="DC543" s="61">
        <f>COUNTIF(BU543:CX543,"0")</f>
        <v>0</v>
      </c>
      <c r="DD543" s="61">
        <f>DC543/(CY543+DA543+DC543+DE543)</f>
        <v>0</v>
      </c>
      <c r="DE543" s="61">
        <f>COUNTIF(BG543:CX543,"KĐG")</f>
        <v>0</v>
      </c>
      <c r="DF543" s="61">
        <f>DE543/(CY543+DA543+DC543+DE543)</f>
        <v>0</v>
      </c>
      <c r="DG543" s="61">
        <f>(((CY543*2)+(DA543*1)+(DC543*0)))/(CY543+DA543+DC543)</f>
        <v>1.8666666666666667</v>
      </c>
      <c r="DH543" s="61" t="str">
        <f>IF(DF543&gt;=50%,"KĐG",IF(DG543&gt;=1.6,"Đạt mục tiêu",IF(DG543&gt;=1,"Cần cố gắng","Chưa đạt")))</f>
        <v>Đạt mục tiêu</v>
      </c>
      <c r="DI543" s="61"/>
      <c r="DJ543" s="61"/>
      <c r="DK543" s="61"/>
      <c r="DL543" s="77"/>
      <c r="DM543" s="77"/>
      <c r="DN543" s="77"/>
      <c r="DO543" s="77"/>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77"/>
      <c r="FF543" s="77"/>
      <c r="FG543" s="77"/>
      <c r="FH543" s="77"/>
      <c r="FI543" s="77"/>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77"/>
      <c r="GZ543" s="77"/>
      <c r="HA543" s="77"/>
      <c r="HB543" s="77"/>
      <c r="HC543" s="77"/>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77"/>
      <c r="IT543" s="77"/>
      <c r="IU543" s="77"/>
      <c r="IV543" s="77"/>
      <c r="IW543" s="61">
        <v>2</v>
      </c>
      <c r="IX543" s="61">
        <v>2</v>
      </c>
      <c r="IY543" s="61">
        <v>1</v>
      </c>
      <c r="IZ543" s="61">
        <v>2</v>
      </c>
      <c r="JA543" s="61">
        <v>2</v>
      </c>
      <c r="JB543" s="61">
        <v>2</v>
      </c>
      <c r="JC543" s="61">
        <v>2</v>
      </c>
      <c r="JD543" s="61">
        <v>2</v>
      </c>
      <c r="JE543" s="61">
        <v>2</v>
      </c>
      <c r="JF543" s="61">
        <v>2</v>
      </c>
      <c r="JG543" s="61">
        <v>1</v>
      </c>
      <c r="JH543" s="61">
        <v>2</v>
      </c>
      <c r="JI543" s="61">
        <v>1</v>
      </c>
      <c r="JJ543" s="61">
        <v>2</v>
      </c>
      <c r="JK543" s="61">
        <v>2</v>
      </c>
      <c r="JL543" s="61">
        <v>2</v>
      </c>
      <c r="JM543" s="61">
        <v>2</v>
      </c>
      <c r="JN543" s="61">
        <v>2</v>
      </c>
      <c r="JO543" s="61">
        <v>2</v>
      </c>
      <c r="JP543" s="61">
        <v>2</v>
      </c>
      <c r="JQ543" s="61"/>
      <c r="JR543" s="61"/>
      <c r="JS543" s="61"/>
      <c r="JT543" s="61"/>
      <c r="JU543" s="61"/>
      <c r="JV543" s="61">
        <v>2</v>
      </c>
      <c r="JW543" s="61">
        <v>2</v>
      </c>
      <c r="JX543" s="61">
        <v>2</v>
      </c>
      <c r="JY543" s="61">
        <v>2</v>
      </c>
      <c r="JZ543" s="61">
        <v>2</v>
      </c>
      <c r="KA543" s="202">
        <f>COUNTIF(IW543:JZ543,"2")</f>
        <v>22</v>
      </c>
      <c r="KB543" s="203">
        <f>KA543/(KA543+KC543+KE543+KG543)</f>
        <v>0.88</v>
      </c>
      <c r="KC543" s="202">
        <f>COUNTIF(IW543:JZ543,"1")</f>
        <v>3</v>
      </c>
      <c r="KD543" s="203">
        <f>KC543/(KA543+KC543+KE543+KG543)</f>
        <v>0.12</v>
      </c>
      <c r="KE543" s="202">
        <f>COUNTIF(IW543:JZ543,"0")</f>
        <v>0</v>
      </c>
      <c r="KF543" s="203">
        <f>KE543/(KA543+KC543+KE543+KG543)</f>
        <v>0</v>
      </c>
      <c r="KG543" s="202">
        <f>COUNTIF(II543:JZ543,"KĐG")</f>
        <v>0</v>
      </c>
      <c r="KH543" s="203">
        <f>KG543/(KA543+KC543+KE543+KG543)</f>
        <v>0</v>
      </c>
      <c r="KI543" s="204">
        <f>(((KA543*2)+(KC543*1)+(KE543*0)))/(KA543+KC543+KE543)</f>
        <v>1.88</v>
      </c>
      <c r="KJ543" s="208" t="str">
        <f>IF(KH543&gt;=50%,"KĐG",IF(KI543&gt;=1.6,"Đạt mục tiêu",IF(KI543&gt;=1,"Cần cố gắng","Chưa đạt")))</f>
        <v>Đạt mục tiêu</v>
      </c>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c r="OE543" s="61"/>
      <c r="OF543" s="61"/>
      <c r="OG543" s="61"/>
      <c r="OH543" s="61"/>
      <c r="OI543" s="61"/>
      <c r="OJ543" s="61"/>
      <c r="OK543" s="61"/>
      <c r="OL543" s="61"/>
      <c r="OM543" s="61"/>
      <c r="ON543" s="61"/>
      <c r="OO543" s="61"/>
      <c r="OP543" s="61"/>
      <c r="OQ543" s="61"/>
      <c r="OR543" s="61"/>
      <c r="OS543" s="61"/>
      <c r="OT543" s="61"/>
      <c r="OU543" s="61"/>
      <c r="OV543" s="61"/>
      <c r="OW543" s="61"/>
      <c r="OX543" s="61"/>
      <c r="OY543" s="61"/>
      <c r="OZ543" s="61"/>
    </row>
    <row r="544" spans="1:416" ht="55.5" hidden="1">
      <c r="A544" s="61"/>
      <c r="B544" s="61">
        <v>207</v>
      </c>
      <c r="C544" s="137" t="s">
        <v>284</v>
      </c>
      <c r="D544" s="133" t="s">
        <v>12</v>
      </c>
      <c r="E544" s="137" t="s">
        <v>285</v>
      </c>
      <c r="F544" s="134" t="s">
        <v>12</v>
      </c>
      <c r="G544" s="133"/>
      <c r="H544" s="137" t="s">
        <v>285</v>
      </c>
      <c r="I544" s="176" t="s">
        <v>1104</v>
      </c>
      <c r="J544" s="134"/>
      <c r="K544" s="206" t="s">
        <v>662</v>
      </c>
      <c r="L544" s="200" t="s">
        <v>500</v>
      </c>
      <c r="M544" s="134" t="s">
        <v>393</v>
      </c>
      <c r="N544" s="61" t="s">
        <v>349</v>
      </c>
      <c r="O544" s="282" t="s">
        <v>205</v>
      </c>
      <c r="P544" s="282"/>
      <c r="Q544" s="131"/>
      <c r="R544" s="131"/>
      <c r="S544" s="131"/>
      <c r="T544" s="131"/>
      <c r="U544" s="131" t="s">
        <v>205</v>
      </c>
      <c r="V544" s="131"/>
      <c r="W544" s="131"/>
      <c r="X544" s="131"/>
      <c r="Y544" s="131"/>
      <c r="Z544" s="131"/>
      <c r="AA544" s="131"/>
      <c r="AB544" s="130">
        <f t="shared" si="765"/>
        <v>1</v>
      </c>
      <c r="AC544" s="77"/>
      <c r="AD544" s="77"/>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251"/>
      <c r="BT544" s="251"/>
      <c r="BU544" s="76"/>
      <c r="BV544" s="79"/>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202"/>
      <c r="DC544" s="203"/>
      <c r="DD544" s="202"/>
      <c r="DE544" s="203"/>
      <c r="DF544" s="202"/>
      <c r="DG544" s="203"/>
      <c r="DH544" s="202"/>
      <c r="DI544" s="203" t="e">
        <f>DH544/(DB544+DD544+DF544+DH544)</f>
        <v>#DIV/0!</v>
      </c>
      <c r="DJ544" s="204" t="e">
        <f>(((DB544*2)+(DD544*1)+(DF544*0)))/(DB544+DD544+DF544)</f>
        <v>#DIV/0!</v>
      </c>
      <c r="DK544" s="207" t="e">
        <f>IF(DI544&gt;=50%,"KĐG",IF(DJ544&gt;=1.6,"Đạt mục tiêu",IF(DJ544&gt;=1,"Cần cố gắng","Chưa đạt")))</f>
        <v>#DIV/0!</v>
      </c>
      <c r="DL544" s="77"/>
      <c r="DM544" s="77"/>
      <c r="DN544" s="77"/>
      <c r="DO544" s="77"/>
      <c r="DP544" s="201">
        <v>2</v>
      </c>
      <c r="DQ544" s="201">
        <v>2</v>
      </c>
      <c r="DR544" s="201">
        <v>2</v>
      </c>
      <c r="DS544" s="201">
        <v>2</v>
      </c>
      <c r="DT544" s="201">
        <v>2</v>
      </c>
      <c r="DU544" s="201">
        <v>2</v>
      </c>
      <c r="DV544" s="201">
        <v>2</v>
      </c>
      <c r="DW544" s="201">
        <v>2</v>
      </c>
      <c r="DX544" s="201">
        <v>2</v>
      </c>
      <c r="DY544" s="201">
        <v>2</v>
      </c>
      <c r="DZ544" s="201">
        <v>2</v>
      </c>
      <c r="EA544" s="201">
        <v>2</v>
      </c>
      <c r="EB544" s="201">
        <v>2</v>
      </c>
      <c r="EC544" s="201">
        <v>2</v>
      </c>
      <c r="ED544" s="201">
        <v>2</v>
      </c>
      <c r="EE544" s="201">
        <v>2</v>
      </c>
      <c r="EF544" s="201">
        <v>2</v>
      </c>
      <c r="EG544" s="201">
        <v>2</v>
      </c>
      <c r="EH544" s="201">
        <v>2</v>
      </c>
      <c r="EI544" s="201">
        <v>2</v>
      </c>
      <c r="EJ544" s="201">
        <v>2</v>
      </c>
      <c r="EK544" s="201">
        <v>2</v>
      </c>
      <c r="EL544" s="201">
        <v>2</v>
      </c>
      <c r="EM544" s="201">
        <v>2</v>
      </c>
      <c r="EN544" s="201">
        <v>2</v>
      </c>
      <c r="EO544" s="201">
        <v>2</v>
      </c>
      <c r="EP544" s="201">
        <v>2</v>
      </c>
      <c r="EQ544" s="201">
        <v>2</v>
      </c>
      <c r="ER544" s="201">
        <v>2</v>
      </c>
      <c r="ES544" s="201">
        <v>2</v>
      </c>
      <c r="ET544" s="201">
        <v>2</v>
      </c>
      <c r="EU544" s="202">
        <v>23</v>
      </c>
      <c r="EV544" s="203">
        <v>0.85185185185185186</v>
      </c>
      <c r="EW544" s="202">
        <v>2</v>
      </c>
      <c r="EX544" s="203">
        <v>7.407407407407407E-2</v>
      </c>
      <c r="EY544" s="202">
        <v>2</v>
      </c>
      <c r="EZ544" s="203">
        <v>7.407407407407407E-2</v>
      </c>
      <c r="FA544" s="202">
        <v>0</v>
      </c>
      <c r="FB544" s="203">
        <v>0</v>
      </c>
      <c r="FC544" s="204">
        <v>1.7777777777777777</v>
      </c>
      <c r="FD544" s="207" t="s">
        <v>671</v>
      </c>
      <c r="FE544" s="77"/>
      <c r="FF544" s="77"/>
      <c r="FG544" s="77"/>
      <c r="FH544" s="77"/>
      <c r="FI544" s="77"/>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77"/>
      <c r="GZ544" s="77"/>
      <c r="HA544" s="77"/>
      <c r="HB544" s="77"/>
      <c r="HC544" s="77"/>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77"/>
      <c r="IT544" s="77"/>
      <c r="IU544" s="77"/>
      <c r="IV544" s="77"/>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E544" s="61"/>
      <c r="OF544" s="61"/>
      <c r="OG544" s="61"/>
      <c r="OH544" s="61"/>
      <c r="OI544" s="61"/>
      <c r="OJ544" s="61"/>
      <c r="OK544" s="61"/>
      <c r="OL544" s="61"/>
      <c r="OM544" s="61"/>
      <c r="ON544" s="61"/>
      <c r="OO544" s="61"/>
      <c r="OP544" s="61"/>
      <c r="OQ544" s="61"/>
      <c r="OR544" s="61"/>
      <c r="OS544" s="61"/>
      <c r="OT544" s="61"/>
      <c r="OU544" s="61"/>
      <c r="OV544" s="61"/>
      <c r="OW544" s="61"/>
      <c r="OX544" s="61"/>
      <c r="OY544" s="61"/>
      <c r="OZ544" s="61"/>
    </row>
    <row r="545" spans="1:416" ht="55.5" hidden="1">
      <c r="A545" s="61"/>
      <c r="B545" s="61">
        <v>208</v>
      </c>
      <c r="C545" s="137" t="s">
        <v>32</v>
      </c>
      <c r="D545" s="133" t="s">
        <v>12</v>
      </c>
      <c r="E545" s="137" t="s">
        <v>33</v>
      </c>
      <c r="F545" s="134" t="s">
        <v>12</v>
      </c>
      <c r="G545" s="133"/>
      <c r="H545" s="137" t="s">
        <v>33</v>
      </c>
      <c r="I545" s="176" t="s">
        <v>1144</v>
      </c>
      <c r="J545" s="134"/>
      <c r="K545" s="206" t="s">
        <v>662</v>
      </c>
      <c r="L545" s="200" t="s">
        <v>500</v>
      </c>
      <c r="M545" s="134" t="s">
        <v>393</v>
      </c>
      <c r="N545" s="61" t="s">
        <v>349</v>
      </c>
      <c r="O545" s="61" t="s">
        <v>205</v>
      </c>
      <c r="P545" s="61">
        <v>1</v>
      </c>
      <c r="Q545" s="131"/>
      <c r="R545" s="131"/>
      <c r="S545" s="131"/>
      <c r="T545" s="131" t="s">
        <v>205</v>
      </c>
      <c r="U545" s="131"/>
      <c r="V545" s="131"/>
      <c r="W545" s="131"/>
      <c r="X545" s="131"/>
      <c r="Y545" s="131"/>
      <c r="Z545" s="131"/>
      <c r="AA545" s="131"/>
      <c r="AB545" s="130">
        <f t="shared" si="765"/>
        <v>1</v>
      </c>
      <c r="AC545" s="77"/>
      <c r="AD545" s="77"/>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251"/>
      <c r="BT545" s="251"/>
      <c r="BU545" s="77"/>
      <c r="BV545" s="77"/>
      <c r="BW545" s="201"/>
      <c r="BX545" s="201"/>
      <c r="BY545" s="201"/>
      <c r="BZ545" s="201"/>
      <c r="CA545" s="201"/>
      <c r="CB545" s="201"/>
      <c r="CC545" s="201"/>
      <c r="CD545" s="201"/>
      <c r="CE545" s="201"/>
      <c r="CF545" s="201"/>
      <c r="CG545" s="201"/>
      <c r="CH545" s="201"/>
      <c r="CI545" s="201"/>
      <c r="CJ545" s="201"/>
      <c r="CK545" s="201"/>
      <c r="CL545" s="201"/>
      <c r="CM545" s="201"/>
      <c r="CN545" s="201"/>
      <c r="CO545" s="201"/>
      <c r="CP545" s="201"/>
      <c r="CQ545" s="201"/>
      <c r="CR545" s="201"/>
      <c r="CS545" s="201"/>
      <c r="CT545" s="201"/>
      <c r="CU545" s="201"/>
      <c r="CV545" s="201"/>
      <c r="CW545" s="201"/>
      <c r="CX545" s="201"/>
      <c r="CY545" s="201"/>
      <c r="CZ545" s="201"/>
      <c r="DA545" s="201"/>
      <c r="DB545" s="202"/>
      <c r="DC545" s="203"/>
      <c r="DD545" s="202"/>
      <c r="DE545" s="203"/>
      <c r="DF545" s="202"/>
      <c r="DG545" s="203"/>
      <c r="DH545" s="202"/>
      <c r="DI545" s="203" t="e">
        <f>DH545/(DB545+DD545+DF545+DH545)</f>
        <v>#DIV/0!</v>
      </c>
      <c r="DJ545" s="204" t="e">
        <f>(((DB545*2)+(DD545*1)+(DF545*0)))/(DB545+DD545+DF545)</f>
        <v>#DIV/0!</v>
      </c>
      <c r="DK545" s="207" t="e">
        <f>IF(DI545&gt;=50%,"KĐG",IF(DJ545&gt;=1.6,"Đạt mục tiêu",IF(DJ545&gt;=1,"Cần cố gắng","Chưa đạt")))</f>
        <v>#DIV/0!</v>
      </c>
      <c r="DL545" s="77"/>
      <c r="DM545" s="77"/>
      <c r="DN545" s="77"/>
      <c r="DO545" s="77"/>
      <c r="DP545" s="201">
        <v>2</v>
      </c>
      <c r="DQ545" s="201">
        <v>2</v>
      </c>
      <c r="DR545" s="201">
        <v>2</v>
      </c>
      <c r="DS545" s="201">
        <v>2</v>
      </c>
      <c r="DT545" s="201">
        <v>2</v>
      </c>
      <c r="DU545" s="201">
        <v>2</v>
      </c>
      <c r="DV545" s="201">
        <v>2</v>
      </c>
      <c r="DW545" s="201">
        <v>1</v>
      </c>
      <c r="DX545" s="201">
        <v>2</v>
      </c>
      <c r="DY545" s="201">
        <v>2</v>
      </c>
      <c r="DZ545" s="201">
        <v>2</v>
      </c>
      <c r="EA545" s="201">
        <v>2</v>
      </c>
      <c r="EB545" s="201">
        <v>2</v>
      </c>
      <c r="EC545" s="201">
        <v>2</v>
      </c>
      <c r="ED545" s="201">
        <v>2</v>
      </c>
      <c r="EE545" s="201">
        <v>2</v>
      </c>
      <c r="EF545" s="201">
        <v>2</v>
      </c>
      <c r="EG545" s="201">
        <v>1</v>
      </c>
      <c r="EH545" s="201">
        <v>2</v>
      </c>
      <c r="EI545" s="201">
        <v>2</v>
      </c>
      <c r="EJ545" s="201">
        <v>2</v>
      </c>
      <c r="EK545" s="201"/>
      <c r="EL545" s="201"/>
      <c r="EM545" s="201"/>
      <c r="EN545" s="201"/>
      <c r="EO545" s="201"/>
      <c r="EP545" s="201">
        <v>2</v>
      </c>
      <c r="EQ545" s="201">
        <v>2</v>
      </c>
      <c r="ER545" s="201">
        <v>2</v>
      </c>
      <c r="ES545" s="201"/>
      <c r="ET545" s="201">
        <v>2</v>
      </c>
      <c r="EU545" s="202">
        <v>23</v>
      </c>
      <c r="EV545" s="203">
        <v>0.85185185185185186</v>
      </c>
      <c r="EW545" s="202">
        <v>2</v>
      </c>
      <c r="EX545" s="203">
        <v>7.407407407407407E-2</v>
      </c>
      <c r="EY545" s="202">
        <v>2</v>
      </c>
      <c r="EZ545" s="203">
        <v>7.407407407407407E-2</v>
      </c>
      <c r="FA545" s="202">
        <v>0</v>
      </c>
      <c r="FB545" s="203">
        <v>0</v>
      </c>
      <c r="FC545" s="204">
        <v>1.7777777777777777</v>
      </c>
      <c r="FD545" s="207" t="s">
        <v>671</v>
      </c>
      <c r="FE545" s="77"/>
      <c r="FF545" s="77"/>
      <c r="FG545" s="77"/>
      <c r="FH545" s="77"/>
      <c r="FI545" s="77"/>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77"/>
      <c r="GZ545" s="77"/>
      <c r="HA545" s="77"/>
      <c r="HB545" s="77"/>
      <c r="HC545" s="77"/>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77"/>
      <c r="IT545" s="77"/>
      <c r="IU545" s="77"/>
      <c r="IV545" s="77"/>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E545" s="61"/>
      <c r="OF545" s="61"/>
      <c r="OG545" s="61"/>
      <c r="OH545" s="61"/>
      <c r="OI545" s="61"/>
      <c r="OJ545" s="61"/>
      <c r="OK545" s="61"/>
      <c r="OL545" s="61"/>
      <c r="OM545" s="61"/>
      <c r="ON545" s="61"/>
      <c r="OO545" s="61"/>
      <c r="OP545" s="61"/>
      <c r="OQ545" s="61"/>
      <c r="OR545" s="61"/>
      <c r="OS545" s="61"/>
      <c r="OT545" s="61"/>
      <c r="OU545" s="61"/>
      <c r="OV545" s="61"/>
      <c r="OW545" s="61"/>
      <c r="OX545" s="61"/>
      <c r="OY545" s="61"/>
      <c r="OZ545" s="61"/>
    </row>
    <row r="546" spans="1:416" ht="31.5" hidden="1" customHeight="1">
      <c r="A546" s="61"/>
      <c r="B546" s="282">
        <v>209</v>
      </c>
      <c r="C546" s="278" t="s">
        <v>34</v>
      </c>
      <c r="D546" s="281" t="s">
        <v>12</v>
      </c>
      <c r="E546" s="278" t="s">
        <v>35</v>
      </c>
      <c r="F546" s="292" t="s">
        <v>5</v>
      </c>
      <c r="G546" s="281"/>
      <c r="H546" s="137" t="s">
        <v>35</v>
      </c>
      <c r="I546" s="176" t="s">
        <v>1241</v>
      </c>
      <c r="J546" s="134"/>
      <c r="K546" s="206" t="s">
        <v>662</v>
      </c>
      <c r="L546" s="200" t="s">
        <v>500</v>
      </c>
      <c r="M546" s="134" t="s">
        <v>393</v>
      </c>
      <c r="N546" s="61" t="s">
        <v>349</v>
      </c>
      <c r="O546" s="282" t="s">
        <v>205</v>
      </c>
      <c r="P546" s="282"/>
      <c r="Q546" s="131" t="s">
        <v>205</v>
      </c>
      <c r="R546" s="131"/>
      <c r="S546" s="131"/>
      <c r="T546" s="131"/>
      <c r="U546" s="131"/>
      <c r="V546" s="131"/>
      <c r="W546" s="131"/>
      <c r="X546" s="131"/>
      <c r="Y546" s="131"/>
      <c r="Z546" s="131"/>
      <c r="AA546" s="131"/>
      <c r="AB546" s="130">
        <f t="shared" si="765"/>
        <v>1</v>
      </c>
      <c r="AC546" s="75" t="s">
        <v>555</v>
      </c>
      <c r="AD546" s="75" t="s">
        <v>555</v>
      </c>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c r="BG546" s="201"/>
      <c r="BH546" s="201"/>
      <c r="BI546" s="202">
        <f>COUNTIF(AE546:BH546,"2")</f>
        <v>0</v>
      </c>
      <c r="BJ546" s="203" t="e">
        <f>BI546/(BI546+BK546+BM546+BO546)</f>
        <v>#DIV/0!</v>
      </c>
      <c r="BK546" s="202">
        <f>COUNTIF(AE546:BH546,"1")</f>
        <v>0</v>
      </c>
      <c r="BL546" s="203" t="e">
        <f>BK546/(BI546+BK546+BM546+BO546)</f>
        <v>#DIV/0!</v>
      </c>
      <c r="BM546" s="202">
        <f>COUNTIF(AE546:BH546,"0")</f>
        <v>0</v>
      </c>
      <c r="BN546" s="203" t="e">
        <f>BM546/(BI546+BK546+BM546+BO546)</f>
        <v>#DIV/0!</v>
      </c>
      <c r="BO546" s="202">
        <f>COUNTIF(P546:BH546,"KĐG")</f>
        <v>0</v>
      </c>
      <c r="BP546" s="203" t="e">
        <f>BO546/(BI546+BK546+BM546+BO546)</f>
        <v>#DIV/0!</v>
      </c>
      <c r="BQ546" s="204" t="e">
        <f>(((BI546*2)+(BK546*1)+(BM546*0)))/(BI546+BK546+BM546)</f>
        <v>#DIV/0!</v>
      </c>
      <c r="BR546" s="205" t="e">
        <f>IF(BP546&gt;=50%,"KĐG",IF(BQ546&gt;=1.6,"Đạt mục tiêu",IF(BQ546&gt;=1,"Cần cố gắng","Chưa đạt")))</f>
        <v>#DIV/0!</v>
      </c>
      <c r="BS546" s="251"/>
      <c r="BT546" s="251"/>
      <c r="BU546" s="77"/>
      <c r="BV546" s="77"/>
      <c r="BW546" s="201"/>
      <c r="BX546" s="201"/>
      <c r="BY546" s="201"/>
      <c r="BZ546" s="201"/>
      <c r="CA546" s="201"/>
      <c r="CB546" s="201"/>
      <c r="CC546" s="201"/>
      <c r="CD546" s="201"/>
      <c r="CE546" s="201"/>
      <c r="CF546" s="201"/>
      <c r="CG546" s="201"/>
      <c r="CH546" s="201"/>
      <c r="CI546" s="201"/>
      <c r="CJ546" s="201"/>
      <c r="CK546" s="201"/>
      <c r="CL546" s="201"/>
      <c r="CM546" s="201"/>
      <c r="CN546" s="201"/>
      <c r="CO546" s="201"/>
      <c r="CP546" s="201"/>
      <c r="CQ546" s="201"/>
      <c r="CR546" s="201"/>
      <c r="CS546" s="201"/>
      <c r="CT546" s="201"/>
      <c r="CU546" s="201"/>
      <c r="CV546" s="201"/>
      <c r="CW546" s="201"/>
      <c r="CX546" s="201"/>
      <c r="CY546" s="201">
        <f>COUNTIF(BU546:CX546,"2")</f>
        <v>0</v>
      </c>
      <c r="CZ546" s="201" t="e">
        <f>CY546/(CY546+DA546+DC546+DE546)</f>
        <v>#DIV/0!</v>
      </c>
      <c r="DA546" s="201">
        <f>COUNTIF(BU546:CX546,"1")</f>
        <v>0</v>
      </c>
      <c r="DB546" s="202" t="e">
        <f>DA546/(CY546+DA546+DC546+DE546)</f>
        <v>#DIV/0!</v>
      </c>
      <c r="DC546" s="203">
        <f>COUNTIF(BU546:CX546,"0")</f>
        <v>0</v>
      </c>
      <c r="DD546" s="202" t="e">
        <f>DC546/(CY546+DA546+DC546+DE546)</f>
        <v>#DIV/0!</v>
      </c>
      <c r="DE546" s="203">
        <f>COUNTIF(BG546:CX546,"KĐG")</f>
        <v>0</v>
      </c>
      <c r="DF546" s="202" t="e">
        <f>DE546/(CY546+DA546+DC546+DE546)</f>
        <v>#DIV/0!</v>
      </c>
      <c r="DG546" s="203" t="e">
        <f>(((CY546*2)+(DA546*1)+(DC546*0)))/(CY546+DA546+DC546)</f>
        <v>#DIV/0!</v>
      </c>
      <c r="DH546" s="202" t="e">
        <f>IF(DF546&gt;=50%,"KĐG",IF(DG546&gt;=1.6,"Đạt mục tiêu",IF(DG546&gt;=1,"Cần cố gắng","Chưa đạt")))</f>
        <v>#DIV/0!</v>
      </c>
      <c r="DI546" s="203"/>
      <c r="DJ546" s="204"/>
      <c r="DK546" s="207"/>
      <c r="DL546" s="77"/>
      <c r="DM546" s="77"/>
      <c r="DN546" s="77"/>
      <c r="DO546" s="77"/>
      <c r="DP546" s="201"/>
      <c r="DQ546" s="201"/>
      <c r="DR546" s="201"/>
      <c r="DS546" s="201"/>
      <c r="DT546" s="201"/>
      <c r="DU546" s="201"/>
      <c r="DV546" s="201"/>
      <c r="DW546" s="201"/>
      <c r="DX546" s="201"/>
      <c r="DY546" s="201"/>
      <c r="DZ546" s="201"/>
      <c r="EA546" s="201"/>
      <c r="EB546" s="201"/>
      <c r="EC546" s="201"/>
      <c r="ED546" s="201"/>
      <c r="EE546" s="201"/>
      <c r="EF546" s="201"/>
      <c r="EG546" s="201"/>
      <c r="EH546" s="201"/>
      <c r="EI546" s="201"/>
      <c r="EJ546" s="201"/>
      <c r="EK546" s="201"/>
      <c r="EL546" s="201"/>
      <c r="EM546" s="201"/>
      <c r="EN546" s="201"/>
      <c r="EO546" s="201"/>
      <c r="EP546" s="201"/>
      <c r="EQ546" s="201"/>
      <c r="ER546" s="201"/>
      <c r="ES546" s="201"/>
      <c r="ET546" s="201"/>
      <c r="EU546" s="202"/>
      <c r="EV546" s="203"/>
      <c r="EW546" s="202"/>
      <c r="EX546" s="203"/>
      <c r="EY546" s="202"/>
      <c r="EZ546" s="203"/>
      <c r="FA546" s="202"/>
      <c r="FB546" s="203"/>
      <c r="FC546" s="204"/>
      <c r="FD546" s="207"/>
      <c r="FE546" s="77"/>
      <c r="FF546" s="77"/>
      <c r="FG546" s="77"/>
      <c r="FH546" s="77"/>
      <c r="FI546" s="77"/>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77"/>
      <c r="GZ546" s="77"/>
      <c r="HA546" s="77"/>
      <c r="HB546" s="77"/>
      <c r="HC546" s="77"/>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77"/>
      <c r="IT546" s="77"/>
      <c r="IU546" s="77"/>
      <c r="IV546" s="77"/>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E546" s="61"/>
      <c r="OF546" s="61"/>
      <c r="OG546" s="61"/>
      <c r="OH546" s="61"/>
      <c r="OI546" s="61"/>
      <c r="OJ546" s="61"/>
      <c r="OK546" s="61"/>
      <c r="OL546" s="61"/>
      <c r="OM546" s="61"/>
      <c r="ON546" s="61"/>
      <c r="OO546" s="61"/>
      <c r="OP546" s="61"/>
      <c r="OQ546" s="61"/>
      <c r="OR546" s="61"/>
      <c r="OS546" s="61"/>
      <c r="OT546" s="61"/>
      <c r="OU546" s="61"/>
      <c r="OV546" s="61"/>
      <c r="OW546" s="61"/>
      <c r="OX546" s="61"/>
      <c r="OY546" s="61"/>
      <c r="OZ546" s="61"/>
    </row>
    <row r="547" spans="1:416" ht="39.75" customHeight="1">
      <c r="A547" s="61"/>
      <c r="B547" s="282"/>
      <c r="C547" s="278"/>
      <c r="D547" s="281"/>
      <c r="E547" s="278"/>
      <c r="F547" s="292"/>
      <c r="G547" s="281"/>
      <c r="H547" s="137" t="s">
        <v>35</v>
      </c>
      <c r="I547" s="176" t="s">
        <v>1241</v>
      </c>
      <c r="J547" s="134"/>
      <c r="K547" s="206" t="s">
        <v>662</v>
      </c>
      <c r="L547" s="200" t="s">
        <v>500</v>
      </c>
      <c r="M547" s="134" t="s">
        <v>393</v>
      </c>
      <c r="N547" s="61" t="s">
        <v>349</v>
      </c>
      <c r="O547" s="282"/>
      <c r="P547" s="282"/>
      <c r="Q547" s="131"/>
      <c r="R547" s="131" t="s">
        <v>205</v>
      </c>
      <c r="S547" s="131"/>
      <c r="T547" s="131"/>
      <c r="U547" s="131"/>
      <c r="V547" s="131"/>
      <c r="W547" s="131"/>
      <c r="X547" s="131"/>
      <c r="Y547" s="131"/>
      <c r="Z547" s="131"/>
      <c r="AA547" s="131"/>
      <c r="AB547" s="130">
        <f t="shared" si="765"/>
        <v>1</v>
      </c>
      <c r="AC547" s="77"/>
      <c r="AD547" s="77"/>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79" t="s">
        <v>555</v>
      </c>
      <c r="BT547" s="79" t="s">
        <v>555</v>
      </c>
      <c r="BU547" s="79"/>
      <c r="BV547" s="79"/>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202"/>
      <c r="DC547" s="203"/>
      <c r="DD547" s="202"/>
      <c r="DE547" s="203"/>
      <c r="DF547" s="202"/>
      <c r="DG547" s="203"/>
      <c r="DH547" s="202"/>
      <c r="DI547" s="203" t="e">
        <f>DH547/(DB547+DD547+DF547+DH547)</f>
        <v>#DIV/0!</v>
      </c>
      <c r="DJ547" s="204" t="e">
        <f>(((DB547*2)+(DD547*1)+(DF547*0)))/(DB547+DD547+DF547)</f>
        <v>#DIV/0!</v>
      </c>
      <c r="DK547" s="207" t="e">
        <f>IF(DI547&gt;=50%,"KĐG",IF(DJ547&gt;=1.6,"Đạt mục tiêu",IF(DJ547&gt;=1,"Cần cố gắng","Chưa đạt")))</f>
        <v>#DIV/0!</v>
      </c>
      <c r="DL547" s="77"/>
      <c r="DM547" s="77"/>
      <c r="DN547" s="77"/>
      <c r="DO547" s="77"/>
      <c r="DP547" s="201">
        <v>2</v>
      </c>
      <c r="DQ547" s="201">
        <v>2</v>
      </c>
      <c r="DR547" s="201">
        <v>2</v>
      </c>
      <c r="DS547" s="201">
        <v>2</v>
      </c>
      <c r="DT547" s="201">
        <v>2</v>
      </c>
      <c r="DU547" s="201">
        <v>2</v>
      </c>
      <c r="DV547" s="201">
        <v>2</v>
      </c>
      <c r="DW547" s="201">
        <v>2</v>
      </c>
      <c r="DX547" s="201">
        <v>2</v>
      </c>
      <c r="DY547" s="201">
        <v>2</v>
      </c>
      <c r="DZ547" s="201">
        <v>2</v>
      </c>
      <c r="EA547" s="201">
        <v>2</v>
      </c>
      <c r="EB547" s="201">
        <v>2</v>
      </c>
      <c r="EC547" s="201">
        <v>2</v>
      </c>
      <c r="ED547" s="201">
        <v>2</v>
      </c>
      <c r="EE547" s="201">
        <v>2</v>
      </c>
      <c r="EF547" s="201">
        <v>2</v>
      </c>
      <c r="EG547" s="201">
        <v>2</v>
      </c>
      <c r="EH547" s="201">
        <v>2</v>
      </c>
      <c r="EI547" s="201">
        <v>2</v>
      </c>
      <c r="EJ547" s="201">
        <v>2</v>
      </c>
      <c r="EK547" s="201">
        <v>2</v>
      </c>
      <c r="EL547" s="201">
        <v>2</v>
      </c>
      <c r="EM547" s="201">
        <v>2</v>
      </c>
      <c r="EN547" s="201">
        <v>2</v>
      </c>
      <c r="EO547" s="201">
        <v>2</v>
      </c>
      <c r="EP547" s="201">
        <v>2</v>
      </c>
      <c r="EQ547" s="201">
        <v>2</v>
      </c>
      <c r="ER547" s="201">
        <v>2</v>
      </c>
      <c r="ES547" s="201">
        <v>2</v>
      </c>
      <c r="ET547" s="201">
        <v>2</v>
      </c>
      <c r="EU547" s="202"/>
      <c r="EV547" s="203"/>
      <c r="EW547" s="202"/>
      <c r="EX547" s="203"/>
      <c r="EY547" s="202"/>
      <c r="EZ547" s="203"/>
      <c r="FA547" s="202"/>
      <c r="FB547" s="203"/>
      <c r="FC547" s="204"/>
      <c r="FD547" s="207"/>
      <c r="FE547" s="77"/>
      <c r="FF547" s="77"/>
      <c r="FG547" s="77"/>
      <c r="FH547" s="77"/>
      <c r="FI547" s="77"/>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77"/>
      <c r="GZ547" s="77"/>
      <c r="HA547" s="77"/>
      <c r="HB547" s="77"/>
      <c r="HC547" s="77"/>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77"/>
      <c r="IT547" s="77"/>
      <c r="IU547" s="77"/>
      <c r="IV547" s="77"/>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c r="OE547" s="61"/>
      <c r="OF547" s="61"/>
      <c r="OG547" s="61"/>
      <c r="OH547" s="61"/>
      <c r="OI547" s="61"/>
      <c r="OJ547" s="61"/>
      <c r="OK547" s="61"/>
      <c r="OL547" s="61"/>
      <c r="OM547" s="61"/>
      <c r="ON547" s="61"/>
      <c r="OO547" s="61"/>
      <c r="OP547" s="61"/>
      <c r="OQ547" s="61"/>
      <c r="OR547" s="61"/>
      <c r="OS547" s="61"/>
      <c r="OT547" s="61"/>
      <c r="OU547" s="61"/>
      <c r="OV547" s="61"/>
      <c r="OW547" s="61"/>
      <c r="OX547" s="61"/>
      <c r="OY547" s="61"/>
      <c r="OZ547" s="61"/>
    </row>
    <row r="548" spans="1:416" ht="31.5" hidden="1" customHeight="1">
      <c r="A548" s="61"/>
      <c r="B548" s="282"/>
      <c r="C548" s="278"/>
      <c r="D548" s="281"/>
      <c r="E548" s="278"/>
      <c r="F548" s="292"/>
      <c r="G548" s="281"/>
      <c r="H548" s="137" t="s">
        <v>35</v>
      </c>
      <c r="I548" s="176" t="s">
        <v>1241</v>
      </c>
      <c r="J548" s="134"/>
      <c r="K548" s="206" t="s">
        <v>662</v>
      </c>
      <c r="L548" s="200" t="s">
        <v>500</v>
      </c>
      <c r="M548" s="134" t="s">
        <v>393</v>
      </c>
      <c r="N548" s="61" t="s">
        <v>349</v>
      </c>
      <c r="O548" s="282"/>
      <c r="P548" s="282"/>
      <c r="Q548" s="131"/>
      <c r="R548" s="131"/>
      <c r="S548" s="131" t="s">
        <v>205</v>
      </c>
      <c r="T548" s="131"/>
      <c r="U548" s="131"/>
      <c r="V548" s="131"/>
      <c r="W548" s="131"/>
      <c r="X548" s="131"/>
      <c r="Y548" s="131"/>
      <c r="Z548" s="131"/>
      <c r="AA548" s="131"/>
      <c r="AB548" s="130">
        <f t="shared" si="765"/>
        <v>1</v>
      </c>
      <c r="AC548" s="77"/>
      <c r="AD548" s="77"/>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251"/>
      <c r="BT548" s="251"/>
      <c r="BU548" s="77"/>
      <c r="BV548" s="77"/>
      <c r="BW548" s="201"/>
      <c r="BX548" s="201"/>
      <c r="BY548" s="201"/>
      <c r="BZ548" s="201"/>
      <c r="CA548" s="201"/>
      <c r="CB548" s="201"/>
      <c r="CC548" s="201"/>
      <c r="CD548" s="201"/>
      <c r="CE548" s="201"/>
      <c r="CF548" s="201"/>
      <c r="CG548" s="201"/>
      <c r="CH548" s="201"/>
      <c r="CI548" s="201"/>
      <c r="CJ548" s="201"/>
      <c r="CK548" s="201"/>
      <c r="CL548" s="201"/>
      <c r="CM548" s="201"/>
      <c r="CN548" s="201"/>
      <c r="CO548" s="201"/>
      <c r="CP548" s="201"/>
      <c r="CQ548" s="201"/>
      <c r="CR548" s="201"/>
      <c r="CS548" s="201"/>
      <c r="CT548" s="201"/>
      <c r="CU548" s="201"/>
      <c r="CV548" s="201"/>
      <c r="CW548" s="201"/>
      <c r="CX548" s="201"/>
      <c r="CY548" s="201"/>
      <c r="CZ548" s="201"/>
      <c r="DA548" s="201"/>
      <c r="DB548" s="202"/>
      <c r="DC548" s="203"/>
      <c r="DD548" s="202"/>
      <c r="DE548" s="203"/>
      <c r="DF548" s="202"/>
      <c r="DG548" s="203"/>
      <c r="DH548" s="202"/>
      <c r="DI548" s="203"/>
      <c r="DJ548" s="204"/>
      <c r="DK548" s="207"/>
      <c r="DL548" s="178" t="s">
        <v>555</v>
      </c>
      <c r="DM548" s="178" t="s">
        <v>555</v>
      </c>
      <c r="DN548" s="178" t="s">
        <v>555</v>
      </c>
      <c r="DO548" s="178" t="s">
        <v>555</v>
      </c>
      <c r="DP548" s="201">
        <v>2</v>
      </c>
      <c r="DQ548" s="201">
        <v>2</v>
      </c>
      <c r="DR548" s="201">
        <v>1</v>
      </c>
      <c r="DS548" s="201">
        <v>2</v>
      </c>
      <c r="DT548" s="201">
        <v>2</v>
      </c>
      <c r="DU548" s="201">
        <v>2</v>
      </c>
      <c r="DV548" s="201">
        <v>2</v>
      </c>
      <c r="DW548" s="201">
        <v>2</v>
      </c>
      <c r="DX548" s="201">
        <v>2</v>
      </c>
      <c r="DY548" s="201">
        <v>2</v>
      </c>
      <c r="DZ548" s="201">
        <v>2</v>
      </c>
      <c r="EA548" s="201">
        <v>2</v>
      </c>
      <c r="EB548" s="201">
        <v>2</v>
      </c>
      <c r="EC548" s="201">
        <v>2</v>
      </c>
      <c r="ED548" s="201">
        <v>2</v>
      </c>
      <c r="EE548" s="201">
        <v>1</v>
      </c>
      <c r="EF548" s="201">
        <v>2</v>
      </c>
      <c r="EG548" s="201">
        <v>2</v>
      </c>
      <c r="EH548" s="201">
        <v>2</v>
      </c>
      <c r="EI548" s="201">
        <v>2</v>
      </c>
      <c r="EJ548" s="201">
        <v>2</v>
      </c>
      <c r="EK548" s="201">
        <v>2</v>
      </c>
      <c r="EL548" s="201">
        <v>2</v>
      </c>
      <c r="EM548" s="201">
        <v>2</v>
      </c>
      <c r="EN548" s="201">
        <v>2</v>
      </c>
      <c r="EO548" s="201">
        <v>2</v>
      </c>
      <c r="EP548" s="201">
        <v>2</v>
      </c>
      <c r="EQ548" s="201">
        <v>2</v>
      </c>
      <c r="ER548" s="201">
        <v>2</v>
      </c>
      <c r="ES548" s="201">
        <v>2</v>
      </c>
      <c r="ET548" s="201">
        <v>2</v>
      </c>
      <c r="EU548" s="202">
        <f>COUNTIF(DL548:ET548,"2")</f>
        <v>29</v>
      </c>
      <c r="EV548" s="203">
        <f>EU548/(EU548+EW548+EY548+FA548)</f>
        <v>0.93548387096774188</v>
      </c>
      <c r="EW548" s="202">
        <f>COUNTIF(DL548:ET548,"1")</f>
        <v>2</v>
      </c>
      <c r="EX548" s="203">
        <f>EW548/(EU548+EW548+EY548+FA548)</f>
        <v>6.4516129032258063E-2</v>
      </c>
      <c r="EY548" s="202">
        <f>COUNTIF(DL548:ET548,"0")</f>
        <v>0</v>
      </c>
      <c r="EZ548" s="203">
        <f>EY548/(EU548+EW548+EY548+FA548)</f>
        <v>0</v>
      </c>
      <c r="FA548" s="202">
        <f>COUNTIF(DL548:ET548,"KĐG")</f>
        <v>0</v>
      </c>
      <c r="FB548" s="203">
        <f>FA548/(EU548+EW548+EY548+FA548)</f>
        <v>0</v>
      </c>
      <c r="FC548" s="204">
        <f>(((EU548*2)+(EW548*1)+(EY548*0)))/(EU548+EW548+EY548)</f>
        <v>1.935483870967742</v>
      </c>
      <c r="FD548" s="207" t="str">
        <f>IF(FB548&gt;=50%,"KĐG",IF(FC548&gt;=1.6,"Đạt mục tiêu",IF(FC548&gt;=1,"Cần cố gắng","Chưa đạt")))</f>
        <v>Đạt mục tiêu</v>
      </c>
      <c r="FE548" s="77"/>
      <c r="FF548" s="77"/>
      <c r="FG548" s="77"/>
      <c r="FH548" s="77"/>
      <c r="FI548" s="77"/>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c r="GS548" s="61"/>
      <c r="GT548" s="61"/>
      <c r="GU548" s="61"/>
      <c r="GV548" s="61"/>
      <c r="GW548" s="61"/>
      <c r="GX548" s="61"/>
      <c r="GY548" s="77"/>
      <c r="GZ548" s="77"/>
      <c r="HA548" s="77"/>
      <c r="HB548" s="77"/>
      <c r="HC548" s="77"/>
      <c r="HD548" s="61"/>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61"/>
      <c r="IK548" s="61"/>
      <c r="IL548" s="61"/>
      <c r="IM548" s="61"/>
      <c r="IN548" s="61"/>
      <c r="IO548" s="61"/>
      <c r="IP548" s="61"/>
      <c r="IQ548" s="61"/>
      <c r="IR548" s="61"/>
      <c r="IS548" s="77"/>
      <c r="IT548" s="77"/>
      <c r="IU548" s="77"/>
      <c r="IV548" s="77"/>
      <c r="IW548" s="61"/>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E548" s="61"/>
      <c r="OF548" s="61"/>
      <c r="OG548" s="61"/>
      <c r="OH548" s="61"/>
      <c r="OI548" s="61"/>
      <c r="OJ548" s="61"/>
      <c r="OK548" s="61"/>
      <c r="OL548" s="61"/>
      <c r="OM548" s="61"/>
      <c r="ON548" s="61"/>
      <c r="OO548" s="61"/>
      <c r="OP548" s="61"/>
      <c r="OQ548" s="61"/>
      <c r="OR548" s="61"/>
      <c r="OS548" s="61"/>
      <c r="OT548" s="61"/>
      <c r="OU548" s="61"/>
      <c r="OV548" s="61"/>
      <c r="OW548" s="61"/>
      <c r="OX548" s="61"/>
      <c r="OY548" s="61"/>
      <c r="OZ548" s="61"/>
    </row>
    <row r="549" spans="1:416" ht="31.5" hidden="1" customHeight="1">
      <c r="A549" s="61"/>
      <c r="B549" s="282"/>
      <c r="C549" s="278"/>
      <c r="D549" s="281"/>
      <c r="E549" s="278"/>
      <c r="F549" s="292"/>
      <c r="G549" s="281"/>
      <c r="H549" s="137" t="s">
        <v>35</v>
      </c>
      <c r="I549" s="176" t="s">
        <v>1241</v>
      </c>
      <c r="J549" s="134"/>
      <c r="K549" s="206" t="s">
        <v>662</v>
      </c>
      <c r="L549" s="200" t="s">
        <v>500</v>
      </c>
      <c r="M549" s="134" t="s">
        <v>393</v>
      </c>
      <c r="N549" s="61" t="s">
        <v>349</v>
      </c>
      <c r="O549" s="282"/>
      <c r="P549" s="282"/>
      <c r="Q549" s="131"/>
      <c r="R549" s="131"/>
      <c r="S549" s="131"/>
      <c r="T549" s="131" t="s">
        <v>205</v>
      </c>
      <c r="U549" s="131"/>
      <c r="V549" s="131"/>
      <c r="W549" s="131"/>
      <c r="X549" s="131"/>
      <c r="Y549" s="131"/>
      <c r="Z549" s="131"/>
      <c r="AA549" s="131"/>
      <c r="AB549" s="130">
        <f t="shared" si="765"/>
        <v>1</v>
      </c>
      <c r="AC549" s="77"/>
      <c r="AD549" s="77"/>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251"/>
      <c r="BT549" s="251"/>
      <c r="BU549" s="77"/>
      <c r="BV549" s="77"/>
      <c r="BW549" s="201"/>
      <c r="BX549" s="201"/>
      <c r="BY549" s="201"/>
      <c r="BZ549" s="201"/>
      <c r="CA549" s="201"/>
      <c r="CB549" s="201"/>
      <c r="CC549" s="201"/>
      <c r="CD549" s="201"/>
      <c r="CE549" s="201"/>
      <c r="CF549" s="201"/>
      <c r="CG549" s="201"/>
      <c r="CH549" s="201"/>
      <c r="CI549" s="201"/>
      <c r="CJ549" s="201"/>
      <c r="CK549" s="201"/>
      <c r="CL549" s="201"/>
      <c r="CM549" s="201"/>
      <c r="CN549" s="201"/>
      <c r="CO549" s="201"/>
      <c r="CP549" s="201"/>
      <c r="CQ549" s="201"/>
      <c r="CR549" s="201"/>
      <c r="CS549" s="201"/>
      <c r="CT549" s="201"/>
      <c r="CU549" s="201"/>
      <c r="CV549" s="201"/>
      <c r="CW549" s="201"/>
      <c r="CX549" s="201"/>
      <c r="CY549" s="201"/>
      <c r="CZ549" s="201"/>
      <c r="DA549" s="201"/>
      <c r="DB549" s="202"/>
      <c r="DC549" s="203"/>
      <c r="DD549" s="202"/>
      <c r="DE549" s="203"/>
      <c r="DF549" s="202"/>
      <c r="DG549" s="203"/>
      <c r="DH549" s="202"/>
      <c r="DI549" s="203"/>
      <c r="DJ549" s="204"/>
      <c r="DK549" s="207"/>
      <c r="DL549" s="77"/>
      <c r="DM549" s="77"/>
      <c r="DN549" s="77"/>
      <c r="DO549" s="77"/>
      <c r="DP549" s="201"/>
      <c r="DQ549" s="201"/>
      <c r="DR549" s="201"/>
      <c r="DS549" s="201"/>
      <c r="DT549" s="201"/>
      <c r="DU549" s="201"/>
      <c r="DV549" s="201"/>
      <c r="DW549" s="201"/>
      <c r="DX549" s="201"/>
      <c r="DY549" s="201"/>
      <c r="DZ549" s="201"/>
      <c r="EA549" s="201"/>
      <c r="EB549" s="201"/>
      <c r="EC549" s="201"/>
      <c r="ED549" s="201"/>
      <c r="EE549" s="201"/>
      <c r="EF549" s="201"/>
      <c r="EG549" s="201"/>
      <c r="EH549" s="201"/>
      <c r="EI549" s="201"/>
      <c r="EJ549" s="201"/>
      <c r="EK549" s="201"/>
      <c r="EL549" s="201"/>
      <c r="EM549" s="201"/>
      <c r="EN549" s="201"/>
      <c r="EO549" s="201"/>
      <c r="EP549" s="201"/>
      <c r="EQ549" s="201"/>
      <c r="ER549" s="201"/>
      <c r="ES549" s="201"/>
      <c r="ET549" s="201"/>
      <c r="EU549" s="202"/>
      <c r="EV549" s="203"/>
      <c r="EW549" s="202"/>
      <c r="EX549" s="203"/>
      <c r="EY549" s="202"/>
      <c r="EZ549" s="203"/>
      <c r="FA549" s="202"/>
      <c r="FB549" s="203"/>
      <c r="FC549" s="204"/>
      <c r="FD549" s="207"/>
      <c r="FE549" s="79" t="s">
        <v>555</v>
      </c>
      <c r="FF549" s="79" t="s">
        <v>555</v>
      </c>
      <c r="FG549" s="79" t="s">
        <v>555</v>
      </c>
      <c r="FH549" s="79" t="s">
        <v>555</v>
      </c>
      <c r="FI549" s="79" t="s">
        <v>555</v>
      </c>
      <c r="FJ549" s="77" t="s">
        <v>463</v>
      </c>
      <c r="FK549" s="77" t="s">
        <v>463</v>
      </c>
      <c r="FL549" s="77" t="s">
        <v>463</v>
      </c>
      <c r="FM549" s="77" t="s">
        <v>463</v>
      </c>
      <c r="FN549" s="77" t="s">
        <v>463</v>
      </c>
      <c r="FO549" s="77" t="s">
        <v>463</v>
      </c>
      <c r="FP549" s="77" t="s">
        <v>463</v>
      </c>
      <c r="FQ549" s="77" t="s">
        <v>463</v>
      </c>
      <c r="FR549" s="77" t="s">
        <v>463</v>
      </c>
      <c r="FS549" s="77" t="s">
        <v>463</v>
      </c>
      <c r="FT549" s="77" t="s">
        <v>463</v>
      </c>
      <c r="FU549" s="77" t="s">
        <v>463</v>
      </c>
      <c r="FV549" s="77" t="s">
        <v>463</v>
      </c>
      <c r="FW549" s="77" t="s">
        <v>463</v>
      </c>
      <c r="FX549" s="77" t="s">
        <v>463</v>
      </c>
      <c r="FY549" s="77" t="s">
        <v>463</v>
      </c>
      <c r="FZ549" s="77" t="s">
        <v>463</v>
      </c>
      <c r="GA549" s="77" t="s">
        <v>463</v>
      </c>
      <c r="GB549" s="77" t="s">
        <v>463</v>
      </c>
      <c r="GC549" s="77" t="s">
        <v>463</v>
      </c>
      <c r="GD549" s="77" t="s">
        <v>463</v>
      </c>
      <c r="GE549" s="77" t="s">
        <v>463</v>
      </c>
      <c r="GF549" s="77" t="s">
        <v>463</v>
      </c>
      <c r="GG549" s="77" t="s">
        <v>1022</v>
      </c>
      <c r="GH549" s="77" t="s">
        <v>463</v>
      </c>
      <c r="GI549" s="77" t="s">
        <v>463</v>
      </c>
      <c r="GJ549" s="77" t="s">
        <v>463</v>
      </c>
      <c r="GK549" s="77" t="s">
        <v>463</v>
      </c>
      <c r="GL549" s="77" t="s">
        <v>463</v>
      </c>
      <c r="GM549" s="77" t="s">
        <v>463</v>
      </c>
      <c r="GN549" s="77" t="s">
        <v>463</v>
      </c>
      <c r="GO549" s="202">
        <f>COUNTIF(EZ549:GN549,"2")</f>
        <v>30</v>
      </c>
      <c r="GP549" s="203">
        <f t="shared" ref="GP549" si="766">GO549/(GO549+GQ549+GS549+GU549)</f>
        <v>0.967741935483871</v>
      </c>
      <c r="GQ549" s="202">
        <f>COUNTIF(EZ549:GN549,"1")</f>
        <v>1</v>
      </c>
      <c r="GR549" s="203">
        <f t="shared" ref="GR549" si="767">GQ549/(GO549+GQ549+GS549+GU549)</f>
        <v>3.2258064516129031E-2</v>
      </c>
      <c r="GS549" s="202">
        <f>COUNTIF(EZ549:GN549,"0")</f>
        <v>0</v>
      </c>
      <c r="GT549" s="203">
        <f t="shared" ref="GT549" si="768">GS549/(GO549+GQ549+GS549+GU549)</f>
        <v>0</v>
      </c>
      <c r="GU549" s="202">
        <f>COUNTIF(EZ549:GN549,"KĐG")</f>
        <v>0</v>
      </c>
      <c r="GV549" s="203">
        <f t="shared" ref="GV549" si="769">GU549/(GO549+GQ549+GS549+GU549)</f>
        <v>0</v>
      </c>
      <c r="GW549" s="204">
        <f t="shared" ref="GW549" si="770">(((GO549*2)+(GQ549*1)+(GS549*0)))/(GO549+GQ549+GS549)</f>
        <v>1.967741935483871</v>
      </c>
      <c r="GX549" s="205" t="str">
        <f t="shared" ref="GX549" si="771">IF(GV549&gt;=50%,"KĐG",IF(GW549&gt;=1.6,"Đạt mục tiêu",IF(GW549&gt;=1,"Cần cố gắng","Chưa đạt")))</f>
        <v>Đạt mục tiêu</v>
      </c>
      <c r="GY549" s="77"/>
      <c r="GZ549" s="77"/>
      <c r="HA549" s="77"/>
      <c r="HB549" s="77"/>
      <c r="HC549" s="77"/>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77"/>
      <c r="IT549" s="77"/>
      <c r="IU549" s="77"/>
      <c r="IV549" s="77"/>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E549" s="61"/>
      <c r="OF549" s="61"/>
      <c r="OG549" s="61"/>
      <c r="OH549" s="61"/>
      <c r="OI549" s="61"/>
      <c r="OJ549" s="61"/>
      <c r="OK549" s="61"/>
      <c r="OL549" s="61"/>
      <c r="OM549" s="61"/>
      <c r="ON549" s="61"/>
      <c r="OO549" s="61"/>
      <c r="OP549" s="61"/>
      <c r="OQ549" s="61"/>
      <c r="OR549" s="61"/>
      <c r="OS549" s="61"/>
      <c r="OT549" s="61"/>
      <c r="OU549" s="61"/>
      <c r="OV549" s="61"/>
      <c r="OW549" s="61"/>
      <c r="OX549" s="61"/>
      <c r="OY549" s="61"/>
      <c r="OZ549" s="61"/>
    </row>
    <row r="550" spans="1:416" ht="31.5" hidden="1" customHeight="1">
      <c r="A550" s="61"/>
      <c r="B550" s="282"/>
      <c r="C550" s="278"/>
      <c r="D550" s="281"/>
      <c r="E550" s="278"/>
      <c r="F550" s="292"/>
      <c r="G550" s="281"/>
      <c r="H550" s="137" t="s">
        <v>35</v>
      </c>
      <c r="I550" s="176" t="s">
        <v>1241</v>
      </c>
      <c r="J550" s="134"/>
      <c r="K550" s="206" t="s">
        <v>662</v>
      </c>
      <c r="L550" s="200" t="s">
        <v>500</v>
      </c>
      <c r="M550" s="134" t="s">
        <v>393</v>
      </c>
      <c r="N550" s="61" t="s">
        <v>349</v>
      </c>
      <c r="O550" s="282"/>
      <c r="P550" s="282"/>
      <c r="Q550" s="131"/>
      <c r="R550" s="131"/>
      <c r="S550" s="131"/>
      <c r="T550" s="131"/>
      <c r="U550" s="131" t="s">
        <v>205</v>
      </c>
      <c r="V550" s="131"/>
      <c r="W550" s="131"/>
      <c r="X550" s="131"/>
      <c r="Y550" s="131"/>
      <c r="Z550" s="131"/>
      <c r="AA550" s="131"/>
      <c r="AB550" s="130">
        <f t="shared" si="765"/>
        <v>1</v>
      </c>
      <c r="AC550" s="77"/>
      <c r="AD550" s="77"/>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251"/>
      <c r="BT550" s="251"/>
      <c r="BU550" s="77"/>
      <c r="BV550" s="77"/>
      <c r="BW550" s="201"/>
      <c r="BX550" s="201"/>
      <c r="BY550" s="201"/>
      <c r="BZ550" s="201"/>
      <c r="CA550" s="201"/>
      <c r="CB550" s="201"/>
      <c r="CC550" s="201"/>
      <c r="CD550" s="201"/>
      <c r="CE550" s="201"/>
      <c r="CF550" s="201"/>
      <c r="CG550" s="201"/>
      <c r="CH550" s="201"/>
      <c r="CI550" s="201"/>
      <c r="CJ550" s="201"/>
      <c r="CK550" s="201"/>
      <c r="CL550" s="201"/>
      <c r="CM550" s="201"/>
      <c r="CN550" s="201"/>
      <c r="CO550" s="201"/>
      <c r="CP550" s="201"/>
      <c r="CQ550" s="201"/>
      <c r="CR550" s="201"/>
      <c r="CS550" s="201"/>
      <c r="CT550" s="201"/>
      <c r="CU550" s="201"/>
      <c r="CV550" s="201"/>
      <c r="CW550" s="201"/>
      <c r="CX550" s="201"/>
      <c r="CY550" s="201"/>
      <c r="CZ550" s="201"/>
      <c r="DA550" s="201"/>
      <c r="DB550" s="202"/>
      <c r="DC550" s="203"/>
      <c r="DD550" s="202"/>
      <c r="DE550" s="203"/>
      <c r="DF550" s="202"/>
      <c r="DG550" s="203"/>
      <c r="DH550" s="202"/>
      <c r="DI550" s="203"/>
      <c r="DJ550" s="204"/>
      <c r="DK550" s="207"/>
      <c r="DL550" s="77"/>
      <c r="DM550" s="77"/>
      <c r="DN550" s="77"/>
      <c r="DO550" s="77"/>
      <c r="DP550" s="201"/>
      <c r="DQ550" s="201"/>
      <c r="DR550" s="201"/>
      <c r="DS550" s="201"/>
      <c r="DT550" s="201"/>
      <c r="DU550" s="201"/>
      <c r="DV550" s="201"/>
      <c r="DW550" s="201"/>
      <c r="DX550" s="201"/>
      <c r="DY550" s="201"/>
      <c r="DZ550" s="201"/>
      <c r="EA550" s="201"/>
      <c r="EB550" s="201"/>
      <c r="EC550" s="201"/>
      <c r="ED550" s="201"/>
      <c r="EE550" s="201"/>
      <c r="EF550" s="201"/>
      <c r="EG550" s="201"/>
      <c r="EH550" s="201"/>
      <c r="EI550" s="201"/>
      <c r="EJ550" s="201"/>
      <c r="EK550" s="201"/>
      <c r="EL550" s="201"/>
      <c r="EM550" s="201"/>
      <c r="EN550" s="201"/>
      <c r="EO550" s="201"/>
      <c r="EP550" s="201"/>
      <c r="EQ550" s="201"/>
      <c r="ER550" s="201"/>
      <c r="ES550" s="201"/>
      <c r="ET550" s="201"/>
      <c r="EU550" s="202"/>
      <c r="EV550" s="203"/>
      <c r="EW550" s="202"/>
      <c r="EX550" s="203"/>
      <c r="EY550" s="202"/>
      <c r="EZ550" s="203"/>
      <c r="FA550" s="202"/>
      <c r="FB550" s="203"/>
      <c r="FC550" s="204"/>
      <c r="FD550" s="207"/>
      <c r="FE550" s="77"/>
      <c r="FF550" s="77"/>
      <c r="FG550" s="77"/>
      <c r="FH550" s="77"/>
      <c r="FI550" s="77"/>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77"/>
      <c r="GZ550" s="77"/>
      <c r="HA550" s="77"/>
      <c r="HB550" s="77"/>
      <c r="HC550" s="77"/>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77"/>
      <c r="IT550" s="77"/>
      <c r="IU550" s="77"/>
      <c r="IV550" s="77"/>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E550" s="61"/>
      <c r="OF550" s="61"/>
      <c r="OG550" s="61"/>
      <c r="OH550" s="61"/>
      <c r="OI550" s="61"/>
      <c r="OJ550" s="61"/>
      <c r="OK550" s="61"/>
      <c r="OL550" s="61"/>
      <c r="OM550" s="61"/>
      <c r="ON550" s="61"/>
      <c r="OO550" s="61"/>
      <c r="OP550" s="61"/>
      <c r="OQ550" s="61"/>
      <c r="OR550" s="61"/>
      <c r="OS550" s="61"/>
      <c r="OT550" s="61"/>
      <c r="OU550" s="61"/>
      <c r="OV550" s="61"/>
      <c r="OW550" s="61"/>
      <c r="OX550" s="61"/>
      <c r="OY550" s="61"/>
      <c r="OZ550" s="61"/>
    </row>
    <row r="551" spans="1:416" ht="31.5" hidden="1" customHeight="1">
      <c r="A551" s="61"/>
      <c r="B551" s="282"/>
      <c r="C551" s="278"/>
      <c r="D551" s="281"/>
      <c r="E551" s="278"/>
      <c r="F551" s="292"/>
      <c r="G551" s="281"/>
      <c r="H551" s="137" t="s">
        <v>35</v>
      </c>
      <c r="I551" s="176" t="s">
        <v>1241</v>
      </c>
      <c r="J551" s="134"/>
      <c r="K551" s="206" t="s">
        <v>662</v>
      </c>
      <c r="L551" s="200" t="s">
        <v>500</v>
      </c>
      <c r="M551" s="134" t="s">
        <v>393</v>
      </c>
      <c r="N551" s="61" t="s">
        <v>349</v>
      </c>
      <c r="O551" s="282"/>
      <c r="P551" s="282"/>
      <c r="Q551" s="131"/>
      <c r="R551" s="131"/>
      <c r="S551" s="131"/>
      <c r="T551" s="131"/>
      <c r="U551" s="131"/>
      <c r="V551" s="131" t="s">
        <v>205</v>
      </c>
      <c r="W551" s="131"/>
      <c r="X551" s="131"/>
      <c r="Y551" s="131"/>
      <c r="Z551" s="131"/>
      <c r="AA551" s="131"/>
      <c r="AB551" s="130">
        <f t="shared" si="765"/>
        <v>1</v>
      </c>
      <c r="AC551" s="77"/>
      <c r="AD551" s="77"/>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251"/>
      <c r="BT551" s="251"/>
      <c r="BU551" s="77"/>
      <c r="BV551" s="77"/>
      <c r="BW551" s="201"/>
      <c r="BX551" s="201"/>
      <c r="BY551" s="201"/>
      <c r="BZ551" s="201"/>
      <c r="CA551" s="201"/>
      <c r="CB551" s="201"/>
      <c r="CC551" s="201"/>
      <c r="CD551" s="201"/>
      <c r="CE551" s="201"/>
      <c r="CF551" s="201"/>
      <c r="CG551" s="201"/>
      <c r="CH551" s="201"/>
      <c r="CI551" s="201"/>
      <c r="CJ551" s="201"/>
      <c r="CK551" s="201"/>
      <c r="CL551" s="201"/>
      <c r="CM551" s="201"/>
      <c r="CN551" s="201"/>
      <c r="CO551" s="201"/>
      <c r="CP551" s="201"/>
      <c r="CQ551" s="201"/>
      <c r="CR551" s="201"/>
      <c r="CS551" s="201"/>
      <c r="CT551" s="201"/>
      <c r="CU551" s="201"/>
      <c r="CV551" s="201"/>
      <c r="CW551" s="201"/>
      <c r="CX551" s="201"/>
      <c r="CY551" s="201"/>
      <c r="CZ551" s="201"/>
      <c r="DA551" s="201"/>
      <c r="DB551" s="202"/>
      <c r="DC551" s="203"/>
      <c r="DD551" s="202"/>
      <c r="DE551" s="203"/>
      <c r="DF551" s="202"/>
      <c r="DG551" s="203"/>
      <c r="DH551" s="202"/>
      <c r="DI551" s="203"/>
      <c r="DJ551" s="204"/>
      <c r="DK551" s="207"/>
      <c r="DL551" s="77"/>
      <c r="DM551" s="77"/>
      <c r="DN551" s="77"/>
      <c r="DO551" s="77"/>
      <c r="DP551" s="201"/>
      <c r="DQ551" s="201"/>
      <c r="DR551" s="201"/>
      <c r="DS551" s="201"/>
      <c r="DT551" s="201"/>
      <c r="DU551" s="201"/>
      <c r="DV551" s="201"/>
      <c r="DW551" s="201"/>
      <c r="DX551" s="201"/>
      <c r="DY551" s="201"/>
      <c r="DZ551" s="201"/>
      <c r="EA551" s="201"/>
      <c r="EB551" s="201"/>
      <c r="EC551" s="201"/>
      <c r="ED551" s="201"/>
      <c r="EE551" s="201"/>
      <c r="EF551" s="201"/>
      <c r="EG551" s="201"/>
      <c r="EH551" s="201"/>
      <c r="EI551" s="201"/>
      <c r="EJ551" s="201"/>
      <c r="EK551" s="201"/>
      <c r="EL551" s="201"/>
      <c r="EM551" s="201"/>
      <c r="EN551" s="201"/>
      <c r="EO551" s="201"/>
      <c r="EP551" s="201"/>
      <c r="EQ551" s="201"/>
      <c r="ER551" s="201"/>
      <c r="ES551" s="201"/>
      <c r="ET551" s="201"/>
      <c r="EU551" s="202"/>
      <c r="EV551" s="203"/>
      <c r="EW551" s="202"/>
      <c r="EX551" s="203"/>
      <c r="EY551" s="202"/>
      <c r="EZ551" s="203"/>
      <c r="FA551" s="202"/>
      <c r="FB551" s="203"/>
      <c r="FC551" s="204"/>
      <c r="FD551" s="207"/>
      <c r="FE551" s="77"/>
      <c r="FF551" s="77"/>
      <c r="FG551" s="77"/>
      <c r="FH551" s="77"/>
      <c r="FI551" s="77"/>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79" t="s">
        <v>555</v>
      </c>
      <c r="GZ551" s="79" t="s">
        <v>555</v>
      </c>
      <c r="HA551" s="79" t="s">
        <v>555</v>
      </c>
      <c r="HB551" s="79" t="s">
        <v>555</v>
      </c>
      <c r="HC551" s="79" t="s">
        <v>555</v>
      </c>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77"/>
      <c r="IT551" s="77"/>
      <c r="IU551" s="77"/>
      <c r="IV551" s="77"/>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E551" s="61"/>
      <c r="OF551" s="61"/>
      <c r="OG551" s="61"/>
      <c r="OH551" s="61"/>
      <c r="OI551" s="61"/>
      <c r="OJ551" s="61"/>
      <c r="OK551" s="61"/>
      <c r="OL551" s="61"/>
      <c r="OM551" s="61"/>
      <c r="ON551" s="61"/>
      <c r="OO551" s="61"/>
      <c r="OP551" s="61"/>
      <c r="OQ551" s="61"/>
      <c r="OR551" s="61"/>
      <c r="OS551" s="61"/>
      <c r="OT551" s="61"/>
      <c r="OU551" s="61"/>
      <c r="OV551" s="61"/>
      <c r="OW551" s="61"/>
      <c r="OX551" s="61"/>
      <c r="OY551" s="61"/>
      <c r="OZ551" s="61"/>
    </row>
    <row r="552" spans="1:416" ht="31.5" hidden="1" customHeight="1">
      <c r="A552" s="61"/>
      <c r="B552" s="282"/>
      <c r="C552" s="278"/>
      <c r="D552" s="281"/>
      <c r="E552" s="278"/>
      <c r="F552" s="292"/>
      <c r="G552" s="281"/>
      <c r="H552" s="137" t="s">
        <v>35</v>
      </c>
      <c r="I552" s="176" t="s">
        <v>1241</v>
      </c>
      <c r="J552" s="134"/>
      <c r="K552" s="206" t="s">
        <v>662</v>
      </c>
      <c r="L552" s="200" t="s">
        <v>500</v>
      </c>
      <c r="M552" s="134" t="s">
        <v>393</v>
      </c>
      <c r="N552" s="61" t="s">
        <v>349</v>
      </c>
      <c r="O552" s="282"/>
      <c r="P552" s="282"/>
      <c r="Q552" s="131"/>
      <c r="R552" s="131"/>
      <c r="S552" s="131"/>
      <c r="T552" s="131"/>
      <c r="U552" s="131"/>
      <c r="V552" s="131"/>
      <c r="W552" s="131" t="s">
        <v>205</v>
      </c>
      <c r="X552" s="131"/>
      <c r="Y552" s="131"/>
      <c r="Z552" s="131"/>
      <c r="AA552" s="131"/>
      <c r="AB552" s="130">
        <f t="shared" si="765"/>
        <v>1</v>
      </c>
      <c r="AC552" s="77"/>
      <c r="AD552" s="77"/>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251"/>
      <c r="BT552" s="251"/>
      <c r="BU552" s="77"/>
      <c r="BV552" s="77"/>
      <c r="BW552" s="201"/>
      <c r="BX552" s="201"/>
      <c r="BY552" s="201"/>
      <c r="BZ552" s="201"/>
      <c r="CA552" s="201"/>
      <c r="CB552" s="201"/>
      <c r="CC552" s="201"/>
      <c r="CD552" s="201"/>
      <c r="CE552" s="201"/>
      <c r="CF552" s="201"/>
      <c r="CG552" s="201"/>
      <c r="CH552" s="201"/>
      <c r="CI552" s="201"/>
      <c r="CJ552" s="201"/>
      <c r="CK552" s="201"/>
      <c r="CL552" s="201"/>
      <c r="CM552" s="201"/>
      <c r="CN552" s="201"/>
      <c r="CO552" s="201"/>
      <c r="CP552" s="201"/>
      <c r="CQ552" s="201"/>
      <c r="CR552" s="201"/>
      <c r="CS552" s="201"/>
      <c r="CT552" s="201"/>
      <c r="CU552" s="201"/>
      <c r="CV552" s="201"/>
      <c r="CW552" s="201"/>
      <c r="CX552" s="201"/>
      <c r="CY552" s="201"/>
      <c r="CZ552" s="201"/>
      <c r="DA552" s="201"/>
      <c r="DB552" s="202"/>
      <c r="DC552" s="203"/>
      <c r="DD552" s="202"/>
      <c r="DE552" s="203"/>
      <c r="DF552" s="202"/>
      <c r="DG552" s="203"/>
      <c r="DH552" s="202"/>
      <c r="DI552" s="203"/>
      <c r="DJ552" s="204"/>
      <c r="DK552" s="207"/>
      <c r="DL552" s="77"/>
      <c r="DM552" s="77"/>
      <c r="DN552" s="77"/>
      <c r="DO552" s="77"/>
      <c r="DP552" s="201"/>
      <c r="DQ552" s="201"/>
      <c r="DR552" s="201"/>
      <c r="DS552" s="201"/>
      <c r="DT552" s="201"/>
      <c r="DU552" s="201"/>
      <c r="DV552" s="201"/>
      <c r="DW552" s="201"/>
      <c r="DX552" s="201"/>
      <c r="DY552" s="201"/>
      <c r="DZ552" s="201"/>
      <c r="EA552" s="201"/>
      <c r="EB552" s="201"/>
      <c r="EC552" s="201"/>
      <c r="ED552" s="201"/>
      <c r="EE552" s="201"/>
      <c r="EF552" s="201"/>
      <c r="EG552" s="201"/>
      <c r="EH552" s="201"/>
      <c r="EI552" s="201"/>
      <c r="EJ552" s="201"/>
      <c r="EK552" s="201"/>
      <c r="EL552" s="201"/>
      <c r="EM552" s="201"/>
      <c r="EN552" s="201"/>
      <c r="EO552" s="201"/>
      <c r="EP552" s="201"/>
      <c r="EQ552" s="201"/>
      <c r="ER552" s="201"/>
      <c r="ES552" s="201"/>
      <c r="ET552" s="201"/>
      <c r="EU552" s="202"/>
      <c r="EV552" s="203"/>
      <c r="EW552" s="202"/>
      <c r="EX552" s="203"/>
      <c r="EY552" s="202"/>
      <c r="EZ552" s="203"/>
      <c r="FA552" s="202"/>
      <c r="FB552" s="203"/>
      <c r="FC552" s="204"/>
      <c r="FD552" s="207"/>
      <c r="FE552" s="77"/>
      <c r="FF552" s="77"/>
      <c r="FG552" s="77"/>
      <c r="FH552" s="77"/>
      <c r="FI552" s="77"/>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61"/>
      <c r="GP552" s="61"/>
      <c r="GQ552" s="61"/>
      <c r="GR552" s="61"/>
      <c r="GS552" s="61"/>
      <c r="GT552" s="61"/>
      <c r="GU552" s="61"/>
      <c r="GV552" s="61"/>
      <c r="GW552" s="61"/>
      <c r="GX552" s="61"/>
      <c r="GY552" s="77"/>
      <c r="GZ552" s="77"/>
      <c r="HA552" s="77"/>
      <c r="HB552" s="77"/>
      <c r="HC552" s="77"/>
      <c r="HD552" s="61"/>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61"/>
      <c r="IH552" s="61"/>
      <c r="II552" s="61"/>
      <c r="IJ552" s="61"/>
      <c r="IK552" s="61"/>
      <c r="IL552" s="61"/>
      <c r="IM552" s="61"/>
      <c r="IN552" s="61"/>
      <c r="IO552" s="61"/>
      <c r="IP552" s="61"/>
      <c r="IQ552" s="61"/>
      <c r="IR552" s="78" t="s">
        <v>555</v>
      </c>
      <c r="IS552" s="78" t="s">
        <v>555</v>
      </c>
      <c r="IT552" s="78" t="s">
        <v>555</v>
      </c>
      <c r="IU552" s="78" t="s">
        <v>555</v>
      </c>
      <c r="IV552" s="78" t="s">
        <v>555</v>
      </c>
      <c r="IW552" s="61">
        <v>2</v>
      </c>
      <c r="IX552" s="61">
        <v>2</v>
      </c>
      <c r="IY552" s="61">
        <v>2</v>
      </c>
      <c r="IZ552" s="61">
        <v>2</v>
      </c>
      <c r="JA552" s="61">
        <v>2</v>
      </c>
      <c r="JB552" s="61">
        <v>2</v>
      </c>
      <c r="JC552" s="61">
        <v>2</v>
      </c>
      <c r="JD552" s="61">
        <v>2</v>
      </c>
      <c r="JE552" s="61">
        <v>2</v>
      </c>
      <c r="JF552" s="61">
        <v>2</v>
      </c>
      <c r="JG552" s="61">
        <v>2</v>
      </c>
      <c r="JH552" s="61">
        <v>2</v>
      </c>
      <c r="JI552" s="61">
        <v>2</v>
      </c>
      <c r="JJ552" s="61">
        <v>2</v>
      </c>
      <c r="JK552" s="61">
        <v>2</v>
      </c>
      <c r="JL552" s="61">
        <v>2</v>
      </c>
      <c r="JM552" s="61">
        <v>2</v>
      </c>
      <c r="JN552" s="61">
        <v>2</v>
      </c>
      <c r="JO552" s="61">
        <v>2</v>
      </c>
      <c r="JP552" s="61">
        <v>2</v>
      </c>
      <c r="JQ552" s="61">
        <v>2</v>
      </c>
      <c r="JR552" s="61">
        <v>2</v>
      </c>
      <c r="JS552" s="61">
        <v>2</v>
      </c>
      <c r="JT552" s="61">
        <v>2</v>
      </c>
      <c r="JU552" s="61">
        <v>2</v>
      </c>
      <c r="JV552" s="61">
        <v>2</v>
      </c>
      <c r="JW552" s="61">
        <v>2</v>
      </c>
      <c r="JX552" s="61">
        <v>2</v>
      </c>
      <c r="JY552" s="61">
        <v>2</v>
      </c>
      <c r="JZ552" s="61">
        <v>2</v>
      </c>
      <c r="KA552" s="202">
        <f t="shared" ref="KA552" si="772">COUNTIF(IW552:JZ552,"2")</f>
        <v>30</v>
      </c>
      <c r="KB552" s="203">
        <f t="shared" ref="KB552" si="773">KA552/(KA552+KC552+KE552+KG552)</f>
        <v>1</v>
      </c>
      <c r="KC552" s="202">
        <f t="shared" ref="KC552" si="774">COUNTIF(IW552:JZ552,"1")</f>
        <v>0</v>
      </c>
      <c r="KD552" s="203">
        <f t="shared" ref="KD552" si="775">KC552/(KA552+KC552+KE552+KG552)</f>
        <v>0</v>
      </c>
      <c r="KE552" s="202">
        <f t="shared" ref="KE552" si="776">COUNTIF(IW552:JZ552,"0")</f>
        <v>0</v>
      </c>
      <c r="KF552" s="203">
        <f t="shared" ref="KF552" si="777">KE552/(KA552+KC552+KE552+KG552)</f>
        <v>0</v>
      </c>
      <c r="KG552" s="202">
        <f>COUNTIF(II552:JZ552,"KĐG")</f>
        <v>0</v>
      </c>
      <c r="KH552" s="203">
        <f t="shared" ref="KH552" si="778">KG552/(KA552+KC552+KE552+KG552)</f>
        <v>0</v>
      </c>
      <c r="KI552" s="204">
        <f t="shared" ref="KI552" si="779">(((KA552*2)+(KC552*1)+(KE552*0)))/(KA552+KC552+KE552)</f>
        <v>2</v>
      </c>
      <c r="KJ552" s="205" t="str">
        <f t="shared" ref="KJ552" si="780">IF(KH552&gt;=50%,"KĐG",IF(KI552&gt;=1.6,"Đạt mục tiêu",IF(KI552&gt;=1,"Cần cố gắng","Chưa đạt")))</f>
        <v>Đạt mục tiêu</v>
      </c>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c r="OE552" s="61"/>
      <c r="OF552" s="61"/>
      <c r="OG552" s="61"/>
      <c r="OH552" s="61"/>
      <c r="OI552" s="61"/>
      <c r="OJ552" s="61"/>
      <c r="OK552" s="61"/>
      <c r="OL552" s="61"/>
      <c r="OM552" s="61"/>
      <c r="ON552" s="61"/>
      <c r="OO552" s="61"/>
      <c r="OP552" s="61"/>
      <c r="OQ552" s="61"/>
      <c r="OR552" s="61"/>
      <c r="OS552" s="61"/>
      <c r="OT552" s="61"/>
      <c r="OU552" s="61"/>
      <c r="OV552" s="61"/>
      <c r="OW552" s="61"/>
      <c r="OX552" s="61"/>
      <c r="OY552" s="61"/>
      <c r="OZ552" s="61"/>
    </row>
    <row r="553" spans="1:416" ht="31.5" hidden="1" customHeight="1">
      <c r="A553" s="61"/>
      <c r="B553" s="282"/>
      <c r="C553" s="278"/>
      <c r="D553" s="281"/>
      <c r="E553" s="278"/>
      <c r="F553" s="292"/>
      <c r="G553" s="281"/>
      <c r="H553" s="137" t="s">
        <v>35</v>
      </c>
      <c r="I553" s="176" t="s">
        <v>1241</v>
      </c>
      <c r="J553" s="134"/>
      <c r="K553" s="206" t="s">
        <v>662</v>
      </c>
      <c r="L553" s="200" t="s">
        <v>500</v>
      </c>
      <c r="M553" s="134" t="s">
        <v>393</v>
      </c>
      <c r="N553" s="61" t="s">
        <v>349</v>
      </c>
      <c r="O553" s="282"/>
      <c r="P553" s="282"/>
      <c r="Q553" s="131"/>
      <c r="R553" s="131"/>
      <c r="S553" s="131"/>
      <c r="T553" s="131"/>
      <c r="U553" s="131"/>
      <c r="V553" s="131"/>
      <c r="W553" s="131"/>
      <c r="X553" s="131" t="s">
        <v>205</v>
      </c>
      <c r="Y553" s="131"/>
      <c r="Z553" s="131"/>
      <c r="AA553" s="131"/>
      <c r="AB553" s="130">
        <f t="shared" si="765"/>
        <v>1</v>
      </c>
      <c r="AC553" s="77"/>
      <c r="AD553" s="77"/>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251"/>
      <c r="BT553" s="251"/>
      <c r="BU553" s="77"/>
      <c r="BV553" s="77"/>
      <c r="BW553" s="201"/>
      <c r="BX553" s="201"/>
      <c r="BY553" s="201"/>
      <c r="BZ553" s="201"/>
      <c r="CA553" s="201"/>
      <c r="CB553" s="201"/>
      <c r="CC553" s="201"/>
      <c r="CD553" s="201"/>
      <c r="CE553" s="201"/>
      <c r="CF553" s="201"/>
      <c r="CG553" s="201"/>
      <c r="CH553" s="201"/>
      <c r="CI553" s="201"/>
      <c r="CJ553" s="201"/>
      <c r="CK553" s="201"/>
      <c r="CL553" s="201"/>
      <c r="CM553" s="201"/>
      <c r="CN553" s="201"/>
      <c r="CO553" s="201"/>
      <c r="CP553" s="201"/>
      <c r="CQ553" s="201"/>
      <c r="CR553" s="201"/>
      <c r="CS553" s="201"/>
      <c r="CT553" s="201"/>
      <c r="CU553" s="201"/>
      <c r="CV553" s="201"/>
      <c r="CW553" s="201"/>
      <c r="CX553" s="201"/>
      <c r="CY553" s="201"/>
      <c r="CZ553" s="201"/>
      <c r="DA553" s="201"/>
      <c r="DB553" s="202"/>
      <c r="DC553" s="203"/>
      <c r="DD553" s="202"/>
      <c r="DE553" s="203"/>
      <c r="DF553" s="202"/>
      <c r="DG553" s="203"/>
      <c r="DH553" s="202"/>
      <c r="DI553" s="203"/>
      <c r="DJ553" s="204"/>
      <c r="DK553" s="207"/>
      <c r="DL553" s="77"/>
      <c r="DM553" s="77"/>
      <c r="DN553" s="77"/>
      <c r="DO553" s="77"/>
      <c r="DP553" s="201"/>
      <c r="DQ553" s="201"/>
      <c r="DR553" s="201"/>
      <c r="DS553" s="201"/>
      <c r="DT553" s="201"/>
      <c r="DU553" s="201"/>
      <c r="DV553" s="201"/>
      <c r="DW553" s="201"/>
      <c r="DX553" s="201"/>
      <c r="DY553" s="201"/>
      <c r="DZ553" s="201"/>
      <c r="EA553" s="201"/>
      <c r="EB553" s="201"/>
      <c r="EC553" s="201"/>
      <c r="ED553" s="201"/>
      <c r="EE553" s="201"/>
      <c r="EF553" s="201"/>
      <c r="EG553" s="201"/>
      <c r="EH553" s="201"/>
      <c r="EI553" s="201"/>
      <c r="EJ553" s="201"/>
      <c r="EK553" s="201"/>
      <c r="EL553" s="201"/>
      <c r="EM553" s="201"/>
      <c r="EN553" s="201"/>
      <c r="EO553" s="201"/>
      <c r="EP553" s="201"/>
      <c r="EQ553" s="201"/>
      <c r="ER553" s="201"/>
      <c r="ES553" s="201"/>
      <c r="ET553" s="201"/>
      <c r="EU553" s="202"/>
      <c r="EV553" s="203"/>
      <c r="EW553" s="202"/>
      <c r="EX553" s="203"/>
      <c r="EY553" s="202"/>
      <c r="EZ553" s="203"/>
      <c r="FA553" s="202"/>
      <c r="FB553" s="203"/>
      <c r="FC553" s="204"/>
      <c r="FD553" s="207"/>
      <c r="FE553" s="77"/>
      <c r="FF553" s="77"/>
      <c r="FG553" s="77"/>
      <c r="FH553" s="77"/>
      <c r="FI553" s="77"/>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77"/>
      <c r="GZ553" s="77"/>
      <c r="HA553" s="77"/>
      <c r="HB553" s="77"/>
      <c r="HC553" s="77"/>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77"/>
      <c r="IT553" s="77"/>
      <c r="IU553" s="77"/>
      <c r="IV553" s="77"/>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c r="JZ553" s="61"/>
      <c r="KA553" s="61"/>
      <c r="KB553" s="61"/>
      <c r="KC553" s="61"/>
      <c r="KD553" s="61"/>
      <c r="KE553" s="61"/>
      <c r="KF553" s="61"/>
      <c r="KG553" s="61"/>
      <c r="KH553" s="61"/>
      <c r="KI553" s="61"/>
      <c r="KJ553" s="61"/>
      <c r="KK553" s="78" t="s">
        <v>555</v>
      </c>
      <c r="KL553" s="78" t="s">
        <v>555</v>
      </c>
      <c r="KM553" s="78" t="s">
        <v>555</v>
      </c>
      <c r="KN553" s="61">
        <v>2</v>
      </c>
      <c r="KO553" s="61">
        <v>1</v>
      </c>
      <c r="KP553" s="61">
        <v>2</v>
      </c>
      <c r="KQ553" s="61">
        <v>2</v>
      </c>
      <c r="KR553" s="61">
        <v>2</v>
      </c>
      <c r="KS553" s="61">
        <v>2</v>
      </c>
      <c r="KT553" s="61">
        <v>2</v>
      </c>
      <c r="KU553" s="61">
        <v>2</v>
      </c>
      <c r="KV553" s="61">
        <v>2</v>
      </c>
      <c r="KW553" s="61">
        <v>2</v>
      </c>
      <c r="KX553" s="61">
        <v>2</v>
      </c>
      <c r="KY553" s="61">
        <v>2</v>
      </c>
      <c r="KZ553" s="61">
        <v>2</v>
      </c>
      <c r="LA553" s="61">
        <v>2</v>
      </c>
      <c r="LB553" s="61">
        <v>2</v>
      </c>
      <c r="LC553" s="61">
        <v>2</v>
      </c>
      <c r="LD553" s="61">
        <v>2</v>
      </c>
      <c r="LE553" s="61">
        <v>2</v>
      </c>
      <c r="LF553" s="61">
        <v>2</v>
      </c>
      <c r="LG553" s="61">
        <v>2</v>
      </c>
      <c r="LH553" s="61">
        <v>2</v>
      </c>
      <c r="LI553" s="61">
        <v>2</v>
      </c>
      <c r="LJ553" s="61">
        <v>2</v>
      </c>
      <c r="LK553" s="61">
        <v>2</v>
      </c>
      <c r="LL553" s="61">
        <v>2</v>
      </c>
      <c r="LM553" s="61">
        <v>2</v>
      </c>
      <c r="LN553" s="61">
        <v>2</v>
      </c>
      <c r="LO553" s="61">
        <v>2</v>
      </c>
      <c r="LP553" s="61">
        <v>2</v>
      </c>
      <c r="LQ553" s="61">
        <v>2</v>
      </c>
      <c r="LR553" s="202">
        <f>COUNTIF(KN553:LQ553,"2")</f>
        <v>29</v>
      </c>
      <c r="LS553" s="203">
        <f>LR553/(LR553+LT553+LV553+LX553)</f>
        <v>0.96666666666666667</v>
      </c>
      <c r="LT553" s="202">
        <f>COUNTIF(KN553:LQ553,"1")</f>
        <v>1</v>
      </c>
      <c r="LU553" s="203">
        <f>LT553/(LR553+LT553+LV553+LX553)</f>
        <v>3.3333333333333333E-2</v>
      </c>
      <c r="LV553" s="202">
        <f>COUNTIF(KN553:LQ553,"0")</f>
        <v>0</v>
      </c>
      <c r="LW553" s="203">
        <f>LV553/(LR553+LT553+LV553+LX553)</f>
        <v>0</v>
      </c>
      <c r="LX553" s="202">
        <f>COUNTIF(KA553:LQ553,"KĐG")</f>
        <v>0</v>
      </c>
      <c r="LY553" s="203">
        <f>LX553/(LR553+LT553+LV553+LX553)</f>
        <v>0</v>
      </c>
      <c r="LZ553" s="204">
        <f>(((LR553*2)+(LT553*1)+(LV553*0)))/(LR553+LT553+LV553)</f>
        <v>1.9666666666666666</v>
      </c>
      <c r="MA553" s="208" t="str">
        <f>IF(LY553&gt;=50%,"KĐG",IF(LZ553&gt;=1.6,"Đạt mục tiêu",IF(LZ553&gt;=1,"Cần cố gắng","Chưa đạt")))</f>
        <v>Đạt mục tiêu</v>
      </c>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c r="OE553" s="61"/>
      <c r="OF553" s="61"/>
      <c r="OG553" s="61"/>
      <c r="OH553" s="61"/>
      <c r="OI553" s="61"/>
      <c r="OJ553" s="61"/>
      <c r="OK553" s="61"/>
      <c r="OL553" s="61"/>
      <c r="OM553" s="61"/>
      <c r="ON553" s="61"/>
      <c r="OO553" s="61"/>
      <c r="OP553" s="61"/>
      <c r="OQ553" s="61"/>
      <c r="OR553" s="61"/>
      <c r="OS553" s="61"/>
      <c r="OT553" s="61"/>
      <c r="OU553" s="61"/>
      <c r="OV553" s="61"/>
      <c r="OW553" s="61"/>
      <c r="OX553" s="61"/>
      <c r="OY553" s="61"/>
      <c r="OZ553" s="61"/>
    </row>
    <row r="554" spans="1:416" ht="31.5" hidden="1" customHeight="1">
      <c r="A554" s="61"/>
      <c r="B554" s="282"/>
      <c r="C554" s="278"/>
      <c r="D554" s="281"/>
      <c r="E554" s="278"/>
      <c r="F554" s="292"/>
      <c r="G554" s="281"/>
      <c r="H554" s="137" t="s">
        <v>35</v>
      </c>
      <c r="I554" s="176" t="s">
        <v>1241</v>
      </c>
      <c r="J554" s="134"/>
      <c r="K554" s="206" t="s">
        <v>662</v>
      </c>
      <c r="L554" s="200" t="s">
        <v>500</v>
      </c>
      <c r="M554" s="134" t="s">
        <v>393</v>
      </c>
      <c r="N554" s="61" t="s">
        <v>349</v>
      </c>
      <c r="O554" s="282"/>
      <c r="P554" s="282"/>
      <c r="Q554" s="131"/>
      <c r="R554" s="131"/>
      <c r="S554" s="131"/>
      <c r="T554" s="131"/>
      <c r="U554" s="131"/>
      <c r="V554" s="131"/>
      <c r="W554" s="131"/>
      <c r="X554" s="131"/>
      <c r="Y554" s="131" t="s">
        <v>205</v>
      </c>
      <c r="Z554" s="131"/>
      <c r="AA554" s="131"/>
      <c r="AB554" s="130">
        <f t="shared" si="765"/>
        <v>1</v>
      </c>
      <c r="AC554" s="77"/>
      <c r="AD554" s="77"/>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251"/>
      <c r="BT554" s="251"/>
      <c r="BU554" s="77"/>
      <c r="BV554" s="77"/>
      <c r="BW554" s="201"/>
      <c r="BX554" s="201"/>
      <c r="BY554" s="201"/>
      <c r="BZ554" s="201"/>
      <c r="CA554" s="201"/>
      <c r="CB554" s="201"/>
      <c r="CC554" s="201"/>
      <c r="CD554" s="201"/>
      <c r="CE554" s="201"/>
      <c r="CF554" s="201"/>
      <c r="CG554" s="201"/>
      <c r="CH554" s="201"/>
      <c r="CI554" s="201"/>
      <c r="CJ554" s="201"/>
      <c r="CK554" s="201"/>
      <c r="CL554" s="201"/>
      <c r="CM554" s="201"/>
      <c r="CN554" s="201"/>
      <c r="CO554" s="201"/>
      <c r="CP554" s="201"/>
      <c r="CQ554" s="201"/>
      <c r="CR554" s="201"/>
      <c r="CS554" s="201"/>
      <c r="CT554" s="201"/>
      <c r="CU554" s="201"/>
      <c r="CV554" s="201"/>
      <c r="CW554" s="201"/>
      <c r="CX554" s="201"/>
      <c r="CY554" s="201"/>
      <c r="CZ554" s="201"/>
      <c r="DA554" s="201"/>
      <c r="DB554" s="202"/>
      <c r="DC554" s="203"/>
      <c r="DD554" s="202"/>
      <c r="DE554" s="203"/>
      <c r="DF554" s="202"/>
      <c r="DG554" s="203"/>
      <c r="DH554" s="202"/>
      <c r="DI554" s="203"/>
      <c r="DJ554" s="204"/>
      <c r="DK554" s="207"/>
      <c r="DL554" s="77"/>
      <c r="DM554" s="77"/>
      <c r="DN554" s="77"/>
      <c r="DO554" s="77"/>
      <c r="DP554" s="201"/>
      <c r="DQ554" s="201"/>
      <c r="DR554" s="201"/>
      <c r="DS554" s="201"/>
      <c r="DT554" s="201"/>
      <c r="DU554" s="201"/>
      <c r="DV554" s="201"/>
      <c r="DW554" s="201"/>
      <c r="DX554" s="201"/>
      <c r="DY554" s="201"/>
      <c r="DZ554" s="201"/>
      <c r="EA554" s="201"/>
      <c r="EB554" s="201"/>
      <c r="EC554" s="201"/>
      <c r="ED554" s="201"/>
      <c r="EE554" s="201"/>
      <c r="EF554" s="201"/>
      <c r="EG554" s="201"/>
      <c r="EH554" s="201"/>
      <c r="EI554" s="201"/>
      <c r="EJ554" s="201"/>
      <c r="EK554" s="201"/>
      <c r="EL554" s="201"/>
      <c r="EM554" s="201"/>
      <c r="EN554" s="201"/>
      <c r="EO554" s="201"/>
      <c r="EP554" s="201"/>
      <c r="EQ554" s="201"/>
      <c r="ER554" s="201"/>
      <c r="ES554" s="201"/>
      <c r="ET554" s="201"/>
      <c r="EU554" s="202"/>
      <c r="EV554" s="203"/>
      <c r="EW554" s="202"/>
      <c r="EX554" s="203"/>
      <c r="EY554" s="202"/>
      <c r="EZ554" s="203"/>
      <c r="FA554" s="202"/>
      <c r="FB554" s="203"/>
      <c r="FC554" s="204"/>
      <c r="FD554" s="207"/>
      <c r="FE554" s="77"/>
      <c r="FF554" s="77"/>
      <c r="FG554" s="77"/>
      <c r="FH554" s="77"/>
      <c r="FI554" s="77"/>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77"/>
      <c r="GZ554" s="77"/>
      <c r="HA554" s="77"/>
      <c r="HB554" s="77"/>
      <c r="HC554" s="77"/>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77"/>
      <c r="IT554" s="77"/>
      <c r="IU554" s="77"/>
      <c r="IV554" s="77"/>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c r="OE554" s="61"/>
      <c r="OF554" s="61"/>
      <c r="OG554" s="61"/>
      <c r="OH554" s="61"/>
      <c r="OI554" s="61"/>
      <c r="OJ554" s="61"/>
      <c r="OK554" s="61"/>
      <c r="OL554" s="61"/>
      <c r="OM554" s="61"/>
      <c r="ON554" s="61"/>
      <c r="OO554" s="61"/>
      <c r="OP554" s="61"/>
      <c r="OQ554" s="61"/>
      <c r="OR554" s="61"/>
      <c r="OS554" s="61"/>
      <c r="OT554" s="61"/>
      <c r="OU554" s="61"/>
      <c r="OV554" s="61"/>
      <c r="OW554" s="61"/>
      <c r="OX554" s="61"/>
      <c r="OY554" s="61"/>
      <c r="OZ554" s="61"/>
    </row>
    <row r="555" spans="1:416" ht="31.5" hidden="1" customHeight="1">
      <c r="A555" s="61"/>
      <c r="B555" s="282"/>
      <c r="C555" s="278"/>
      <c r="D555" s="281"/>
      <c r="E555" s="278"/>
      <c r="F555" s="292"/>
      <c r="G555" s="281"/>
      <c r="H555" s="137" t="s">
        <v>35</v>
      </c>
      <c r="I555" s="176" t="s">
        <v>1241</v>
      </c>
      <c r="J555" s="134"/>
      <c r="K555" s="206"/>
      <c r="L555" s="200"/>
      <c r="M555" s="55" t="s">
        <v>393</v>
      </c>
      <c r="N555" s="61" t="s">
        <v>349</v>
      </c>
      <c r="O555" s="282"/>
      <c r="P555" s="282"/>
      <c r="Q555" s="131"/>
      <c r="R555" s="131"/>
      <c r="S555" s="131"/>
      <c r="T555" s="131"/>
      <c r="U555" s="131"/>
      <c r="V555" s="131"/>
      <c r="W555" s="131"/>
      <c r="X555" s="131"/>
      <c r="Y555" s="131"/>
      <c r="Z555" s="131" t="s">
        <v>205</v>
      </c>
      <c r="AA555" s="131"/>
      <c r="AB555" s="130">
        <f t="shared" si="765"/>
        <v>1</v>
      </c>
      <c r="AC555" s="77"/>
      <c r="AD555" s="77"/>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251"/>
      <c r="BT555" s="251"/>
      <c r="BU555" s="77"/>
      <c r="BV555" s="77"/>
      <c r="BW555" s="201"/>
      <c r="BX555" s="201"/>
      <c r="BY555" s="201"/>
      <c r="BZ555" s="201"/>
      <c r="CA555" s="201"/>
      <c r="CB555" s="201"/>
      <c r="CC555" s="201"/>
      <c r="CD555" s="201"/>
      <c r="CE555" s="201"/>
      <c r="CF555" s="201"/>
      <c r="CG555" s="201"/>
      <c r="CH555" s="201"/>
      <c r="CI555" s="201"/>
      <c r="CJ555" s="201"/>
      <c r="CK555" s="201"/>
      <c r="CL555" s="201"/>
      <c r="CM555" s="201"/>
      <c r="CN555" s="201"/>
      <c r="CO555" s="201"/>
      <c r="CP555" s="201"/>
      <c r="CQ555" s="201"/>
      <c r="CR555" s="201"/>
      <c r="CS555" s="201"/>
      <c r="CT555" s="201"/>
      <c r="CU555" s="201"/>
      <c r="CV555" s="201"/>
      <c r="CW555" s="201"/>
      <c r="CX555" s="201"/>
      <c r="CY555" s="201"/>
      <c r="CZ555" s="201"/>
      <c r="DA555" s="201"/>
      <c r="DB555" s="202"/>
      <c r="DC555" s="203"/>
      <c r="DD555" s="202"/>
      <c r="DE555" s="203"/>
      <c r="DF555" s="202"/>
      <c r="DG555" s="203"/>
      <c r="DH555" s="202"/>
      <c r="DI555" s="203"/>
      <c r="DJ555" s="204"/>
      <c r="DK555" s="207"/>
      <c r="DL555" s="77"/>
      <c r="DM555" s="77"/>
      <c r="DN555" s="77"/>
      <c r="DO555" s="77"/>
      <c r="DP555" s="201"/>
      <c r="DQ555" s="201"/>
      <c r="DR555" s="201"/>
      <c r="DS555" s="201"/>
      <c r="DT555" s="201"/>
      <c r="DU555" s="201"/>
      <c r="DV555" s="201"/>
      <c r="DW555" s="201"/>
      <c r="DX555" s="201"/>
      <c r="DY555" s="201"/>
      <c r="DZ555" s="201"/>
      <c r="EA555" s="201"/>
      <c r="EB555" s="201"/>
      <c r="EC555" s="201"/>
      <c r="ED555" s="201"/>
      <c r="EE555" s="201"/>
      <c r="EF555" s="201"/>
      <c r="EG555" s="201"/>
      <c r="EH555" s="201"/>
      <c r="EI555" s="201"/>
      <c r="EJ555" s="201"/>
      <c r="EK555" s="201"/>
      <c r="EL555" s="201"/>
      <c r="EM555" s="201"/>
      <c r="EN555" s="201"/>
      <c r="EO555" s="201"/>
      <c r="EP555" s="201"/>
      <c r="EQ555" s="201"/>
      <c r="ER555" s="201"/>
      <c r="ES555" s="201"/>
      <c r="ET555" s="201"/>
      <c r="EU555" s="202"/>
      <c r="EV555" s="203"/>
      <c r="EW555" s="202"/>
      <c r="EX555" s="203"/>
      <c r="EY555" s="202"/>
      <c r="EZ555" s="203"/>
      <c r="FA555" s="202"/>
      <c r="FB555" s="203"/>
      <c r="FC555" s="204"/>
      <c r="FD555" s="207"/>
      <c r="FE555" s="77"/>
      <c r="FF555" s="77"/>
      <c r="FG555" s="77"/>
      <c r="FH555" s="77"/>
      <c r="FI555" s="77"/>
      <c r="FJ555" s="61"/>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61"/>
      <c r="GP555" s="61"/>
      <c r="GQ555" s="61"/>
      <c r="GR555" s="61"/>
      <c r="GS555" s="61"/>
      <c r="GT555" s="61"/>
      <c r="GU555" s="61"/>
      <c r="GV555" s="61"/>
      <c r="GW555" s="61"/>
      <c r="GX555" s="61"/>
      <c r="GY555" s="77"/>
      <c r="GZ555" s="77"/>
      <c r="HA555" s="77"/>
      <c r="HB555" s="77"/>
      <c r="HC555" s="77"/>
      <c r="HD555" s="61"/>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61"/>
      <c r="IH555" s="61"/>
      <c r="II555" s="61"/>
      <c r="IJ555" s="61"/>
      <c r="IK555" s="61"/>
      <c r="IL555" s="61"/>
      <c r="IM555" s="61"/>
      <c r="IN555" s="61"/>
      <c r="IO555" s="61"/>
      <c r="IP555" s="61"/>
      <c r="IQ555" s="61"/>
      <c r="IR555" s="61"/>
      <c r="IS555" s="77"/>
      <c r="IT555" s="77"/>
      <c r="IU555" s="77"/>
      <c r="IV555" s="77"/>
      <c r="IW555" s="61"/>
      <c r="IX555" s="61"/>
      <c r="IY555" s="61"/>
      <c r="IZ555" s="61"/>
      <c r="JA555" s="61"/>
      <c r="JB555" s="61"/>
      <c r="JC555" s="61"/>
      <c r="JD555" s="61"/>
      <c r="JE555" s="61"/>
      <c r="JF555" s="61"/>
      <c r="JG555" s="61"/>
      <c r="JH555" s="61"/>
      <c r="JI555" s="61"/>
      <c r="JJ555" s="61"/>
      <c r="JK555" s="61"/>
      <c r="JL555" s="61"/>
      <c r="JM555" s="61"/>
      <c r="JN555" s="61"/>
      <c r="JO555" s="61"/>
      <c r="JP555" s="61"/>
      <c r="JQ555" s="61"/>
      <c r="JR555" s="61"/>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c r="OE555" s="61"/>
      <c r="OF555" s="61"/>
      <c r="OG555" s="61"/>
      <c r="OH555" s="61"/>
      <c r="OI555" s="61"/>
      <c r="OJ555" s="61"/>
      <c r="OK555" s="61"/>
      <c r="OL555" s="61"/>
      <c r="OM555" s="61"/>
      <c r="ON555" s="61"/>
      <c r="OO555" s="61"/>
      <c r="OP555" s="61"/>
      <c r="OQ555" s="61"/>
      <c r="OR555" s="61"/>
      <c r="OS555" s="61"/>
      <c r="OT555" s="61"/>
      <c r="OU555" s="61"/>
      <c r="OV555" s="61"/>
      <c r="OW555" s="61"/>
      <c r="OX555" s="61"/>
      <c r="OY555" s="61"/>
      <c r="OZ555" s="61"/>
    </row>
    <row r="556" spans="1:416" ht="31.5" hidden="1" customHeight="1">
      <c r="A556" s="61"/>
      <c r="B556" s="282"/>
      <c r="C556" s="278"/>
      <c r="D556" s="281"/>
      <c r="E556" s="278"/>
      <c r="F556" s="292"/>
      <c r="G556" s="281"/>
      <c r="H556" s="137" t="s">
        <v>35</v>
      </c>
      <c r="I556" s="176" t="s">
        <v>1241</v>
      </c>
      <c r="J556" s="134"/>
      <c r="K556" s="206" t="s">
        <v>662</v>
      </c>
      <c r="L556" s="200" t="s">
        <v>500</v>
      </c>
      <c r="M556" s="134" t="s">
        <v>393</v>
      </c>
      <c r="N556" s="61" t="s">
        <v>349</v>
      </c>
      <c r="O556" s="282"/>
      <c r="P556" s="282"/>
      <c r="Q556" s="131"/>
      <c r="R556" s="131"/>
      <c r="S556" s="131"/>
      <c r="T556" s="131"/>
      <c r="U556" s="131"/>
      <c r="V556" s="131"/>
      <c r="W556" s="131"/>
      <c r="X556" s="131"/>
      <c r="Y556" s="131"/>
      <c r="Z556" s="131"/>
      <c r="AA556" s="131" t="s">
        <v>205</v>
      </c>
      <c r="AB556" s="130">
        <f t="shared" si="765"/>
        <v>1</v>
      </c>
      <c r="AC556" s="77"/>
      <c r="AD556" s="77"/>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251"/>
      <c r="BT556" s="251"/>
      <c r="BU556" s="77"/>
      <c r="BV556" s="77"/>
      <c r="BW556" s="201"/>
      <c r="BX556" s="201"/>
      <c r="BY556" s="201"/>
      <c r="BZ556" s="201"/>
      <c r="CA556" s="201"/>
      <c r="CB556" s="201"/>
      <c r="CC556" s="201"/>
      <c r="CD556" s="201"/>
      <c r="CE556" s="201"/>
      <c r="CF556" s="201"/>
      <c r="CG556" s="201"/>
      <c r="CH556" s="201"/>
      <c r="CI556" s="201"/>
      <c r="CJ556" s="201"/>
      <c r="CK556" s="201"/>
      <c r="CL556" s="201"/>
      <c r="CM556" s="201"/>
      <c r="CN556" s="201"/>
      <c r="CO556" s="201"/>
      <c r="CP556" s="201"/>
      <c r="CQ556" s="201"/>
      <c r="CR556" s="201"/>
      <c r="CS556" s="201"/>
      <c r="CT556" s="201"/>
      <c r="CU556" s="201"/>
      <c r="CV556" s="201"/>
      <c r="CW556" s="201"/>
      <c r="CX556" s="201"/>
      <c r="CY556" s="201"/>
      <c r="CZ556" s="201"/>
      <c r="DA556" s="201"/>
      <c r="DB556" s="202"/>
      <c r="DC556" s="203"/>
      <c r="DD556" s="202"/>
      <c r="DE556" s="203"/>
      <c r="DF556" s="202"/>
      <c r="DG556" s="203"/>
      <c r="DH556" s="202"/>
      <c r="DI556" s="203"/>
      <c r="DJ556" s="204"/>
      <c r="DK556" s="207"/>
      <c r="DL556" s="77"/>
      <c r="DM556" s="77"/>
      <c r="DN556" s="77"/>
      <c r="DO556" s="77"/>
      <c r="DP556" s="201"/>
      <c r="DQ556" s="201"/>
      <c r="DR556" s="201"/>
      <c r="DS556" s="201"/>
      <c r="DT556" s="201"/>
      <c r="DU556" s="201"/>
      <c r="DV556" s="201"/>
      <c r="DW556" s="201"/>
      <c r="DX556" s="201"/>
      <c r="DY556" s="201"/>
      <c r="DZ556" s="201"/>
      <c r="EA556" s="201"/>
      <c r="EB556" s="201"/>
      <c r="EC556" s="201"/>
      <c r="ED556" s="201"/>
      <c r="EE556" s="201"/>
      <c r="EF556" s="201"/>
      <c r="EG556" s="201"/>
      <c r="EH556" s="201"/>
      <c r="EI556" s="201"/>
      <c r="EJ556" s="201"/>
      <c r="EK556" s="201"/>
      <c r="EL556" s="201"/>
      <c r="EM556" s="201"/>
      <c r="EN556" s="201"/>
      <c r="EO556" s="201"/>
      <c r="EP556" s="201"/>
      <c r="EQ556" s="201"/>
      <c r="ER556" s="201"/>
      <c r="ES556" s="201"/>
      <c r="ET556" s="201"/>
      <c r="EU556" s="202"/>
      <c r="EV556" s="203"/>
      <c r="EW556" s="202"/>
      <c r="EX556" s="203"/>
      <c r="EY556" s="202"/>
      <c r="EZ556" s="203"/>
      <c r="FA556" s="202"/>
      <c r="FB556" s="203"/>
      <c r="FC556" s="204"/>
      <c r="FD556" s="207"/>
      <c r="FE556" s="77"/>
      <c r="FF556" s="77"/>
      <c r="FG556" s="77"/>
      <c r="FH556" s="77"/>
      <c r="FI556" s="77"/>
      <c r="FJ556" s="61"/>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61"/>
      <c r="GP556" s="61"/>
      <c r="GQ556" s="61"/>
      <c r="GR556" s="61"/>
      <c r="GS556" s="61"/>
      <c r="GT556" s="61"/>
      <c r="GU556" s="61"/>
      <c r="GV556" s="61"/>
      <c r="GW556" s="61"/>
      <c r="GX556" s="61"/>
      <c r="GY556" s="77"/>
      <c r="GZ556" s="77"/>
      <c r="HA556" s="77"/>
      <c r="HB556" s="77"/>
      <c r="HC556" s="77"/>
      <c r="HD556" s="61"/>
      <c r="HE556" s="61"/>
      <c r="HF556" s="61"/>
      <c r="HG556" s="61"/>
      <c r="HH556" s="61"/>
      <c r="HI556" s="61"/>
      <c r="HJ556" s="61"/>
      <c r="HK556" s="61"/>
      <c r="HL556" s="61"/>
      <c r="HM556" s="61"/>
      <c r="HN556" s="61"/>
      <c r="HO556" s="61"/>
      <c r="HP556" s="61"/>
      <c r="HQ556" s="61"/>
      <c r="HR556" s="61"/>
      <c r="HS556" s="61"/>
      <c r="HT556" s="61"/>
      <c r="HU556" s="61"/>
      <c r="HV556" s="61"/>
      <c r="HW556" s="61"/>
      <c r="HX556" s="61"/>
      <c r="HY556" s="61"/>
      <c r="HZ556" s="61"/>
      <c r="IA556" s="61"/>
      <c r="IB556" s="61"/>
      <c r="IC556" s="61"/>
      <c r="ID556" s="61"/>
      <c r="IE556" s="61"/>
      <c r="IF556" s="61"/>
      <c r="IG556" s="61"/>
      <c r="IH556" s="61"/>
      <c r="II556" s="61"/>
      <c r="IJ556" s="61"/>
      <c r="IK556" s="61"/>
      <c r="IL556" s="61"/>
      <c r="IM556" s="61"/>
      <c r="IN556" s="61"/>
      <c r="IO556" s="61"/>
      <c r="IP556" s="61"/>
      <c r="IQ556" s="61"/>
      <c r="IR556" s="61"/>
      <c r="IS556" s="77"/>
      <c r="IT556" s="77"/>
      <c r="IU556" s="77"/>
      <c r="IV556" s="77"/>
      <c r="IW556" s="61"/>
      <c r="IX556" s="61"/>
      <c r="IY556" s="61"/>
      <c r="IZ556" s="61"/>
      <c r="JA556" s="61"/>
      <c r="JB556" s="61"/>
      <c r="JC556" s="61"/>
      <c r="JD556" s="61"/>
      <c r="JE556" s="61"/>
      <c r="JF556" s="61"/>
      <c r="JG556" s="61"/>
      <c r="JH556" s="61"/>
      <c r="JI556" s="61"/>
      <c r="JJ556" s="61"/>
      <c r="JK556" s="61"/>
      <c r="JL556" s="61"/>
      <c r="JM556" s="61"/>
      <c r="JN556" s="61"/>
      <c r="JO556" s="61"/>
      <c r="JP556" s="61"/>
      <c r="JQ556" s="61"/>
      <c r="JR556" s="61"/>
      <c r="JS556" s="61"/>
      <c r="JT556" s="61"/>
      <c r="JU556" s="61"/>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61"/>
      <c r="LG556" s="61"/>
      <c r="LH556" s="61"/>
      <c r="LI556" s="61"/>
      <c r="LJ556" s="61"/>
      <c r="LK556" s="61"/>
      <c r="LL556" s="61"/>
      <c r="LM556" s="61"/>
      <c r="LN556" s="61"/>
      <c r="LO556" s="61"/>
      <c r="LP556" s="61"/>
      <c r="LQ556" s="61"/>
      <c r="LR556" s="61"/>
      <c r="LS556" s="61"/>
      <c r="LT556" s="61"/>
      <c r="LU556" s="61"/>
      <c r="LV556" s="61"/>
      <c r="LW556" s="61"/>
      <c r="LX556" s="61"/>
      <c r="LY556" s="61"/>
      <c r="LZ556" s="61"/>
      <c r="MA556" s="61"/>
      <c r="MB556" s="61"/>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61"/>
      <c r="NE556" s="61"/>
      <c r="NF556" s="61"/>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61"/>
      <c r="OE556" s="61"/>
      <c r="OF556" s="61"/>
      <c r="OG556" s="61"/>
      <c r="OH556" s="61"/>
      <c r="OI556" s="61"/>
      <c r="OJ556" s="61"/>
      <c r="OK556" s="61"/>
      <c r="OL556" s="61"/>
      <c r="OM556" s="61"/>
      <c r="ON556" s="61"/>
      <c r="OO556" s="61"/>
      <c r="OP556" s="61"/>
      <c r="OQ556" s="61"/>
      <c r="OR556" s="61"/>
      <c r="OS556" s="61"/>
      <c r="OT556" s="61"/>
      <c r="OU556" s="61"/>
      <c r="OV556" s="61"/>
      <c r="OW556" s="61"/>
      <c r="OX556" s="61"/>
      <c r="OY556" s="61"/>
      <c r="OZ556" s="61"/>
    </row>
    <row r="557" spans="1:416" ht="31.5" hidden="1" customHeight="1">
      <c r="A557" s="61"/>
      <c r="B557" s="282"/>
      <c r="C557" s="278"/>
      <c r="D557" s="281"/>
      <c r="E557" s="278"/>
      <c r="F557" s="292"/>
      <c r="G557" s="281"/>
      <c r="H557" s="137" t="s">
        <v>35</v>
      </c>
      <c r="I557" s="250" t="s">
        <v>1591</v>
      </c>
      <c r="J557" s="134"/>
      <c r="K557" s="206" t="s">
        <v>662</v>
      </c>
      <c r="L557" s="134" t="s">
        <v>499</v>
      </c>
      <c r="M557" s="134" t="s">
        <v>393</v>
      </c>
      <c r="N557" s="61" t="s">
        <v>349</v>
      </c>
      <c r="O557" s="282"/>
      <c r="P557" s="282"/>
      <c r="Q557" s="131" t="s">
        <v>205</v>
      </c>
      <c r="R557" s="131"/>
      <c r="S557" s="131"/>
      <c r="T557" s="131"/>
      <c r="U557" s="131"/>
      <c r="V557" s="131"/>
      <c r="W557" s="131"/>
      <c r="X557" s="131"/>
      <c r="Y557" s="131"/>
      <c r="Z557" s="131"/>
      <c r="AA557" s="131"/>
      <c r="AB557" s="130">
        <f t="shared" si="765"/>
        <v>1</v>
      </c>
      <c r="AC557" s="77" t="s">
        <v>553</v>
      </c>
      <c r="AD557" s="77" t="s">
        <v>553</v>
      </c>
      <c r="AE557" s="201">
        <v>2</v>
      </c>
      <c r="AF557" s="201">
        <v>2</v>
      </c>
      <c r="AG557" s="201">
        <v>2</v>
      </c>
      <c r="AH557" s="201">
        <v>2</v>
      </c>
      <c r="AI557" s="201">
        <v>2</v>
      </c>
      <c r="AJ557" s="201">
        <v>2</v>
      </c>
      <c r="AK557" s="201">
        <v>1</v>
      </c>
      <c r="AL557" s="201">
        <v>2</v>
      </c>
      <c r="AM557" s="201">
        <v>2</v>
      </c>
      <c r="AN557" s="201">
        <v>2</v>
      </c>
      <c r="AO557" s="201">
        <v>2</v>
      </c>
      <c r="AP557" s="201">
        <v>2</v>
      </c>
      <c r="AQ557" s="201">
        <v>2</v>
      </c>
      <c r="AR557" s="201">
        <v>2</v>
      </c>
      <c r="AS557" s="201">
        <v>2</v>
      </c>
      <c r="AT557" s="201">
        <v>2</v>
      </c>
      <c r="AU557" s="201">
        <v>2</v>
      </c>
      <c r="AV557" s="201">
        <v>2</v>
      </c>
      <c r="AW557" s="201">
        <v>2</v>
      </c>
      <c r="AX557" s="201">
        <v>2</v>
      </c>
      <c r="AY557" s="201">
        <v>2</v>
      </c>
      <c r="AZ557" s="201">
        <v>2</v>
      </c>
      <c r="BA557" s="201">
        <v>1</v>
      </c>
      <c r="BB557" s="201">
        <v>2</v>
      </c>
      <c r="BC557" s="201">
        <v>2</v>
      </c>
      <c r="BD557" s="201">
        <v>2</v>
      </c>
      <c r="BE557" s="201">
        <v>1</v>
      </c>
      <c r="BF557" s="201">
        <v>2</v>
      </c>
      <c r="BG557" s="201">
        <v>2</v>
      </c>
      <c r="BH557" s="201">
        <v>2</v>
      </c>
      <c r="BI557" s="202">
        <f>COUNTIF(AE557:BH557,"2")</f>
        <v>27</v>
      </c>
      <c r="BJ557" s="203">
        <f>BI557/(BI557+BK557+BM557+BO557)</f>
        <v>0.9</v>
      </c>
      <c r="BK557" s="202">
        <f>COUNTIF(AE557:BH557,"1")</f>
        <v>3</v>
      </c>
      <c r="BL557" s="203">
        <f>BK557/(BI557+BK557+BM557+BO557)</f>
        <v>0.1</v>
      </c>
      <c r="BM557" s="202">
        <f>COUNTIF(AE557:BH557,"0")</f>
        <v>0</v>
      </c>
      <c r="BN557" s="203">
        <f>BM557/(BI557+BK557+BM557+BO557)</f>
        <v>0</v>
      </c>
      <c r="BO557" s="202">
        <f>COUNTIF(P557:BH557,"KĐG")</f>
        <v>0</v>
      </c>
      <c r="BP557" s="203">
        <f>BO557/(BI557+BK557+BM557+BO557)</f>
        <v>0</v>
      </c>
      <c r="BQ557" s="204">
        <f>(((BI557*2)+(BK557*1)+(BM557*0)))/(BI557+BK557+BM557)</f>
        <v>1.9</v>
      </c>
      <c r="BR557" s="205" t="str">
        <f>IF(BP557&gt;=50%,"KĐG",IF(BQ557&gt;=1.6,"Đạt mục tiêu",IF(BQ557&gt;=1,"Cần cố gắng","Chưa đạt")))</f>
        <v>Đạt mục tiêu</v>
      </c>
      <c r="BS557" s="251"/>
      <c r="BT557" s="251"/>
      <c r="BU557" s="77">
        <v>2</v>
      </c>
      <c r="BV557" s="77">
        <v>2</v>
      </c>
      <c r="BW557" s="201">
        <v>2</v>
      </c>
      <c r="BX557" s="201">
        <v>2</v>
      </c>
      <c r="BY557" s="201">
        <v>2</v>
      </c>
      <c r="BZ557" s="201">
        <v>2</v>
      </c>
      <c r="CA557" s="201">
        <v>1</v>
      </c>
      <c r="CB557" s="201">
        <v>2</v>
      </c>
      <c r="CC557" s="201">
        <v>2</v>
      </c>
      <c r="CD557" s="201">
        <v>2</v>
      </c>
      <c r="CE557" s="201">
        <v>2</v>
      </c>
      <c r="CF557" s="201">
        <v>2</v>
      </c>
      <c r="CG557" s="201">
        <v>2</v>
      </c>
      <c r="CH557" s="201">
        <v>2</v>
      </c>
      <c r="CI557" s="201">
        <v>2</v>
      </c>
      <c r="CJ557" s="201">
        <v>2</v>
      </c>
      <c r="CK557" s="201">
        <v>2</v>
      </c>
      <c r="CL557" s="201">
        <v>2</v>
      </c>
      <c r="CM557" s="201">
        <v>2</v>
      </c>
      <c r="CN557" s="201">
        <v>2</v>
      </c>
      <c r="CO557" s="201">
        <v>2</v>
      </c>
      <c r="CP557" s="201">
        <v>2</v>
      </c>
      <c r="CQ557" s="201">
        <v>1</v>
      </c>
      <c r="CR557" s="201">
        <v>2</v>
      </c>
      <c r="CS557" s="201">
        <v>2</v>
      </c>
      <c r="CT557" s="201">
        <v>2</v>
      </c>
      <c r="CU557" s="201">
        <v>1</v>
      </c>
      <c r="CV557" s="201">
        <v>2</v>
      </c>
      <c r="CW557" s="201">
        <v>2</v>
      </c>
      <c r="CX557" s="201">
        <v>2</v>
      </c>
      <c r="CY557" s="201">
        <f>COUNTIF(BU557:CX557,"2")</f>
        <v>27</v>
      </c>
      <c r="CZ557" s="201">
        <f>CY557/(CY557+DA557+DC557+DE557)</f>
        <v>0.9</v>
      </c>
      <c r="DA557" s="201">
        <f>COUNTIF(BU557:CX557,"1")</f>
        <v>3</v>
      </c>
      <c r="DB557" s="202">
        <f>DA557/(CY557+DA557+DC557+DE557)</f>
        <v>0.1</v>
      </c>
      <c r="DC557" s="203">
        <f>COUNTIF(BU557:CX557,"0")</f>
        <v>0</v>
      </c>
      <c r="DD557" s="202">
        <f>DC557/(CY557+DA557+DC557+DE557)</f>
        <v>0</v>
      </c>
      <c r="DE557" s="203">
        <f>COUNTIF(BG557:CX557,"KĐG")</f>
        <v>0</v>
      </c>
      <c r="DF557" s="202">
        <f>DE557/(CY557+DA557+DC557+DE557)</f>
        <v>0</v>
      </c>
      <c r="DG557" s="203">
        <f>(((CY557*2)+(DA557*1)+(DC557*0)))/(CY557+DA557+DC557)</f>
        <v>1.9</v>
      </c>
      <c r="DH557" s="202" t="str">
        <f>IF(DF557&gt;=50%,"KĐG",IF(DG557&gt;=1.6,"Đạt mục tiêu",IF(DG557&gt;=1,"Cần cố gắng","Chưa đạt")))</f>
        <v>Đạt mục tiêu</v>
      </c>
      <c r="DI557" s="203"/>
      <c r="DJ557" s="204"/>
      <c r="DK557" s="207"/>
      <c r="DL557" s="77"/>
      <c r="DM557" s="77"/>
      <c r="DN557" s="77"/>
      <c r="DO557" s="77"/>
      <c r="DP557" s="201"/>
      <c r="DQ557" s="201"/>
      <c r="DR557" s="201"/>
      <c r="DS557" s="201"/>
      <c r="DT557" s="201"/>
      <c r="DU557" s="201"/>
      <c r="DV557" s="201"/>
      <c r="DW557" s="201"/>
      <c r="DX557" s="201"/>
      <c r="DY557" s="201"/>
      <c r="DZ557" s="201"/>
      <c r="EA557" s="201"/>
      <c r="EB557" s="201"/>
      <c r="EC557" s="201"/>
      <c r="ED557" s="201"/>
      <c r="EE557" s="201"/>
      <c r="EF557" s="201"/>
      <c r="EG557" s="201"/>
      <c r="EH557" s="201"/>
      <c r="EI557" s="201"/>
      <c r="EJ557" s="201"/>
      <c r="EK557" s="201"/>
      <c r="EL557" s="201"/>
      <c r="EM557" s="201"/>
      <c r="EN557" s="201"/>
      <c r="EO557" s="201"/>
      <c r="EP557" s="201"/>
      <c r="EQ557" s="201"/>
      <c r="ER557" s="201"/>
      <c r="ES557" s="201"/>
      <c r="ET557" s="201"/>
      <c r="EU557" s="202"/>
      <c r="EV557" s="203"/>
      <c r="EW557" s="202"/>
      <c r="EX557" s="203"/>
      <c r="EY557" s="202"/>
      <c r="EZ557" s="203"/>
      <c r="FA557" s="202"/>
      <c r="FB557" s="203"/>
      <c r="FC557" s="204"/>
      <c r="FD557" s="207"/>
      <c r="FE557" s="77"/>
      <c r="FF557" s="77"/>
      <c r="FG557" s="77"/>
      <c r="FH557" s="77"/>
      <c r="FI557" s="77"/>
      <c r="FJ557" s="61"/>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61"/>
      <c r="GP557" s="61"/>
      <c r="GQ557" s="61"/>
      <c r="GR557" s="61"/>
      <c r="GS557" s="61"/>
      <c r="GT557" s="61"/>
      <c r="GU557" s="61"/>
      <c r="GV557" s="61"/>
      <c r="GW557" s="61"/>
      <c r="GX557" s="61"/>
      <c r="GY557" s="77"/>
      <c r="GZ557" s="77"/>
      <c r="HA557" s="77"/>
      <c r="HB557" s="77"/>
      <c r="HC557" s="77"/>
      <c r="HD557" s="61"/>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61"/>
      <c r="IH557" s="61"/>
      <c r="II557" s="61"/>
      <c r="IJ557" s="61"/>
      <c r="IK557" s="61"/>
      <c r="IL557" s="61"/>
      <c r="IM557" s="61"/>
      <c r="IN557" s="61"/>
      <c r="IO557" s="61"/>
      <c r="IP557" s="61"/>
      <c r="IQ557" s="61"/>
      <c r="IR557" s="61"/>
      <c r="IS557" s="77"/>
      <c r="IT557" s="77"/>
      <c r="IU557" s="77"/>
      <c r="IV557" s="77"/>
      <c r="IW557" s="61"/>
      <c r="IX557" s="61"/>
      <c r="IY557" s="61"/>
      <c r="IZ557" s="61"/>
      <c r="JA557" s="61"/>
      <c r="JB557" s="61"/>
      <c r="JC557" s="61"/>
      <c r="JD557" s="61"/>
      <c r="JE557" s="61"/>
      <c r="JF557" s="61"/>
      <c r="JG557" s="61"/>
      <c r="JH557" s="61"/>
      <c r="JI557" s="61"/>
      <c r="JJ557" s="61"/>
      <c r="JK557" s="61"/>
      <c r="JL557" s="61"/>
      <c r="JM557" s="61"/>
      <c r="JN557" s="61"/>
      <c r="JO557" s="61"/>
      <c r="JP557" s="61"/>
      <c r="JQ557" s="61"/>
      <c r="JR557" s="61"/>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61"/>
      <c r="LG557" s="61"/>
      <c r="LH557" s="61"/>
      <c r="LI557" s="61"/>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c r="OE557" s="61"/>
      <c r="OF557" s="61"/>
      <c r="OG557" s="61"/>
      <c r="OH557" s="61"/>
      <c r="OI557" s="61"/>
      <c r="OJ557" s="61"/>
      <c r="OK557" s="61"/>
      <c r="OL557" s="61"/>
      <c r="OM557" s="61"/>
      <c r="ON557" s="61"/>
      <c r="OO557" s="61"/>
      <c r="OP557" s="61"/>
      <c r="OQ557" s="61"/>
      <c r="OR557" s="61"/>
      <c r="OS557" s="61"/>
      <c r="OT557" s="61"/>
      <c r="OU557" s="61"/>
      <c r="OV557" s="61"/>
      <c r="OW557" s="61"/>
      <c r="OX557" s="61"/>
      <c r="OY557" s="61"/>
      <c r="OZ557" s="61"/>
    </row>
    <row r="558" spans="1:416" ht="31.5" hidden="1" customHeight="1">
      <c r="A558" s="61"/>
      <c r="B558" s="282"/>
      <c r="C558" s="278"/>
      <c r="D558" s="281"/>
      <c r="E558" s="278"/>
      <c r="F558" s="292"/>
      <c r="G558" s="281"/>
      <c r="H558" s="137" t="s">
        <v>35</v>
      </c>
      <c r="I558" s="250" t="s">
        <v>1592</v>
      </c>
      <c r="J558" s="134"/>
      <c r="K558" s="206" t="s">
        <v>662</v>
      </c>
      <c r="L558" s="134" t="s">
        <v>499</v>
      </c>
      <c r="M558" s="134" t="s">
        <v>393</v>
      </c>
      <c r="N558" s="61" t="s">
        <v>349</v>
      </c>
      <c r="O558" s="282"/>
      <c r="P558" s="282"/>
      <c r="Q558" s="131"/>
      <c r="R558" s="131"/>
      <c r="S558" s="131"/>
      <c r="T558" s="131"/>
      <c r="U558" s="131"/>
      <c r="V558" s="131" t="s">
        <v>205</v>
      </c>
      <c r="W558" s="131"/>
      <c r="X558" s="131"/>
      <c r="Y558" s="131"/>
      <c r="Z558" s="131"/>
      <c r="AA558" s="131"/>
      <c r="AB558" s="130">
        <f t="shared" si="765"/>
        <v>1</v>
      </c>
      <c r="AC558" s="77"/>
      <c r="AD558" s="77"/>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251"/>
      <c r="BT558" s="251"/>
      <c r="BU558" s="79"/>
      <c r="BV558" s="79"/>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77"/>
      <c r="DM558" s="77"/>
      <c r="DN558" s="77"/>
      <c r="DO558" s="77"/>
      <c r="DP558" s="201"/>
      <c r="DQ558" s="201"/>
      <c r="DR558" s="201"/>
      <c r="DS558" s="201"/>
      <c r="DT558" s="201"/>
      <c r="DU558" s="201"/>
      <c r="DV558" s="201"/>
      <c r="DW558" s="201"/>
      <c r="DX558" s="201"/>
      <c r="DY558" s="201"/>
      <c r="DZ558" s="201"/>
      <c r="EA558" s="201"/>
      <c r="EB558" s="201"/>
      <c r="EC558" s="201"/>
      <c r="ED558" s="201"/>
      <c r="EE558" s="201"/>
      <c r="EF558" s="201"/>
      <c r="EG558" s="201"/>
      <c r="EH558" s="201"/>
      <c r="EI558" s="201"/>
      <c r="EJ558" s="201"/>
      <c r="EK558" s="201"/>
      <c r="EL558" s="201"/>
      <c r="EM558" s="201"/>
      <c r="EN558" s="201"/>
      <c r="EO558" s="201"/>
      <c r="EP558" s="201"/>
      <c r="EQ558" s="201"/>
      <c r="ER558" s="201"/>
      <c r="ES558" s="201"/>
      <c r="ET558" s="201"/>
      <c r="EU558" s="201"/>
      <c r="EV558" s="201"/>
      <c r="EW558" s="201"/>
      <c r="EX558" s="201"/>
      <c r="EY558" s="201"/>
      <c r="EZ558" s="203"/>
      <c r="FA558" s="202"/>
      <c r="FB558" s="203"/>
      <c r="FC558" s="204"/>
      <c r="FD558" s="207"/>
      <c r="FE558" s="77"/>
      <c r="FF558" s="77"/>
      <c r="FG558" s="77"/>
      <c r="FH558" s="77"/>
      <c r="FI558" s="77"/>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c r="GU558" s="61"/>
      <c r="GV558" s="61"/>
      <c r="GW558" s="61"/>
      <c r="GX558" s="61"/>
      <c r="GY558" s="77"/>
      <c r="GZ558" s="77"/>
      <c r="HA558" s="77"/>
      <c r="HB558" s="77"/>
      <c r="HC558" s="77"/>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61"/>
      <c r="IK558" s="61"/>
      <c r="IL558" s="61"/>
      <c r="IM558" s="61"/>
      <c r="IN558" s="61"/>
      <c r="IO558" s="61"/>
      <c r="IP558" s="61"/>
      <c r="IQ558" s="61"/>
      <c r="IR558" s="61"/>
      <c r="IS558" s="77"/>
      <c r="IT558" s="77"/>
      <c r="IU558" s="77"/>
      <c r="IV558" s="77"/>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c r="OE558" s="61"/>
      <c r="OF558" s="61"/>
      <c r="OG558" s="61"/>
      <c r="OH558" s="61"/>
      <c r="OI558" s="61"/>
      <c r="OJ558" s="61"/>
      <c r="OK558" s="61"/>
      <c r="OL558" s="61"/>
      <c r="OM558" s="61"/>
      <c r="ON558" s="61"/>
      <c r="OO558" s="61"/>
      <c r="OP558" s="61"/>
      <c r="OQ558" s="61"/>
      <c r="OR558" s="61"/>
      <c r="OS558" s="61"/>
      <c r="OT558" s="61"/>
      <c r="OU558" s="61"/>
      <c r="OV558" s="61"/>
      <c r="OW558" s="61"/>
      <c r="OX558" s="61"/>
      <c r="OY558" s="61"/>
      <c r="OZ558" s="61"/>
    </row>
    <row r="559" spans="1:416" ht="31.5" hidden="1" customHeight="1">
      <c r="A559" s="61"/>
      <c r="B559" s="282"/>
      <c r="C559" s="278"/>
      <c r="D559" s="281"/>
      <c r="E559" s="278"/>
      <c r="F559" s="292"/>
      <c r="G559" s="281"/>
      <c r="H559" s="137" t="s">
        <v>35</v>
      </c>
      <c r="I559" s="250" t="s">
        <v>1593</v>
      </c>
      <c r="J559" s="134"/>
      <c r="K559" s="206" t="s">
        <v>662</v>
      </c>
      <c r="L559" s="134" t="s">
        <v>499</v>
      </c>
      <c r="M559" s="134" t="s">
        <v>393</v>
      </c>
      <c r="N559" s="61" t="s">
        <v>349</v>
      </c>
      <c r="O559" s="282"/>
      <c r="P559" s="282"/>
      <c r="Q559" s="131"/>
      <c r="R559" s="131"/>
      <c r="S559" s="131"/>
      <c r="T559" s="131"/>
      <c r="U559" s="131"/>
      <c r="V559" s="131"/>
      <c r="W559" s="131"/>
      <c r="X559" s="131" t="s">
        <v>205</v>
      </c>
      <c r="Y559" s="131"/>
      <c r="Z559" s="131"/>
      <c r="AA559" s="131"/>
      <c r="AB559" s="130">
        <f t="shared" si="765"/>
        <v>1</v>
      </c>
      <c r="AC559" s="77"/>
      <c r="AD559" s="77"/>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251"/>
      <c r="BT559" s="251"/>
      <c r="BU559" s="77"/>
      <c r="BV559" s="77"/>
      <c r="BW559" s="201"/>
      <c r="BX559" s="201"/>
      <c r="BY559" s="201"/>
      <c r="BZ559" s="201"/>
      <c r="CA559" s="201"/>
      <c r="CB559" s="201"/>
      <c r="CC559" s="201"/>
      <c r="CD559" s="201"/>
      <c r="CE559" s="201"/>
      <c r="CF559" s="201"/>
      <c r="CG559" s="201"/>
      <c r="CH559" s="201"/>
      <c r="CI559" s="201"/>
      <c r="CJ559" s="201"/>
      <c r="CK559" s="201"/>
      <c r="CL559" s="201"/>
      <c r="CM559" s="201"/>
      <c r="CN559" s="201"/>
      <c r="CO559" s="201"/>
      <c r="CP559" s="201"/>
      <c r="CQ559" s="201"/>
      <c r="CR559" s="201"/>
      <c r="CS559" s="201"/>
      <c r="CT559" s="201"/>
      <c r="CU559" s="201"/>
      <c r="CV559" s="201"/>
      <c r="CW559" s="201"/>
      <c r="CX559" s="201"/>
      <c r="CY559" s="201"/>
      <c r="CZ559" s="201"/>
      <c r="DA559" s="201"/>
      <c r="DB559" s="202"/>
      <c r="DC559" s="203"/>
      <c r="DD559" s="202"/>
      <c r="DE559" s="203"/>
      <c r="DF559" s="202"/>
      <c r="DG559" s="203"/>
      <c r="DH559" s="202"/>
      <c r="DI559" s="203"/>
      <c r="DJ559" s="204"/>
      <c r="DK559" s="207"/>
      <c r="DL559" s="178" t="s">
        <v>553</v>
      </c>
      <c r="DM559" s="178" t="s">
        <v>553</v>
      </c>
      <c r="DN559" s="178" t="s">
        <v>553</v>
      </c>
      <c r="DO559" s="178" t="s">
        <v>553</v>
      </c>
      <c r="DP559" s="201"/>
      <c r="DQ559" s="201"/>
      <c r="DR559" s="201"/>
      <c r="DS559" s="201"/>
      <c r="DT559" s="201"/>
      <c r="DU559" s="201"/>
      <c r="DV559" s="201"/>
      <c r="DW559" s="201"/>
      <c r="DX559" s="201"/>
      <c r="DY559" s="201"/>
      <c r="DZ559" s="201"/>
      <c r="EA559" s="201"/>
      <c r="EB559" s="201"/>
      <c r="EC559" s="201"/>
      <c r="ED559" s="201"/>
      <c r="EE559" s="201"/>
      <c r="EF559" s="201"/>
      <c r="EG559" s="201"/>
      <c r="EH559" s="201"/>
      <c r="EI559" s="201"/>
      <c r="EJ559" s="201"/>
      <c r="EK559" s="201"/>
      <c r="EL559" s="201"/>
      <c r="EM559" s="201"/>
      <c r="EN559" s="201"/>
      <c r="EO559" s="201"/>
      <c r="EP559" s="201"/>
      <c r="EQ559" s="201"/>
      <c r="ER559" s="201"/>
      <c r="ES559" s="201"/>
      <c r="ET559" s="201"/>
      <c r="EU559" s="201"/>
      <c r="EV559" s="201"/>
      <c r="EW559" s="201"/>
      <c r="EX559" s="201"/>
      <c r="EY559" s="201"/>
      <c r="EZ559" s="201"/>
      <c r="FA559" s="201"/>
      <c r="FB559" s="201"/>
      <c r="FC559" s="201"/>
      <c r="FD559" s="201"/>
      <c r="FE559" s="77"/>
      <c r="FF559" s="77"/>
      <c r="FG559" s="77"/>
      <c r="FH559" s="77"/>
      <c r="FI559" s="77"/>
      <c r="FJ559" s="61"/>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61"/>
      <c r="GP559" s="61"/>
      <c r="GQ559" s="61"/>
      <c r="GR559" s="61"/>
      <c r="GS559" s="61"/>
      <c r="GT559" s="61"/>
      <c r="GU559" s="61"/>
      <c r="GV559" s="61"/>
      <c r="GW559" s="61"/>
      <c r="GX559" s="61"/>
      <c r="GY559" s="77"/>
      <c r="GZ559" s="77"/>
      <c r="HA559" s="77"/>
      <c r="HB559" s="77"/>
      <c r="HC559" s="77"/>
      <c r="HD559" s="61"/>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61"/>
      <c r="IH559" s="61"/>
      <c r="II559" s="61"/>
      <c r="IJ559" s="61"/>
      <c r="IK559" s="61"/>
      <c r="IL559" s="61"/>
      <c r="IM559" s="61"/>
      <c r="IN559" s="61"/>
      <c r="IO559" s="61"/>
      <c r="IP559" s="61"/>
      <c r="IQ559" s="61"/>
      <c r="IR559" s="61"/>
      <c r="IS559" s="77"/>
      <c r="IT559" s="77"/>
      <c r="IU559" s="77"/>
      <c r="IV559" s="77"/>
      <c r="IW559" s="61"/>
      <c r="IX559" s="61"/>
      <c r="IY559" s="61"/>
      <c r="IZ559" s="61"/>
      <c r="JA559" s="61"/>
      <c r="JB559" s="61"/>
      <c r="JC559" s="61"/>
      <c r="JD559" s="61"/>
      <c r="JE559" s="61"/>
      <c r="JF559" s="61"/>
      <c r="JG559" s="61"/>
      <c r="JH559" s="61"/>
      <c r="JI559" s="61"/>
      <c r="JJ559" s="61"/>
      <c r="JK559" s="61"/>
      <c r="JL559" s="61"/>
      <c r="JM559" s="61"/>
      <c r="JN559" s="61"/>
      <c r="JO559" s="61"/>
      <c r="JP559" s="61"/>
      <c r="JQ559" s="61"/>
      <c r="JR559" s="61"/>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c r="OE559" s="61"/>
      <c r="OF559" s="61"/>
      <c r="OG559" s="61"/>
      <c r="OH559" s="61"/>
      <c r="OI559" s="61"/>
      <c r="OJ559" s="61"/>
      <c r="OK559" s="61"/>
      <c r="OL559" s="61"/>
      <c r="OM559" s="61"/>
      <c r="ON559" s="61"/>
      <c r="OO559" s="61"/>
      <c r="OP559" s="61"/>
      <c r="OQ559" s="61"/>
      <c r="OR559" s="61"/>
      <c r="OS559" s="61"/>
      <c r="OT559" s="61"/>
      <c r="OU559" s="61"/>
      <c r="OV559" s="61"/>
      <c r="OW559" s="61"/>
      <c r="OX559" s="61"/>
      <c r="OY559" s="61"/>
      <c r="OZ559" s="61"/>
    </row>
    <row r="560" spans="1:416" ht="31.5" hidden="1" customHeight="1">
      <c r="A560" s="61"/>
      <c r="B560" s="282"/>
      <c r="C560" s="278"/>
      <c r="D560" s="281"/>
      <c r="E560" s="278"/>
      <c r="F560" s="292"/>
      <c r="G560" s="281"/>
      <c r="H560" s="137" t="s">
        <v>35</v>
      </c>
      <c r="I560" s="250" t="s">
        <v>1594</v>
      </c>
      <c r="J560" s="134"/>
      <c r="K560" s="206" t="s">
        <v>662</v>
      </c>
      <c r="L560" s="134" t="s">
        <v>499</v>
      </c>
      <c r="M560" s="134" t="s">
        <v>393</v>
      </c>
      <c r="N560" s="61" t="s">
        <v>349</v>
      </c>
      <c r="O560" s="282"/>
      <c r="P560" s="282"/>
      <c r="Q560" s="131"/>
      <c r="R560" s="131"/>
      <c r="S560" s="131"/>
      <c r="T560" s="131"/>
      <c r="U560" s="131" t="s">
        <v>205</v>
      </c>
      <c r="V560" s="131"/>
      <c r="W560" s="131"/>
      <c r="X560" s="131"/>
      <c r="Y560" s="131"/>
      <c r="Z560" s="131"/>
      <c r="AA560" s="131"/>
      <c r="AB560" s="130">
        <f t="shared" si="765"/>
        <v>1</v>
      </c>
      <c r="AC560" s="77"/>
      <c r="AD560" s="77"/>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251"/>
      <c r="BT560" s="251"/>
      <c r="BU560" s="77"/>
      <c r="BV560" s="77"/>
      <c r="BW560" s="201"/>
      <c r="BX560" s="201"/>
      <c r="BY560" s="201"/>
      <c r="BZ560" s="201"/>
      <c r="CA560" s="201"/>
      <c r="CB560" s="201"/>
      <c r="CC560" s="201"/>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2"/>
      <c r="DC560" s="203"/>
      <c r="DD560" s="202"/>
      <c r="DE560" s="203"/>
      <c r="DF560" s="202"/>
      <c r="DG560" s="203"/>
      <c r="DH560" s="202"/>
      <c r="DI560" s="203"/>
      <c r="DJ560" s="204"/>
      <c r="DK560" s="207"/>
      <c r="DL560" s="77"/>
      <c r="DM560" s="77"/>
      <c r="DN560" s="77"/>
      <c r="DO560" s="77"/>
      <c r="DP560" s="201"/>
      <c r="DQ560" s="201"/>
      <c r="DR560" s="201"/>
      <c r="DS560" s="201"/>
      <c r="DT560" s="201"/>
      <c r="DU560" s="201"/>
      <c r="DV560" s="201"/>
      <c r="DW560" s="201"/>
      <c r="DX560" s="201"/>
      <c r="DY560" s="201"/>
      <c r="DZ560" s="201"/>
      <c r="EA560" s="201"/>
      <c r="EB560" s="201"/>
      <c r="EC560" s="201"/>
      <c r="ED560" s="201"/>
      <c r="EE560" s="201"/>
      <c r="EF560" s="201"/>
      <c r="EG560" s="201"/>
      <c r="EH560" s="201"/>
      <c r="EI560" s="201"/>
      <c r="EJ560" s="201"/>
      <c r="EK560" s="201"/>
      <c r="EL560" s="201"/>
      <c r="EM560" s="201"/>
      <c r="EN560" s="201"/>
      <c r="EO560" s="201"/>
      <c r="EP560" s="201"/>
      <c r="EQ560" s="201"/>
      <c r="ER560" s="201"/>
      <c r="ES560" s="201"/>
      <c r="ET560" s="201"/>
      <c r="EU560" s="202"/>
      <c r="EV560" s="203"/>
      <c r="EW560" s="202"/>
      <c r="EX560" s="203"/>
      <c r="EY560" s="202"/>
      <c r="EZ560" s="203"/>
      <c r="FA560" s="202"/>
      <c r="FB560" s="203"/>
      <c r="FC560" s="204"/>
      <c r="FD560" s="207"/>
      <c r="FE560" s="79" t="s">
        <v>553</v>
      </c>
      <c r="FF560" s="79" t="s">
        <v>553</v>
      </c>
      <c r="FG560" s="79" t="s">
        <v>553</v>
      </c>
      <c r="FH560" s="79" t="s">
        <v>553</v>
      </c>
      <c r="FI560" s="79" t="s">
        <v>553</v>
      </c>
      <c r="FJ560" s="77"/>
      <c r="FK560" s="77"/>
      <c r="FL560" s="77"/>
      <c r="FM560" s="77"/>
      <c r="FN560" s="77"/>
      <c r="FO560" s="77"/>
      <c r="FP560" s="77"/>
      <c r="FQ560" s="77"/>
      <c r="FR560" s="77"/>
      <c r="FS560" s="77"/>
      <c r="FT560" s="77"/>
      <c r="FU560" s="77"/>
      <c r="FV560" s="77"/>
      <c r="FW560" s="77"/>
      <c r="FX560" s="77"/>
      <c r="FY560" s="77"/>
      <c r="FZ560" s="77"/>
      <c r="GA560" s="77"/>
      <c r="GB560" s="77"/>
      <c r="GC560" s="77"/>
      <c r="GD560" s="77"/>
      <c r="GE560" s="77"/>
      <c r="GF560" s="77"/>
      <c r="GG560" s="77"/>
      <c r="GH560" s="77"/>
      <c r="GI560" s="77"/>
      <c r="GJ560" s="77"/>
      <c r="GK560" s="77"/>
      <c r="GL560" s="77"/>
      <c r="GM560" s="77"/>
      <c r="GN560" s="77"/>
      <c r="GO560" s="77"/>
      <c r="GP560" s="77"/>
      <c r="GQ560" s="77"/>
      <c r="GR560" s="77"/>
      <c r="GS560" s="77"/>
      <c r="GT560" s="77"/>
      <c r="GU560" s="77"/>
      <c r="GV560" s="77"/>
      <c r="GW560" s="77"/>
      <c r="GX560" s="77"/>
      <c r="GY560" s="77"/>
      <c r="GZ560" s="77"/>
      <c r="HA560" s="77"/>
      <c r="HB560" s="77"/>
      <c r="HC560" s="77"/>
      <c r="HD560" s="61"/>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61"/>
      <c r="IK560" s="61"/>
      <c r="IL560" s="61"/>
      <c r="IM560" s="61"/>
      <c r="IN560" s="61"/>
      <c r="IO560" s="61"/>
      <c r="IP560" s="61"/>
      <c r="IQ560" s="61"/>
      <c r="IR560" s="61"/>
      <c r="IS560" s="77"/>
      <c r="IT560" s="77"/>
      <c r="IU560" s="77"/>
      <c r="IV560" s="77"/>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c r="OE560" s="61"/>
      <c r="OF560" s="61"/>
      <c r="OG560" s="61"/>
      <c r="OH560" s="61"/>
      <c r="OI560" s="61"/>
      <c r="OJ560" s="61"/>
      <c r="OK560" s="61"/>
      <c r="OL560" s="61"/>
      <c r="OM560" s="61"/>
      <c r="ON560" s="61"/>
      <c r="OO560" s="61"/>
      <c r="OP560" s="61"/>
      <c r="OQ560" s="61"/>
      <c r="OR560" s="61"/>
      <c r="OS560" s="61"/>
      <c r="OT560" s="61"/>
      <c r="OU560" s="61"/>
      <c r="OV560" s="61"/>
      <c r="OW560" s="61"/>
      <c r="OX560" s="61"/>
      <c r="OY560" s="61"/>
      <c r="OZ560" s="61"/>
    </row>
    <row r="561" spans="1:416" ht="50.25" hidden="1" customHeight="1">
      <c r="A561" s="61"/>
      <c r="B561" s="282"/>
      <c r="C561" s="278"/>
      <c r="D561" s="281"/>
      <c r="E561" s="278"/>
      <c r="F561" s="292"/>
      <c r="G561" s="281"/>
      <c r="H561" s="137" t="s">
        <v>35</v>
      </c>
      <c r="I561" s="250" t="s">
        <v>1143</v>
      </c>
      <c r="J561" s="134"/>
      <c r="K561" s="206" t="s">
        <v>662</v>
      </c>
      <c r="L561" s="134" t="s">
        <v>499</v>
      </c>
      <c r="M561" s="134" t="s">
        <v>393</v>
      </c>
      <c r="N561" s="61" t="s">
        <v>349</v>
      </c>
      <c r="O561" s="282"/>
      <c r="P561" s="282"/>
      <c r="Q561" s="131"/>
      <c r="R561" s="131"/>
      <c r="S561" s="131" t="s">
        <v>205</v>
      </c>
      <c r="T561" s="131"/>
      <c r="U561" s="131"/>
      <c r="V561" s="131"/>
      <c r="W561" s="131"/>
      <c r="X561" s="131"/>
      <c r="Y561" s="131"/>
      <c r="Z561" s="131"/>
      <c r="AA561" s="131"/>
      <c r="AB561" s="130">
        <f t="shared" si="765"/>
        <v>1</v>
      </c>
      <c r="AC561" s="77"/>
      <c r="AD561" s="77"/>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251"/>
      <c r="BT561" s="251"/>
      <c r="BU561" s="77"/>
      <c r="BV561" s="77"/>
      <c r="BW561" s="201"/>
      <c r="BX561" s="201"/>
      <c r="BY561" s="201"/>
      <c r="BZ561" s="201"/>
      <c r="CA561" s="201"/>
      <c r="CB561" s="201"/>
      <c r="CC561" s="201"/>
      <c r="CD561" s="201"/>
      <c r="CE561" s="201"/>
      <c r="CF561" s="201"/>
      <c r="CG561" s="201"/>
      <c r="CH561" s="201"/>
      <c r="CI561" s="201"/>
      <c r="CJ561" s="201"/>
      <c r="CK561" s="201"/>
      <c r="CL561" s="201"/>
      <c r="CM561" s="201"/>
      <c r="CN561" s="201"/>
      <c r="CO561" s="201"/>
      <c r="CP561" s="201"/>
      <c r="CQ561" s="201"/>
      <c r="CR561" s="201"/>
      <c r="CS561" s="201"/>
      <c r="CT561" s="201"/>
      <c r="CU561" s="201"/>
      <c r="CV561" s="201"/>
      <c r="CW561" s="201"/>
      <c r="CX561" s="201"/>
      <c r="CY561" s="201"/>
      <c r="CZ561" s="201"/>
      <c r="DA561" s="201"/>
      <c r="DB561" s="202"/>
      <c r="DC561" s="203"/>
      <c r="DD561" s="202"/>
      <c r="DE561" s="203"/>
      <c r="DF561" s="202"/>
      <c r="DG561" s="203"/>
      <c r="DH561" s="202"/>
      <c r="DI561" s="203"/>
      <c r="DJ561" s="204"/>
      <c r="DK561" s="207"/>
      <c r="DL561" s="77"/>
      <c r="DM561" s="77"/>
      <c r="DN561" s="77"/>
      <c r="DO561" s="77"/>
      <c r="DP561" s="201"/>
      <c r="DQ561" s="201"/>
      <c r="DR561" s="201"/>
      <c r="DS561" s="201"/>
      <c r="DT561" s="201"/>
      <c r="DU561" s="201"/>
      <c r="DV561" s="201"/>
      <c r="DW561" s="201"/>
      <c r="DX561" s="201"/>
      <c r="DY561" s="201"/>
      <c r="DZ561" s="201"/>
      <c r="EA561" s="201"/>
      <c r="EB561" s="201"/>
      <c r="EC561" s="201"/>
      <c r="ED561" s="201"/>
      <c r="EE561" s="201"/>
      <c r="EF561" s="201"/>
      <c r="EG561" s="201"/>
      <c r="EH561" s="201"/>
      <c r="EI561" s="201"/>
      <c r="EJ561" s="201"/>
      <c r="EK561" s="201"/>
      <c r="EL561" s="201"/>
      <c r="EM561" s="201"/>
      <c r="EN561" s="201"/>
      <c r="EO561" s="201"/>
      <c r="EP561" s="201"/>
      <c r="EQ561" s="201"/>
      <c r="ER561" s="201"/>
      <c r="ES561" s="201"/>
      <c r="ET561" s="201"/>
      <c r="EU561" s="202"/>
      <c r="EV561" s="203"/>
      <c r="EW561" s="202"/>
      <c r="EX561" s="203"/>
      <c r="EY561" s="202"/>
      <c r="EZ561" s="203"/>
      <c r="FA561" s="202"/>
      <c r="FB561" s="203"/>
      <c r="FC561" s="204"/>
      <c r="FD561" s="207"/>
      <c r="FE561" s="77"/>
      <c r="FF561" s="77"/>
      <c r="FG561" s="77"/>
      <c r="FH561" s="77"/>
      <c r="FI561" s="77"/>
      <c r="FJ561" s="61"/>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c r="GS561" s="61"/>
      <c r="GT561" s="61"/>
      <c r="GU561" s="61"/>
      <c r="GV561" s="61"/>
      <c r="GW561" s="61"/>
      <c r="GX561" s="61"/>
      <c r="GY561" s="77"/>
      <c r="GZ561" s="77"/>
      <c r="HA561" s="77"/>
      <c r="HB561" s="77"/>
      <c r="HC561" s="77"/>
      <c r="HD561" s="61"/>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61"/>
      <c r="IH561" s="61"/>
      <c r="II561" s="61"/>
      <c r="IJ561" s="61"/>
      <c r="IK561" s="61"/>
      <c r="IL561" s="61"/>
      <c r="IM561" s="61"/>
      <c r="IN561" s="61"/>
      <c r="IO561" s="61"/>
      <c r="IP561" s="61"/>
      <c r="IQ561" s="61"/>
      <c r="IR561" s="61"/>
      <c r="IS561" s="77"/>
      <c r="IT561" s="77"/>
      <c r="IU561" s="77"/>
      <c r="IV561" s="77"/>
      <c r="IW561" s="61"/>
      <c r="IX561" s="61"/>
      <c r="IY561" s="61"/>
      <c r="IZ561" s="61"/>
      <c r="JA561" s="61"/>
      <c r="JB561" s="61"/>
      <c r="JC561" s="61"/>
      <c r="JD561" s="61"/>
      <c r="JE561" s="61"/>
      <c r="JF561" s="61"/>
      <c r="JG561" s="61"/>
      <c r="JH561" s="61"/>
      <c r="JI561" s="61"/>
      <c r="JJ561" s="61"/>
      <c r="JK561" s="61"/>
      <c r="JL561" s="61"/>
      <c r="JM561" s="61"/>
      <c r="JN561" s="61"/>
      <c r="JO561" s="61"/>
      <c r="JP561" s="61"/>
      <c r="JQ561" s="61"/>
      <c r="JR561" s="61"/>
      <c r="JS561" s="61"/>
      <c r="JT561" s="61"/>
      <c r="JU561" s="61"/>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c r="OE561" s="61"/>
      <c r="OF561" s="61"/>
      <c r="OG561" s="61"/>
      <c r="OH561" s="61"/>
      <c r="OI561" s="61"/>
      <c r="OJ561" s="61"/>
      <c r="OK561" s="61"/>
      <c r="OL561" s="61"/>
      <c r="OM561" s="61"/>
      <c r="ON561" s="61"/>
      <c r="OO561" s="61"/>
      <c r="OP561" s="61"/>
      <c r="OQ561" s="61"/>
      <c r="OR561" s="61"/>
      <c r="OS561" s="61"/>
      <c r="OT561" s="61"/>
      <c r="OU561" s="61"/>
      <c r="OV561" s="61"/>
      <c r="OW561" s="61"/>
      <c r="OX561" s="61"/>
      <c r="OY561" s="61"/>
      <c r="OZ561" s="61"/>
    </row>
    <row r="562" spans="1:416" ht="35.25" hidden="1" customHeight="1">
      <c r="A562" s="61"/>
      <c r="B562" s="282"/>
      <c r="C562" s="278"/>
      <c r="D562" s="281"/>
      <c r="E562" s="278"/>
      <c r="F562" s="292"/>
      <c r="G562" s="281"/>
      <c r="H562" s="137" t="s">
        <v>35</v>
      </c>
      <c r="I562" s="250" t="s">
        <v>1142</v>
      </c>
      <c r="J562" s="134"/>
      <c r="K562" s="206" t="s">
        <v>662</v>
      </c>
      <c r="L562" s="134" t="s">
        <v>499</v>
      </c>
      <c r="M562" s="134" t="s">
        <v>393</v>
      </c>
      <c r="N562" s="61" t="s">
        <v>349</v>
      </c>
      <c r="O562" s="282"/>
      <c r="P562" s="282"/>
      <c r="Q562" s="131"/>
      <c r="R562" s="131"/>
      <c r="S562" s="131"/>
      <c r="T562" s="131"/>
      <c r="U562" s="131"/>
      <c r="V562" s="131"/>
      <c r="W562" s="131" t="s">
        <v>205</v>
      </c>
      <c r="X562" s="131"/>
      <c r="Y562" s="131"/>
      <c r="Z562" s="131"/>
      <c r="AA562" s="131"/>
      <c r="AB562" s="130">
        <f t="shared" si="765"/>
        <v>1</v>
      </c>
      <c r="AC562" s="77"/>
      <c r="AD562" s="77"/>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251"/>
      <c r="BT562" s="251"/>
      <c r="BU562" s="77"/>
      <c r="BV562" s="77"/>
      <c r="BW562" s="201"/>
      <c r="BX562" s="201"/>
      <c r="BY562" s="201"/>
      <c r="BZ562" s="201"/>
      <c r="CA562" s="201"/>
      <c r="CB562" s="201"/>
      <c r="CC562" s="201"/>
      <c r="CD562" s="201"/>
      <c r="CE562" s="201"/>
      <c r="CF562" s="201"/>
      <c r="CG562" s="201"/>
      <c r="CH562" s="201"/>
      <c r="CI562" s="201"/>
      <c r="CJ562" s="201"/>
      <c r="CK562" s="201"/>
      <c r="CL562" s="201"/>
      <c r="CM562" s="201"/>
      <c r="CN562" s="201"/>
      <c r="CO562" s="201"/>
      <c r="CP562" s="201"/>
      <c r="CQ562" s="201"/>
      <c r="CR562" s="201"/>
      <c r="CS562" s="201"/>
      <c r="CT562" s="201"/>
      <c r="CU562" s="201"/>
      <c r="CV562" s="201"/>
      <c r="CW562" s="201"/>
      <c r="CX562" s="201"/>
      <c r="CY562" s="201"/>
      <c r="CZ562" s="201"/>
      <c r="DA562" s="201"/>
      <c r="DB562" s="202"/>
      <c r="DC562" s="203"/>
      <c r="DD562" s="202"/>
      <c r="DE562" s="203"/>
      <c r="DF562" s="202"/>
      <c r="DG562" s="203"/>
      <c r="DH562" s="202"/>
      <c r="DI562" s="203"/>
      <c r="DJ562" s="204"/>
      <c r="DK562" s="207"/>
      <c r="DL562" s="77"/>
      <c r="DM562" s="77"/>
      <c r="DN562" s="77"/>
      <c r="DO562" s="77"/>
      <c r="DP562" s="201"/>
      <c r="DQ562" s="201"/>
      <c r="DR562" s="201"/>
      <c r="DS562" s="201"/>
      <c r="DT562" s="201"/>
      <c r="DU562" s="201"/>
      <c r="DV562" s="201"/>
      <c r="DW562" s="201"/>
      <c r="DX562" s="201"/>
      <c r="DY562" s="201"/>
      <c r="DZ562" s="201"/>
      <c r="EA562" s="201"/>
      <c r="EB562" s="201"/>
      <c r="EC562" s="201"/>
      <c r="ED562" s="201"/>
      <c r="EE562" s="201"/>
      <c r="EF562" s="201"/>
      <c r="EG562" s="201"/>
      <c r="EH562" s="201"/>
      <c r="EI562" s="201"/>
      <c r="EJ562" s="201"/>
      <c r="EK562" s="201"/>
      <c r="EL562" s="201"/>
      <c r="EM562" s="201"/>
      <c r="EN562" s="201"/>
      <c r="EO562" s="201"/>
      <c r="EP562" s="201"/>
      <c r="EQ562" s="201"/>
      <c r="ER562" s="201"/>
      <c r="ES562" s="201"/>
      <c r="ET562" s="201"/>
      <c r="EU562" s="202"/>
      <c r="EV562" s="203"/>
      <c r="EW562" s="202"/>
      <c r="EX562" s="203"/>
      <c r="EY562" s="202"/>
      <c r="EZ562" s="203"/>
      <c r="FA562" s="202"/>
      <c r="FB562" s="203"/>
      <c r="FC562" s="204"/>
      <c r="FD562" s="207"/>
      <c r="FE562" s="77"/>
      <c r="FF562" s="77"/>
      <c r="FG562" s="77"/>
      <c r="FH562" s="77"/>
      <c r="FI562" s="77"/>
      <c r="FJ562" s="61"/>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61"/>
      <c r="GP562" s="61"/>
      <c r="GQ562" s="61"/>
      <c r="GR562" s="61"/>
      <c r="GS562" s="61"/>
      <c r="GT562" s="61"/>
      <c r="GU562" s="61"/>
      <c r="GV562" s="61"/>
      <c r="GW562" s="61"/>
      <c r="GX562" s="61"/>
      <c r="GY562" s="79" t="s">
        <v>553</v>
      </c>
      <c r="GZ562" s="79" t="s">
        <v>553</v>
      </c>
      <c r="HA562" s="79" t="s">
        <v>553</v>
      </c>
      <c r="HB562" s="79" t="s">
        <v>553</v>
      </c>
      <c r="HC562" s="79" t="s">
        <v>553</v>
      </c>
      <c r="HD562" s="61"/>
      <c r="HE562" s="61"/>
      <c r="HF562" s="61"/>
      <c r="HG562" s="61"/>
      <c r="HH562" s="61"/>
      <c r="HI562" s="61"/>
      <c r="HJ562" s="61"/>
      <c r="HK562" s="61"/>
      <c r="HL562" s="61"/>
      <c r="HM562" s="61"/>
      <c r="HN562" s="61"/>
      <c r="HO562" s="61"/>
      <c r="HP562" s="61"/>
      <c r="HQ562" s="61"/>
      <c r="HR562" s="61"/>
      <c r="HS562" s="61"/>
      <c r="HT562" s="61"/>
      <c r="HU562" s="61"/>
      <c r="HV562" s="61"/>
      <c r="HW562" s="61"/>
      <c r="HX562" s="61"/>
      <c r="HY562" s="61"/>
      <c r="HZ562" s="61"/>
      <c r="IA562" s="61"/>
      <c r="IB562" s="61"/>
      <c r="IC562" s="61"/>
      <c r="ID562" s="61"/>
      <c r="IE562" s="61"/>
      <c r="IF562" s="61"/>
      <c r="IG562" s="61"/>
      <c r="IH562" s="61"/>
      <c r="II562" s="61"/>
      <c r="IJ562" s="61"/>
      <c r="IK562" s="61"/>
      <c r="IL562" s="61"/>
      <c r="IM562" s="61"/>
      <c r="IN562" s="61"/>
      <c r="IO562" s="61"/>
      <c r="IP562" s="61"/>
      <c r="IQ562" s="61"/>
      <c r="IR562" s="61"/>
      <c r="IS562" s="77"/>
      <c r="IT562" s="77"/>
      <c r="IU562" s="77"/>
      <c r="IV562" s="77"/>
      <c r="IW562" s="61"/>
      <c r="IX562" s="61"/>
      <c r="IY562" s="61"/>
      <c r="IZ562" s="61"/>
      <c r="JA562" s="61"/>
      <c r="JB562" s="61"/>
      <c r="JC562" s="61"/>
      <c r="JD562" s="61"/>
      <c r="JE562" s="61"/>
      <c r="JF562" s="61"/>
      <c r="JG562" s="61"/>
      <c r="JH562" s="61"/>
      <c r="JI562" s="61"/>
      <c r="JJ562" s="61"/>
      <c r="JK562" s="61"/>
      <c r="JL562" s="61"/>
      <c r="JM562" s="61"/>
      <c r="JN562" s="61"/>
      <c r="JO562" s="61"/>
      <c r="JP562" s="61"/>
      <c r="JQ562" s="61"/>
      <c r="JR562" s="61"/>
      <c r="JS562" s="61"/>
      <c r="JT562" s="61"/>
      <c r="JU562" s="61"/>
      <c r="JV562" s="61"/>
      <c r="JW562" s="61"/>
      <c r="JX562" s="61"/>
      <c r="JY562" s="61"/>
      <c r="JZ562" s="61"/>
      <c r="KA562" s="61"/>
      <c r="KB562" s="61"/>
      <c r="KC562" s="61"/>
      <c r="KD562" s="61"/>
      <c r="KE562" s="61"/>
      <c r="KF562" s="61"/>
      <c r="KG562" s="61"/>
      <c r="KH562" s="61"/>
      <c r="KI562" s="61"/>
      <c r="KJ562" s="61"/>
      <c r="KK562" s="61"/>
      <c r="KL562" s="61"/>
      <c r="KM562" s="61"/>
      <c r="KN562" s="61"/>
      <c r="KO562" s="61"/>
      <c r="KP562" s="61"/>
      <c r="KQ562" s="61"/>
      <c r="KR562" s="61"/>
      <c r="KS562" s="61"/>
      <c r="KT562" s="61"/>
      <c r="KU562" s="61"/>
      <c r="KV562" s="61"/>
      <c r="KW562" s="61"/>
      <c r="KX562" s="61"/>
      <c r="KY562" s="61"/>
      <c r="KZ562" s="61"/>
      <c r="LA562" s="61"/>
      <c r="LB562" s="61"/>
      <c r="LC562" s="61"/>
      <c r="LD562" s="61"/>
      <c r="LE562" s="61"/>
      <c r="LF562" s="61"/>
      <c r="LG562" s="61"/>
      <c r="LH562" s="61"/>
      <c r="LI562" s="61"/>
      <c r="LJ562" s="61"/>
      <c r="LK562" s="61"/>
      <c r="LL562" s="61"/>
      <c r="LM562" s="61"/>
      <c r="LN562" s="61"/>
      <c r="LO562" s="61"/>
      <c r="LP562" s="61"/>
      <c r="LQ562" s="61"/>
      <c r="LR562" s="61"/>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61"/>
      <c r="NE562" s="61"/>
      <c r="NF562" s="61"/>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61"/>
      <c r="OE562" s="61"/>
      <c r="OF562" s="61"/>
      <c r="OG562" s="61"/>
      <c r="OH562" s="61"/>
      <c r="OI562" s="61"/>
      <c r="OJ562" s="61"/>
      <c r="OK562" s="61"/>
      <c r="OL562" s="61"/>
      <c r="OM562" s="61"/>
      <c r="ON562" s="61"/>
      <c r="OO562" s="61"/>
      <c r="OP562" s="61"/>
      <c r="OQ562" s="61"/>
      <c r="OR562" s="61"/>
      <c r="OS562" s="61"/>
      <c r="OT562" s="61"/>
      <c r="OU562" s="61"/>
      <c r="OV562" s="61"/>
      <c r="OW562" s="61"/>
      <c r="OX562" s="61"/>
      <c r="OY562" s="61"/>
      <c r="OZ562" s="61"/>
    </row>
    <row r="563" spans="1:416" ht="44.25" hidden="1" customHeight="1">
      <c r="A563" s="61"/>
      <c r="B563" s="282"/>
      <c r="C563" s="278"/>
      <c r="D563" s="281"/>
      <c r="E563" s="278"/>
      <c r="F563" s="292"/>
      <c r="G563" s="281"/>
      <c r="H563" s="137" t="s">
        <v>35</v>
      </c>
      <c r="I563" s="250" t="s">
        <v>1141</v>
      </c>
      <c r="J563" s="134"/>
      <c r="K563" s="206" t="s">
        <v>662</v>
      </c>
      <c r="L563" s="134" t="s">
        <v>499</v>
      </c>
      <c r="M563" s="134" t="s">
        <v>393</v>
      </c>
      <c r="N563" s="61" t="s">
        <v>349</v>
      </c>
      <c r="O563" s="282"/>
      <c r="P563" s="282"/>
      <c r="Q563" s="131"/>
      <c r="R563" s="131"/>
      <c r="S563" s="131"/>
      <c r="T563" s="131"/>
      <c r="U563" s="131"/>
      <c r="V563" s="131"/>
      <c r="W563" s="131"/>
      <c r="X563" s="131"/>
      <c r="Y563" s="131" t="s">
        <v>205</v>
      </c>
      <c r="Z563" s="131"/>
      <c r="AA563" s="131"/>
      <c r="AB563" s="130">
        <f t="shared" si="765"/>
        <v>1</v>
      </c>
      <c r="AC563" s="77"/>
      <c r="AD563" s="77"/>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251"/>
      <c r="BT563" s="251"/>
      <c r="BU563" s="77"/>
      <c r="BV563" s="77"/>
      <c r="BW563" s="201"/>
      <c r="BX563" s="201"/>
      <c r="BY563" s="201"/>
      <c r="BZ563" s="201"/>
      <c r="CA563" s="201"/>
      <c r="CB563" s="201"/>
      <c r="CC563" s="201"/>
      <c r="CD563" s="201"/>
      <c r="CE563" s="201"/>
      <c r="CF563" s="201"/>
      <c r="CG563" s="201"/>
      <c r="CH563" s="201"/>
      <c r="CI563" s="201"/>
      <c r="CJ563" s="201"/>
      <c r="CK563" s="201"/>
      <c r="CL563" s="201"/>
      <c r="CM563" s="201"/>
      <c r="CN563" s="201"/>
      <c r="CO563" s="201"/>
      <c r="CP563" s="201"/>
      <c r="CQ563" s="201"/>
      <c r="CR563" s="201"/>
      <c r="CS563" s="201"/>
      <c r="CT563" s="201"/>
      <c r="CU563" s="201"/>
      <c r="CV563" s="201"/>
      <c r="CW563" s="201"/>
      <c r="CX563" s="201"/>
      <c r="CY563" s="201"/>
      <c r="CZ563" s="201"/>
      <c r="DA563" s="201"/>
      <c r="DB563" s="202"/>
      <c r="DC563" s="203"/>
      <c r="DD563" s="202"/>
      <c r="DE563" s="203"/>
      <c r="DF563" s="202"/>
      <c r="DG563" s="203"/>
      <c r="DH563" s="202"/>
      <c r="DI563" s="203"/>
      <c r="DJ563" s="204"/>
      <c r="DK563" s="207"/>
      <c r="DL563" s="77"/>
      <c r="DM563" s="77"/>
      <c r="DN563" s="77"/>
      <c r="DO563" s="77"/>
      <c r="DP563" s="201"/>
      <c r="DQ563" s="201"/>
      <c r="DR563" s="201"/>
      <c r="DS563" s="201"/>
      <c r="DT563" s="201"/>
      <c r="DU563" s="201"/>
      <c r="DV563" s="201"/>
      <c r="DW563" s="201"/>
      <c r="DX563" s="201"/>
      <c r="DY563" s="201"/>
      <c r="DZ563" s="201"/>
      <c r="EA563" s="201"/>
      <c r="EB563" s="201"/>
      <c r="EC563" s="201"/>
      <c r="ED563" s="201"/>
      <c r="EE563" s="201"/>
      <c r="EF563" s="201"/>
      <c r="EG563" s="201"/>
      <c r="EH563" s="201"/>
      <c r="EI563" s="201"/>
      <c r="EJ563" s="201"/>
      <c r="EK563" s="201"/>
      <c r="EL563" s="201"/>
      <c r="EM563" s="201"/>
      <c r="EN563" s="201"/>
      <c r="EO563" s="201"/>
      <c r="EP563" s="201"/>
      <c r="EQ563" s="201"/>
      <c r="ER563" s="201"/>
      <c r="ES563" s="201"/>
      <c r="ET563" s="201"/>
      <c r="EU563" s="202"/>
      <c r="EV563" s="203"/>
      <c r="EW563" s="202"/>
      <c r="EX563" s="203"/>
      <c r="EY563" s="202"/>
      <c r="EZ563" s="203"/>
      <c r="FA563" s="202"/>
      <c r="FB563" s="203"/>
      <c r="FC563" s="204"/>
      <c r="FD563" s="207"/>
      <c r="FE563" s="77"/>
      <c r="FF563" s="77"/>
      <c r="FG563" s="77"/>
      <c r="FH563" s="77"/>
      <c r="FI563" s="77"/>
      <c r="FJ563" s="61"/>
      <c r="FK563" s="61"/>
      <c r="FL563" s="61"/>
      <c r="FM563" s="61"/>
      <c r="FN563" s="61"/>
      <c r="FO563" s="61"/>
      <c r="FP563" s="61"/>
      <c r="FQ563" s="61"/>
      <c r="FR563" s="61"/>
      <c r="FS563" s="61"/>
      <c r="FT563" s="61"/>
      <c r="FU563" s="61"/>
      <c r="FV563" s="61"/>
      <c r="FW563" s="61"/>
      <c r="FX563" s="61"/>
      <c r="FY563" s="61"/>
      <c r="FZ563" s="61"/>
      <c r="GA563" s="61"/>
      <c r="GB563" s="61"/>
      <c r="GC563" s="61"/>
      <c r="GD563" s="61"/>
      <c r="GE563" s="61"/>
      <c r="GF563" s="61"/>
      <c r="GG563" s="61"/>
      <c r="GH563" s="61"/>
      <c r="GI563" s="61"/>
      <c r="GJ563" s="61"/>
      <c r="GK563" s="61"/>
      <c r="GL563" s="61"/>
      <c r="GM563" s="61"/>
      <c r="GN563" s="61"/>
      <c r="GO563" s="61"/>
      <c r="GP563" s="61"/>
      <c r="GQ563" s="61"/>
      <c r="GR563" s="61"/>
      <c r="GS563" s="61"/>
      <c r="GT563" s="61"/>
      <c r="GU563" s="61"/>
      <c r="GV563" s="61"/>
      <c r="GW563" s="61"/>
      <c r="GX563" s="61"/>
      <c r="GY563" s="77"/>
      <c r="GZ563" s="77"/>
      <c r="HA563" s="77"/>
      <c r="HB563" s="77"/>
      <c r="HC563" s="77"/>
      <c r="HD563" s="61"/>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61"/>
      <c r="IH563" s="61"/>
      <c r="II563" s="61"/>
      <c r="IJ563" s="61"/>
      <c r="IK563" s="61"/>
      <c r="IL563" s="61"/>
      <c r="IM563" s="61"/>
      <c r="IN563" s="61"/>
      <c r="IO563" s="61"/>
      <c r="IP563" s="61"/>
      <c r="IQ563" s="61"/>
      <c r="IR563" s="78" t="s">
        <v>553</v>
      </c>
      <c r="IS563" s="78" t="s">
        <v>553</v>
      </c>
      <c r="IT563" s="78" t="s">
        <v>553</v>
      </c>
      <c r="IU563" s="78" t="s">
        <v>553</v>
      </c>
      <c r="IV563" s="78" t="s">
        <v>553</v>
      </c>
      <c r="IW563" s="61">
        <v>2</v>
      </c>
      <c r="IX563" s="61">
        <v>2</v>
      </c>
      <c r="IY563" s="61">
        <v>2</v>
      </c>
      <c r="IZ563" s="61">
        <v>1</v>
      </c>
      <c r="JA563" s="61">
        <v>2</v>
      </c>
      <c r="JB563" s="61">
        <v>2</v>
      </c>
      <c r="JC563" s="61">
        <v>2</v>
      </c>
      <c r="JD563" s="61">
        <v>2</v>
      </c>
      <c r="JE563" s="61">
        <v>2</v>
      </c>
      <c r="JF563" s="61">
        <v>2</v>
      </c>
      <c r="JG563" s="61">
        <v>2</v>
      </c>
      <c r="JH563" s="61">
        <v>2</v>
      </c>
      <c r="JI563" s="61">
        <v>2</v>
      </c>
      <c r="JJ563" s="61">
        <v>2</v>
      </c>
      <c r="JK563" s="61">
        <v>2</v>
      </c>
      <c r="JL563" s="61">
        <v>2</v>
      </c>
      <c r="JM563" s="61">
        <v>2</v>
      </c>
      <c r="JN563" s="61">
        <v>2</v>
      </c>
      <c r="JO563" s="61">
        <v>2</v>
      </c>
      <c r="JP563" s="61">
        <v>2</v>
      </c>
      <c r="JQ563" s="61">
        <v>2</v>
      </c>
      <c r="JR563" s="61">
        <v>2</v>
      </c>
      <c r="JS563" s="61">
        <v>2</v>
      </c>
      <c r="JT563" s="61">
        <v>2</v>
      </c>
      <c r="JU563" s="61">
        <v>2</v>
      </c>
      <c r="JV563" s="61">
        <v>2</v>
      </c>
      <c r="JW563" s="61">
        <v>2</v>
      </c>
      <c r="JX563" s="61">
        <v>2</v>
      </c>
      <c r="JY563" s="61">
        <v>2</v>
      </c>
      <c r="JZ563" s="61">
        <v>2</v>
      </c>
      <c r="KA563" s="202">
        <f t="shared" ref="KA563" si="781">COUNTIF(IW563:JZ563,"2")</f>
        <v>29</v>
      </c>
      <c r="KB563" s="203">
        <f t="shared" ref="KB563" si="782">KA563/(KA563+KC563+KE563+KG563)</f>
        <v>0.96666666666666667</v>
      </c>
      <c r="KC563" s="202">
        <f t="shared" ref="KC563" si="783">COUNTIF(IW563:JZ563,"1")</f>
        <v>1</v>
      </c>
      <c r="KD563" s="203">
        <f t="shared" ref="KD563" si="784">KC563/(KA563+KC563+KE563+KG563)</f>
        <v>3.3333333333333333E-2</v>
      </c>
      <c r="KE563" s="202">
        <f t="shared" ref="KE563" si="785">COUNTIF(IW563:JZ563,"0")</f>
        <v>0</v>
      </c>
      <c r="KF563" s="203">
        <f t="shared" ref="KF563" si="786">KE563/(KA563+KC563+KE563+KG563)</f>
        <v>0</v>
      </c>
      <c r="KG563" s="202">
        <f>COUNTIF(II563:JZ563,"KĐG")</f>
        <v>0</v>
      </c>
      <c r="KH563" s="203">
        <f t="shared" ref="KH563" si="787">KG563/(KA563+KC563+KE563+KG563)</f>
        <v>0</v>
      </c>
      <c r="KI563" s="204">
        <f t="shared" ref="KI563" si="788">(((KA563*2)+(KC563*1)+(KE563*0)))/(KA563+KC563+KE563)</f>
        <v>1.9666666666666666</v>
      </c>
      <c r="KJ563" s="205" t="str">
        <f t="shared" ref="KJ563" si="789">IF(KH563&gt;=50%,"KĐG",IF(KI563&gt;=1.6,"Đạt mục tiêu",IF(KI563&gt;=1,"Cần cố gắng","Chưa đạt")))</f>
        <v>Đạt mục tiêu</v>
      </c>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c r="OE563" s="61"/>
      <c r="OF563" s="61"/>
      <c r="OG563" s="61"/>
      <c r="OH563" s="61"/>
      <c r="OI563" s="61"/>
      <c r="OJ563" s="61"/>
      <c r="OK563" s="61"/>
      <c r="OL563" s="61"/>
      <c r="OM563" s="61"/>
      <c r="ON563" s="61"/>
      <c r="OO563" s="61"/>
      <c r="OP563" s="61"/>
      <c r="OQ563" s="61"/>
      <c r="OR563" s="61"/>
      <c r="OS563" s="61"/>
      <c r="OT563" s="61"/>
      <c r="OU563" s="61"/>
      <c r="OV563" s="61"/>
      <c r="OW563" s="61"/>
      <c r="OX563" s="61"/>
      <c r="OY563" s="61"/>
      <c r="OZ563" s="61"/>
    </row>
    <row r="564" spans="1:416" ht="35.25" hidden="1" customHeight="1">
      <c r="A564" s="61"/>
      <c r="B564" s="282"/>
      <c r="C564" s="278"/>
      <c r="D564" s="281"/>
      <c r="E564" s="278"/>
      <c r="F564" s="292"/>
      <c r="G564" s="281"/>
      <c r="H564" s="137" t="s">
        <v>35</v>
      </c>
      <c r="I564" s="250" t="s">
        <v>1595</v>
      </c>
      <c r="J564" s="134"/>
      <c r="K564" s="206" t="s">
        <v>662</v>
      </c>
      <c r="L564" s="134" t="s">
        <v>499</v>
      </c>
      <c r="M564" s="134" t="s">
        <v>393</v>
      </c>
      <c r="N564" s="61" t="s">
        <v>349</v>
      </c>
      <c r="O564" s="282"/>
      <c r="P564" s="282"/>
      <c r="Q564" s="131"/>
      <c r="R564" s="131"/>
      <c r="S564" s="131"/>
      <c r="T564" s="131"/>
      <c r="U564" s="131"/>
      <c r="V564" s="131"/>
      <c r="W564" s="131"/>
      <c r="X564" s="131"/>
      <c r="Y564" s="131"/>
      <c r="Z564" s="131" t="s">
        <v>205</v>
      </c>
      <c r="AA564" s="131"/>
      <c r="AB564" s="130">
        <f t="shared" si="765"/>
        <v>1</v>
      </c>
      <c r="AC564" s="77"/>
      <c r="AD564" s="77"/>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251"/>
      <c r="BT564" s="251"/>
      <c r="BU564" s="77"/>
      <c r="BV564" s="77"/>
      <c r="BW564" s="201"/>
      <c r="BX564" s="201"/>
      <c r="BY564" s="201"/>
      <c r="BZ564" s="201"/>
      <c r="CA564" s="201"/>
      <c r="CB564" s="201"/>
      <c r="CC564" s="201"/>
      <c r="CD564" s="201"/>
      <c r="CE564" s="201"/>
      <c r="CF564" s="201"/>
      <c r="CG564" s="201"/>
      <c r="CH564" s="201"/>
      <c r="CI564" s="201"/>
      <c r="CJ564" s="201"/>
      <c r="CK564" s="201"/>
      <c r="CL564" s="201"/>
      <c r="CM564" s="201"/>
      <c r="CN564" s="201"/>
      <c r="CO564" s="201"/>
      <c r="CP564" s="201"/>
      <c r="CQ564" s="201"/>
      <c r="CR564" s="201"/>
      <c r="CS564" s="201"/>
      <c r="CT564" s="201"/>
      <c r="CU564" s="201"/>
      <c r="CV564" s="201"/>
      <c r="CW564" s="201"/>
      <c r="CX564" s="201"/>
      <c r="CY564" s="201"/>
      <c r="CZ564" s="201"/>
      <c r="DA564" s="201"/>
      <c r="DB564" s="202"/>
      <c r="DC564" s="203"/>
      <c r="DD564" s="202"/>
      <c r="DE564" s="203"/>
      <c r="DF564" s="202"/>
      <c r="DG564" s="203"/>
      <c r="DH564" s="202"/>
      <c r="DI564" s="203"/>
      <c r="DJ564" s="204"/>
      <c r="DK564" s="207"/>
      <c r="DL564" s="77"/>
      <c r="DM564" s="77"/>
      <c r="DN564" s="77"/>
      <c r="DO564" s="77"/>
      <c r="DP564" s="201"/>
      <c r="DQ564" s="201"/>
      <c r="DR564" s="201"/>
      <c r="DS564" s="201"/>
      <c r="DT564" s="201"/>
      <c r="DU564" s="201"/>
      <c r="DV564" s="201"/>
      <c r="DW564" s="201"/>
      <c r="DX564" s="201"/>
      <c r="DY564" s="201"/>
      <c r="DZ564" s="201"/>
      <c r="EA564" s="201"/>
      <c r="EB564" s="201"/>
      <c r="EC564" s="201"/>
      <c r="ED564" s="201"/>
      <c r="EE564" s="201"/>
      <c r="EF564" s="201"/>
      <c r="EG564" s="201"/>
      <c r="EH564" s="201"/>
      <c r="EI564" s="201"/>
      <c r="EJ564" s="201"/>
      <c r="EK564" s="201"/>
      <c r="EL564" s="201"/>
      <c r="EM564" s="201"/>
      <c r="EN564" s="201"/>
      <c r="EO564" s="201"/>
      <c r="EP564" s="201"/>
      <c r="EQ564" s="201"/>
      <c r="ER564" s="201"/>
      <c r="ES564" s="201"/>
      <c r="ET564" s="201"/>
      <c r="EU564" s="202"/>
      <c r="EV564" s="203"/>
      <c r="EW564" s="202"/>
      <c r="EX564" s="203"/>
      <c r="EY564" s="202"/>
      <c r="EZ564" s="203"/>
      <c r="FA564" s="202"/>
      <c r="FB564" s="203"/>
      <c r="FC564" s="204"/>
      <c r="FD564" s="207"/>
      <c r="FE564" s="77"/>
      <c r="FF564" s="77"/>
      <c r="FG564" s="77"/>
      <c r="FH564" s="77"/>
      <c r="FI564" s="77"/>
      <c r="FJ564" s="61"/>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61"/>
      <c r="GP564" s="61"/>
      <c r="GQ564" s="61"/>
      <c r="GR564" s="61"/>
      <c r="GS564" s="61"/>
      <c r="GT564" s="61"/>
      <c r="GU564" s="61"/>
      <c r="GV564" s="61"/>
      <c r="GW564" s="61"/>
      <c r="GX564" s="61"/>
      <c r="GY564" s="77"/>
      <c r="GZ564" s="77"/>
      <c r="HA564" s="77"/>
      <c r="HB564" s="77"/>
      <c r="HC564" s="77"/>
      <c r="HD564" s="61"/>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61"/>
      <c r="IH564" s="61"/>
      <c r="II564" s="61"/>
      <c r="IJ564" s="61"/>
      <c r="IK564" s="61"/>
      <c r="IL564" s="61"/>
      <c r="IM564" s="61"/>
      <c r="IN564" s="61"/>
      <c r="IO564" s="61"/>
      <c r="IP564" s="61"/>
      <c r="IQ564" s="61"/>
      <c r="IR564" s="61"/>
      <c r="IS564" s="77"/>
      <c r="IT564" s="77"/>
      <c r="IU564" s="77"/>
      <c r="IV564" s="77"/>
      <c r="IW564" s="61"/>
      <c r="IX564" s="61"/>
      <c r="IY564" s="61"/>
      <c r="IZ564" s="61"/>
      <c r="JA564" s="61"/>
      <c r="JB564" s="61"/>
      <c r="JC564" s="61"/>
      <c r="JD564" s="61"/>
      <c r="JE564" s="61"/>
      <c r="JF564" s="61"/>
      <c r="JG564" s="61"/>
      <c r="JH564" s="61"/>
      <c r="JI564" s="61"/>
      <c r="JJ564" s="61"/>
      <c r="JK564" s="61"/>
      <c r="JL564" s="61"/>
      <c r="JM564" s="61"/>
      <c r="JN564" s="61"/>
      <c r="JO564" s="61"/>
      <c r="JP564" s="61"/>
      <c r="JQ564" s="61"/>
      <c r="JR564" s="61"/>
      <c r="JS564" s="61"/>
      <c r="JT564" s="61"/>
      <c r="JU564" s="61"/>
      <c r="JV564" s="61"/>
      <c r="JW564" s="61"/>
      <c r="JX564" s="61"/>
      <c r="JY564" s="61"/>
      <c r="JZ564" s="61"/>
      <c r="KA564" s="61"/>
      <c r="KB564" s="61"/>
      <c r="KC564" s="61"/>
      <c r="KD564" s="61"/>
      <c r="KE564" s="61"/>
      <c r="KF564" s="61"/>
      <c r="KG564" s="61"/>
      <c r="KH564" s="61"/>
      <c r="KI564" s="61"/>
      <c r="KJ564" s="61"/>
      <c r="KK564" s="78" t="s">
        <v>553</v>
      </c>
      <c r="KL564" s="79" t="s">
        <v>553</v>
      </c>
      <c r="KM564" s="78" t="s">
        <v>553</v>
      </c>
      <c r="KN564" s="61"/>
      <c r="KO564" s="61"/>
      <c r="KP564" s="61"/>
      <c r="KQ564" s="61"/>
      <c r="KR564" s="61"/>
      <c r="KS564" s="61"/>
      <c r="KT564" s="61"/>
      <c r="KU564" s="61"/>
      <c r="KV564" s="61"/>
      <c r="KW564" s="61"/>
      <c r="KX564" s="61"/>
      <c r="KY564" s="61"/>
      <c r="KZ564" s="61"/>
      <c r="LA564" s="61"/>
      <c r="LB564" s="61"/>
      <c r="LC564" s="61"/>
      <c r="LD564" s="61"/>
      <c r="LE564" s="61"/>
      <c r="LF564" s="61"/>
      <c r="LG564" s="61"/>
      <c r="LH564" s="61"/>
      <c r="LI564" s="61"/>
      <c r="LJ564" s="61"/>
      <c r="LK564" s="61"/>
      <c r="LL564" s="61"/>
      <c r="LM564" s="61"/>
      <c r="LN564" s="61"/>
      <c r="LO564" s="61"/>
      <c r="LP564" s="61"/>
      <c r="LQ564" s="61"/>
      <c r="LR564" s="202"/>
      <c r="LS564" s="203"/>
      <c r="LT564" s="202"/>
      <c r="LU564" s="203"/>
      <c r="LV564" s="202"/>
      <c r="LW564" s="203"/>
      <c r="LX564" s="202"/>
      <c r="LY564" s="203"/>
      <c r="LZ564" s="204"/>
      <c r="MA564" s="208"/>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61"/>
      <c r="NE564" s="61"/>
      <c r="NF564" s="61"/>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61"/>
      <c r="OE564" s="61"/>
      <c r="OF564" s="61"/>
      <c r="OG564" s="61"/>
      <c r="OH564" s="61"/>
      <c r="OI564" s="61"/>
      <c r="OJ564" s="61"/>
      <c r="OK564" s="61"/>
      <c r="OL564" s="61"/>
      <c r="OM564" s="61"/>
      <c r="ON564" s="61"/>
      <c r="OO564" s="61"/>
      <c r="OP564" s="61"/>
      <c r="OQ564" s="61"/>
      <c r="OR564" s="61"/>
      <c r="OS564" s="61"/>
      <c r="OT564" s="61"/>
      <c r="OU564" s="61"/>
      <c r="OV564" s="61"/>
      <c r="OW564" s="61"/>
      <c r="OX564" s="61"/>
      <c r="OY564" s="61"/>
      <c r="OZ564" s="61"/>
    </row>
    <row r="565" spans="1:416" ht="29.25" hidden="1" customHeight="1">
      <c r="A565" s="61"/>
      <c r="B565" s="282"/>
      <c r="C565" s="278"/>
      <c r="D565" s="281"/>
      <c r="E565" s="278"/>
      <c r="F565" s="292"/>
      <c r="G565" s="281"/>
      <c r="H565" s="137" t="s">
        <v>35</v>
      </c>
      <c r="I565" s="250" t="s">
        <v>1242</v>
      </c>
      <c r="J565" s="134"/>
      <c r="K565" s="206" t="s">
        <v>662</v>
      </c>
      <c r="L565" s="134" t="s">
        <v>499</v>
      </c>
      <c r="M565" s="134" t="s">
        <v>393</v>
      </c>
      <c r="N565" s="61" t="s">
        <v>349</v>
      </c>
      <c r="O565" s="282"/>
      <c r="P565" s="282"/>
      <c r="Q565" s="131"/>
      <c r="R565" s="131"/>
      <c r="S565" s="131"/>
      <c r="T565" s="131"/>
      <c r="U565" s="131"/>
      <c r="V565" s="131"/>
      <c r="W565" s="131"/>
      <c r="X565" s="131"/>
      <c r="Y565" s="131"/>
      <c r="Z565" s="131"/>
      <c r="AA565" s="131" t="s">
        <v>205</v>
      </c>
      <c r="AB565" s="130">
        <f t="shared" si="765"/>
        <v>1</v>
      </c>
      <c r="AC565" s="77"/>
      <c r="AD565" s="77"/>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251"/>
      <c r="BT565" s="251"/>
      <c r="BU565" s="77"/>
      <c r="BV565" s="77"/>
      <c r="BW565" s="201"/>
      <c r="BX565" s="201"/>
      <c r="BY565" s="201"/>
      <c r="BZ565" s="201"/>
      <c r="CA565" s="201"/>
      <c r="CB565" s="201"/>
      <c r="CC565" s="201"/>
      <c r="CD565" s="201"/>
      <c r="CE565" s="201"/>
      <c r="CF565" s="201"/>
      <c r="CG565" s="201"/>
      <c r="CH565" s="201"/>
      <c r="CI565" s="201"/>
      <c r="CJ565" s="201"/>
      <c r="CK565" s="201"/>
      <c r="CL565" s="201"/>
      <c r="CM565" s="201"/>
      <c r="CN565" s="201"/>
      <c r="CO565" s="201"/>
      <c r="CP565" s="201"/>
      <c r="CQ565" s="201"/>
      <c r="CR565" s="201"/>
      <c r="CS565" s="201"/>
      <c r="CT565" s="201"/>
      <c r="CU565" s="201"/>
      <c r="CV565" s="201"/>
      <c r="CW565" s="201"/>
      <c r="CX565" s="201"/>
      <c r="CY565" s="201"/>
      <c r="CZ565" s="201"/>
      <c r="DA565" s="201"/>
      <c r="DB565" s="202"/>
      <c r="DC565" s="203"/>
      <c r="DD565" s="202"/>
      <c r="DE565" s="203"/>
      <c r="DF565" s="202"/>
      <c r="DG565" s="203"/>
      <c r="DH565" s="202"/>
      <c r="DI565" s="203"/>
      <c r="DJ565" s="204"/>
      <c r="DK565" s="207"/>
      <c r="DL565" s="77"/>
      <c r="DM565" s="77"/>
      <c r="DN565" s="77"/>
      <c r="DO565" s="77"/>
      <c r="DP565" s="201"/>
      <c r="DQ565" s="201"/>
      <c r="DR565" s="201"/>
      <c r="DS565" s="201"/>
      <c r="DT565" s="201"/>
      <c r="DU565" s="201"/>
      <c r="DV565" s="201"/>
      <c r="DW565" s="201"/>
      <c r="DX565" s="201"/>
      <c r="DY565" s="201"/>
      <c r="DZ565" s="201"/>
      <c r="EA565" s="201"/>
      <c r="EB565" s="201"/>
      <c r="EC565" s="201"/>
      <c r="ED565" s="201"/>
      <c r="EE565" s="201"/>
      <c r="EF565" s="201"/>
      <c r="EG565" s="201"/>
      <c r="EH565" s="201"/>
      <c r="EI565" s="201"/>
      <c r="EJ565" s="201"/>
      <c r="EK565" s="201"/>
      <c r="EL565" s="201"/>
      <c r="EM565" s="201"/>
      <c r="EN565" s="201"/>
      <c r="EO565" s="201"/>
      <c r="EP565" s="201"/>
      <c r="EQ565" s="201"/>
      <c r="ER565" s="201"/>
      <c r="ES565" s="201"/>
      <c r="ET565" s="201"/>
      <c r="EU565" s="202"/>
      <c r="EV565" s="203"/>
      <c r="EW565" s="202"/>
      <c r="EX565" s="203"/>
      <c r="EY565" s="202"/>
      <c r="EZ565" s="203"/>
      <c r="FA565" s="202"/>
      <c r="FB565" s="203"/>
      <c r="FC565" s="204"/>
      <c r="FD565" s="207"/>
      <c r="FE565" s="77"/>
      <c r="FF565" s="77"/>
      <c r="FG565" s="77"/>
      <c r="FH565" s="77"/>
      <c r="FI565" s="77"/>
      <c r="FJ565" s="61"/>
      <c r="FK565" s="61"/>
      <c r="FL565" s="61"/>
      <c r="FM565" s="61"/>
      <c r="FN565" s="61"/>
      <c r="FO565" s="61"/>
      <c r="FP565" s="61"/>
      <c r="FQ565" s="61"/>
      <c r="FR565" s="61"/>
      <c r="FS565" s="61"/>
      <c r="FT565" s="61"/>
      <c r="FU565" s="61"/>
      <c r="FV565" s="61"/>
      <c r="FW565" s="61"/>
      <c r="FX565" s="61"/>
      <c r="FY565" s="61"/>
      <c r="FZ565" s="61"/>
      <c r="GA565" s="61"/>
      <c r="GB565" s="61"/>
      <c r="GC565" s="61"/>
      <c r="GD565" s="61"/>
      <c r="GE565" s="61"/>
      <c r="GF565" s="61"/>
      <c r="GG565" s="61"/>
      <c r="GH565" s="61"/>
      <c r="GI565" s="61"/>
      <c r="GJ565" s="61"/>
      <c r="GK565" s="61"/>
      <c r="GL565" s="61"/>
      <c r="GM565" s="61"/>
      <c r="GN565" s="61"/>
      <c r="GO565" s="61"/>
      <c r="GP565" s="61"/>
      <c r="GQ565" s="61"/>
      <c r="GR565" s="61"/>
      <c r="GS565" s="61"/>
      <c r="GT565" s="61"/>
      <c r="GU565" s="61"/>
      <c r="GV565" s="61"/>
      <c r="GW565" s="61"/>
      <c r="GX565" s="61"/>
      <c r="GY565" s="77"/>
      <c r="GZ565" s="77"/>
      <c r="HA565" s="77"/>
      <c r="HB565" s="77"/>
      <c r="HC565" s="77"/>
      <c r="HD565" s="61"/>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61"/>
      <c r="IH565" s="61"/>
      <c r="II565" s="61"/>
      <c r="IJ565" s="61"/>
      <c r="IK565" s="61"/>
      <c r="IL565" s="61"/>
      <c r="IM565" s="61"/>
      <c r="IN565" s="61"/>
      <c r="IO565" s="61"/>
      <c r="IP565" s="61"/>
      <c r="IQ565" s="61"/>
      <c r="IR565" s="61"/>
      <c r="IS565" s="77"/>
      <c r="IT565" s="77"/>
      <c r="IU565" s="77"/>
      <c r="IV565" s="77"/>
      <c r="IW565" s="61"/>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c r="OE565" s="61"/>
      <c r="OF565" s="61"/>
      <c r="OG565" s="61"/>
      <c r="OH565" s="61"/>
      <c r="OI565" s="61"/>
      <c r="OJ565" s="61"/>
      <c r="OK565" s="61"/>
      <c r="OL565" s="61"/>
      <c r="OM565" s="61"/>
      <c r="ON565" s="61"/>
      <c r="OO565" s="61"/>
      <c r="OP565" s="61"/>
      <c r="OQ565" s="61"/>
      <c r="OR565" s="61"/>
      <c r="OS565" s="61"/>
      <c r="OT565" s="61"/>
      <c r="OU565" s="61"/>
      <c r="OV565" s="61"/>
      <c r="OW565" s="61"/>
      <c r="OX565" s="61"/>
      <c r="OY565" s="61"/>
      <c r="OZ565" s="61"/>
    </row>
    <row r="566" spans="1:416" ht="30" hidden="1" customHeight="1">
      <c r="A566" s="61"/>
      <c r="B566" s="282"/>
      <c r="C566" s="278"/>
      <c r="D566" s="281"/>
      <c r="E566" s="278"/>
      <c r="F566" s="292"/>
      <c r="G566" s="281"/>
      <c r="H566" s="137" t="s">
        <v>35</v>
      </c>
      <c r="I566" s="250" t="s">
        <v>1596</v>
      </c>
      <c r="J566" s="134"/>
      <c r="K566" s="206"/>
      <c r="L566" s="134"/>
      <c r="M566" s="55" t="s">
        <v>393</v>
      </c>
      <c r="N566" s="61" t="s">
        <v>349</v>
      </c>
      <c r="O566" s="282"/>
      <c r="P566" s="282"/>
      <c r="Q566" s="131"/>
      <c r="R566" s="131"/>
      <c r="S566" s="131"/>
      <c r="T566" s="131" t="s">
        <v>205</v>
      </c>
      <c r="U566" s="131"/>
      <c r="V566" s="131"/>
      <c r="W566" s="131"/>
      <c r="X566" s="131"/>
      <c r="Y566" s="131"/>
      <c r="Z566" s="131"/>
      <c r="AA566" s="131"/>
      <c r="AB566" s="130">
        <f t="shared" si="765"/>
        <v>1</v>
      </c>
      <c r="AC566" s="77"/>
      <c r="AD566" s="77"/>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251"/>
      <c r="BT566" s="251"/>
      <c r="BU566" s="77"/>
      <c r="BV566" s="77"/>
      <c r="BW566" s="201"/>
      <c r="BX566" s="201"/>
      <c r="BY566" s="201"/>
      <c r="BZ566" s="201"/>
      <c r="CA566" s="201"/>
      <c r="CB566" s="201"/>
      <c r="CC566" s="201"/>
      <c r="CD566" s="201"/>
      <c r="CE566" s="201"/>
      <c r="CF566" s="201"/>
      <c r="CG566" s="201"/>
      <c r="CH566" s="201"/>
      <c r="CI566" s="201"/>
      <c r="CJ566" s="201"/>
      <c r="CK566" s="201"/>
      <c r="CL566" s="201"/>
      <c r="CM566" s="201"/>
      <c r="CN566" s="201"/>
      <c r="CO566" s="201"/>
      <c r="CP566" s="201"/>
      <c r="CQ566" s="201"/>
      <c r="CR566" s="201"/>
      <c r="CS566" s="201"/>
      <c r="CT566" s="201"/>
      <c r="CU566" s="201"/>
      <c r="CV566" s="201"/>
      <c r="CW566" s="201"/>
      <c r="CX566" s="201"/>
      <c r="CY566" s="201"/>
      <c r="CZ566" s="201"/>
      <c r="DA566" s="201"/>
      <c r="DB566" s="202"/>
      <c r="DC566" s="203"/>
      <c r="DD566" s="202"/>
      <c r="DE566" s="203"/>
      <c r="DF566" s="202"/>
      <c r="DG566" s="203"/>
      <c r="DH566" s="202"/>
      <c r="DI566" s="203"/>
      <c r="DJ566" s="204"/>
      <c r="DK566" s="207"/>
      <c r="DL566" s="77"/>
      <c r="DM566" s="77"/>
      <c r="DN566" s="77"/>
      <c r="DO566" s="77"/>
      <c r="DP566" s="201"/>
      <c r="DQ566" s="201"/>
      <c r="DR566" s="201"/>
      <c r="DS566" s="201"/>
      <c r="DT566" s="201"/>
      <c r="DU566" s="201"/>
      <c r="DV566" s="201"/>
      <c r="DW566" s="201"/>
      <c r="DX566" s="201"/>
      <c r="DY566" s="201"/>
      <c r="DZ566" s="201"/>
      <c r="EA566" s="201"/>
      <c r="EB566" s="201"/>
      <c r="EC566" s="201"/>
      <c r="ED566" s="201"/>
      <c r="EE566" s="201"/>
      <c r="EF566" s="201"/>
      <c r="EG566" s="201"/>
      <c r="EH566" s="201"/>
      <c r="EI566" s="201"/>
      <c r="EJ566" s="201"/>
      <c r="EK566" s="201"/>
      <c r="EL566" s="201"/>
      <c r="EM566" s="201"/>
      <c r="EN566" s="201"/>
      <c r="EO566" s="201"/>
      <c r="EP566" s="201"/>
      <c r="EQ566" s="201"/>
      <c r="ER566" s="201"/>
      <c r="ES566" s="201"/>
      <c r="ET566" s="201"/>
      <c r="EU566" s="202"/>
      <c r="EV566" s="203"/>
      <c r="EW566" s="202"/>
      <c r="EX566" s="203"/>
      <c r="EY566" s="202"/>
      <c r="EZ566" s="203"/>
      <c r="FA566" s="202"/>
      <c r="FB566" s="203"/>
      <c r="FC566" s="204"/>
      <c r="FD566" s="207"/>
      <c r="FE566" s="77"/>
      <c r="FF566" s="77"/>
      <c r="FG566" s="77"/>
      <c r="FH566" s="77"/>
      <c r="FI566" s="77"/>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c r="GS566" s="61"/>
      <c r="GT566" s="61"/>
      <c r="GU566" s="61"/>
      <c r="GV566" s="61"/>
      <c r="GW566" s="61"/>
      <c r="GX566" s="61"/>
      <c r="GY566" s="77"/>
      <c r="GZ566" s="77"/>
      <c r="HA566" s="77"/>
      <c r="HB566" s="77"/>
      <c r="HC566" s="77"/>
      <c r="HD566" s="61"/>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61"/>
      <c r="IK566" s="61"/>
      <c r="IL566" s="61"/>
      <c r="IM566" s="61"/>
      <c r="IN566" s="61"/>
      <c r="IO566" s="61"/>
      <c r="IP566" s="61"/>
      <c r="IQ566" s="61"/>
      <c r="IR566" s="61"/>
      <c r="IS566" s="77"/>
      <c r="IT566" s="77"/>
      <c r="IU566" s="77"/>
      <c r="IV566" s="77"/>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c r="OE566" s="61"/>
      <c r="OF566" s="61"/>
      <c r="OG566" s="61"/>
      <c r="OH566" s="61"/>
      <c r="OI566" s="61"/>
      <c r="OJ566" s="61"/>
      <c r="OK566" s="61"/>
      <c r="OL566" s="61"/>
      <c r="OM566" s="61"/>
      <c r="ON566" s="61"/>
      <c r="OO566" s="61"/>
      <c r="OP566" s="61"/>
      <c r="OQ566" s="61"/>
      <c r="OR566" s="61"/>
      <c r="OS566" s="61"/>
      <c r="OT566" s="61"/>
      <c r="OU566" s="61"/>
      <c r="OV566" s="61"/>
      <c r="OW566" s="61"/>
      <c r="OX566" s="61"/>
      <c r="OY566" s="61"/>
      <c r="OZ566" s="61"/>
    </row>
    <row r="567" spans="1:416" ht="125.25" customHeight="1">
      <c r="A567" s="61"/>
      <c r="B567" s="282"/>
      <c r="C567" s="278"/>
      <c r="D567" s="281"/>
      <c r="E567" s="278"/>
      <c r="F567" s="292"/>
      <c r="G567" s="281"/>
      <c r="H567" s="137" t="s">
        <v>35</v>
      </c>
      <c r="I567" s="268" t="s">
        <v>1596</v>
      </c>
      <c r="J567" s="134"/>
      <c r="K567" s="206" t="s">
        <v>662</v>
      </c>
      <c r="L567" s="134" t="s">
        <v>499</v>
      </c>
      <c r="M567" s="134" t="s">
        <v>393</v>
      </c>
      <c r="N567" s="61" t="s">
        <v>349</v>
      </c>
      <c r="O567" s="282"/>
      <c r="P567" s="282"/>
      <c r="Q567" s="61"/>
      <c r="R567" s="61" t="s">
        <v>205</v>
      </c>
      <c r="S567" s="61"/>
      <c r="T567" s="61"/>
      <c r="U567" s="61"/>
      <c r="V567" s="61"/>
      <c r="W567" s="61"/>
      <c r="X567" s="61"/>
      <c r="Y567" s="61"/>
      <c r="Z567" s="61"/>
      <c r="AA567" s="131"/>
      <c r="AB567" s="130">
        <f t="shared" si="765"/>
        <v>1</v>
      </c>
      <c r="AC567" s="77"/>
      <c r="AD567" s="77"/>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79" t="s">
        <v>553</v>
      </c>
      <c r="BT567" s="79" t="s">
        <v>553</v>
      </c>
      <c r="BU567" s="77"/>
      <c r="BV567" s="77"/>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77"/>
      <c r="DM567" s="77"/>
      <c r="DN567" s="77"/>
      <c r="DO567" s="77"/>
      <c r="DP567" s="61"/>
      <c r="DQ567" s="61"/>
      <c r="DR567" s="61"/>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c r="EZ567" s="61"/>
      <c r="FA567" s="61"/>
      <c r="FB567" s="61"/>
      <c r="FC567" s="61"/>
      <c r="FD567" s="61"/>
      <c r="FE567" s="77"/>
      <c r="FF567" s="77"/>
      <c r="FG567" s="77"/>
      <c r="FH567" s="77"/>
      <c r="FI567" s="77"/>
      <c r="FJ567" s="61">
        <v>2</v>
      </c>
      <c r="FK567" s="61">
        <v>2</v>
      </c>
      <c r="FL567" s="61">
        <v>1</v>
      </c>
      <c r="FM567" s="61">
        <v>2</v>
      </c>
      <c r="FN567" s="61">
        <v>2</v>
      </c>
      <c r="FO567" s="61">
        <v>2</v>
      </c>
      <c r="FP567" s="61">
        <v>2</v>
      </c>
      <c r="FQ567" s="61">
        <v>2</v>
      </c>
      <c r="FR567" s="61">
        <v>2</v>
      </c>
      <c r="FS567" s="61">
        <v>2</v>
      </c>
      <c r="FT567" s="61">
        <v>1</v>
      </c>
      <c r="FU567" s="61">
        <v>2</v>
      </c>
      <c r="FV567" s="61">
        <v>1</v>
      </c>
      <c r="FW567" s="61">
        <v>2</v>
      </c>
      <c r="FX567" s="61">
        <v>2</v>
      </c>
      <c r="FY567" s="61">
        <v>2</v>
      </c>
      <c r="FZ567" s="61">
        <v>2</v>
      </c>
      <c r="GA567" s="61">
        <v>2</v>
      </c>
      <c r="GB567" s="61">
        <v>2</v>
      </c>
      <c r="GC567" s="61">
        <v>2</v>
      </c>
      <c r="GD567" s="61"/>
      <c r="GE567" s="61"/>
      <c r="GF567" s="61"/>
      <c r="GG567" s="61"/>
      <c r="GH567" s="61"/>
      <c r="GI567" s="61">
        <v>2</v>
      </c>
      <c r="GJ567" s="61">
        <v>2</v>
      </c>
      <c r="GK567" s="61">
        <v>2</v>
      </c>
      <c r="GL567" s="61">
        <v>2</v>
      </c>
      <c r="GM567" s="61"/>
      <c r="GN567" s="61">
        <v>2</v>
      </c>
      <c r="GO567" s="202">
        <f>COUNTIF(FA567:GN567,"2")</f>
        <v>22</v>
      </c>
      <c r="GP567" s="203">
        <f>GO567/(GO567+GQ567+GS567+GU567)</f>
        <v>0.88</v>
      </c>
      <c r="GQ567" s="202">
        <f>COUNTIF(FA567:GN567,"1")</f>
        <v>3</v>
      </c>
      <c r="GR567" s="203">
        <f>GQ567/(GO567+GQ567+GS567+GU567)</f>
        <v>0.12</v>
      </c>
      <c r="GS567" s="202">
        <f>COUNTIF(FA567:GN567,"0")</f>
        <v>0</v>
      </c>
      <c r="GT567" s="203">
        <f>GS567/(GO567+GQ567+GS567+GU567)</f>
        <v>0</v>
      </c>
      <c r="GU567" s="202">
        <f>COUNTIF(EU567:GN567,"KĐG")</f>
        <v>0</v>
      </c>
      <c r="GV567" s="203">
        <f>GU567/(GO567+GQ567+GS567+GU567)</f>
        <v>0</v>
      </c>
      <c r="GW567" s="204">
        <f>(((GO567*2)+(GQ567*1)+(GS567*0)))/(GO567+GQ567+GS567)</f>
        <v>1.88</v>
      </c>
      <c r="GX567" s="207" t="str">
        <f>IF(GV567&gt;=50%,"KĐG",IF(GW567&gt;=1.6,"Đạt mục tiêu",IF(GW567&gt;=1,"Cần cố gắng","Chưa đạt")))</f>
        <v>Đạt mục tiêu</v>
      </c>
      <c r="GY567" s="77"/>
      <c r="GZ567" s="77"/>
      <c r="HA567" s="77"/>
      <c r="HB567" s="77"/>
      <c r="HC567" s="77"/>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61"/>
      <c r="IK567" s="61"/>
      <c r="IL567" s="61"/>
      <c r="IM567" s="61"/>
      <c r="IN567" s="61"/>
      <c r="IO567" s="61"/>
      <c r="IP567" s="61"/>
      <c r="IQ567" s="61"/>
      <c r="IR567" s="61"/>
      <c r="IS567" s="77"/>
      <c r="IT567" s="77"/>
      <c r="IU567" s="77"/>
      <c r="IV567" s="77"/>
      <c r="IW567" s="61"/>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c r="OE567" s="61"/>
      <c r="OF567" s="61"/>
      <c r="OG567" s="61"/>
      <c r="OH567" s="61"/>
      <c r="OI567" s="61"/>
      <c r="OJ567" s="61"/>
      <c r="OK567" s="61"/>
      <c r="OL567" s="61"/>
      <c r="OM567" s="61"/>
      <c r="ON567" s="61"/>
      <c r="OO567" s="61"/>
      <c r="OP567" s="61"/>
      <c r="OQ567" s="61"/>
      <c r="OR567" s="61"/>
      <c r="OS567" s="61"/>
      <c r="OT567" s="61"/>
      <c r="OU567" s="61"/>
      <c r="OV567" s="61"/>
      <c r="OW567" s="61"/>
      <c r="OX567" s="61"/>
      <c r="OY567" s="61"/>
      <c r="OZ567" s="61"/>
    </row>
    <row r="568" spans="1:416" s="25" customFormat="1" ht="33" hidden="1" customHeight="1">
      <c r="A568" s="61"/>
      <c r="B568" s="61"/>
      <c r="C568" s="280" t="s">
        <v>331</v>
      </c>
      <c r="D568" s="280"/>
      <c r="E568" s="280"/>
      <c r="F568" s="198"/>
      <c r="G568" s="122">
        <f>COUNTIF(G570:G578,"x")</f>
        <v>0</v>
      </c>
      <c r="H568" s="198"/>
      <c r="I568" s="198"/>
      <c r="J568" s="148"/>
      <c r="K568" s="47"/>
      <c r="L568" s="148"/>
      <c r="M568" s="198"/>
      <c r="N568" s="198"/>
      <c r="O568" s="246">
        <f>COUNTIF(O570:O578,"x")</f>
        <v>9</v>
      </c>
      <c r="P568" s="244">
        <f>SUM(P570:P578)</f>
        <v>8</v>
      </c>
      <c r="Q568" s="125">
        <f t="shared" ref="Q568:AA568" si="790">COUNTIF(Q570:Q578,"x")</f>
        <v>2</v>
      </c>
      <c r="R568" s="125">
        <f t="shared" si="790"/>
        <v>0</v>
      </c>
      <c r="S568" s="125">
        <f t="shared" si="790"/>
        <v>0</v>
      </c>
      <c r="T568" s="125">
        <f t="shared" ref="T568" si="791">COUNTIF(T570:T578,"x")</f>
        <v>2</v>
      </c>
      <c r="U568" s="125">
        <f t="shared" si="790"/>
        <v>1</v>
      </c>
      <c r="V568" s="125">
        <f t="shared" si="790"/>
        <v>2</v>
      </c>
      <c r="W568" s="125">
        <f t="shared" si="790"/>
        <v>1</v>
      </c>
      <c r="X568" s="125">
        <f t="shared" si="790"/>
        <v>0</v>
      </c>
      <c r="Y568" s="125">
        <f t="shared" si="790"/>
        <v>0</v>
      </c>
      <c r="Z568" s="125">
        <f t="shared" si="790"/>
        <v>0</v>
      </c>
      <c r="AA568" s="125">
        <f t="shared" si="790"/>
        <v>1</v>
      </c>
      <c r="AB568" s="244">
        <f>SUM(AB570:AB578)</f>
        <v>9</v>
      </c>
      <c r="AC568" s="75"/>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205"/>
      <c r="BJ568" s="205"/>
      <c r="BK568" s="205"/>
      <c r="BL568" s="205"/>
      <c r="BM568" s="205"/>
      <c r="BN568" s="205"/>
      <c r="BO568" s="205"/>
      <c r="BP568" s="205"/>
      <c r="BQ568" s="205"/>
      <c r="BR568" s="208"/>
      <c r="BS568" s="77"/>
      <c r="BT568" s="77"/>
      <c r="BU568" s="77"/>
      <c r="BV568" s="77"/>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c r="DS568" s="61"/>
      <c r="DT568" s="61"/>
      <c r="DU568" s="61"/>
      <c r="DV568" s="61"/>
      <c r="DW568" s="61"/>
      <c r="DX568" s="61"/>
      <c r="DY568" s="61"/>
      <c r="DZ568" s="61"/>
      <c r="EA568" s="61"/>
      <c r="EB568" s="61"/>
      <c r="EC568" s="61"/>
      <c r="ED568" s="61"/>
      <c r="EE568" s="61"/>
      <c r="EF568" s="61"/>
      <c r="EG568" s="201">
        <v>2</v>
      </c>
      <c r="EH568" s="61"/>
      <c r="EI568" s="61"/>
      <c r="EJ568" s="61"/>
      <c r="EK568" s="61"/>
      <c r="EL568" s="61"/>
      <c r="EM568" s="61"/>
      <c r="EN568" s="61"/>
      <c r="EO568" s="61"/>
      <c r="EP568" s="61"/>
      <c r="EQ568" s="61"/>
      <c r="ER568" s="61"/>
      <c r="ES568" s="61"/>
      <c r="ET568" s="61"/>
      <c r="EU568" s="61"/>
      <c r="EV568" s="61"/>
      <c r="EW568" s="61"/>
      <c r="EX568" s="61"/>
      <c r="EY568" s="61"/>
      <c r="EZ568" s="61"/>
      <c r="FA568" s="61"/>
      <c r="FB568" s="61"/>
      <c r="FC568" s="61"/>
      <c r="FD568" s="61"/>
      <c r="FE568" s="61"/>
      <c r="FF568" s="61"/>
      <c r="FG568" s="61"/>
      <c r="FH568" s="61"/>
      <c r="FI568" s="61"/>
      <c r="FJ568" s="61"/>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61"/>
      <c r="GP568" s="61"/>
      <c r="GQ568" s="61"/>
      <c r="GR568" s="61"/>
      <c r="GS568" s="61"/>
      <c r="GT568" s="61"/>
      <c r="GU568" s="61"/>
      <c r="GV568" s="61"/>
      <c r="GW568" s="61"/>
      <c r="GX568" s="61"/>
      <c r="GY568" s="77"/>
      <c r="GZ568" s="77"/>
      <c r="HA568" s="77"/>
      <c r="HB568" s="77"/>
      <c r="HC568" s="77"/>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202"/>
      <c r="II568" s="203"/>
      <c r="IJ568" s="202"/>
      <c r="IK568" s="203"/>
      <c r="IL568" s="202"/>
      <c r="IM568" s="203"/>
      <c r="IN568" s="202"/>
      <c r="IO568" s="203"/>
      <c r="IP568" s="204"/>
      <c r="IQ568" s="208"/>
      <c r="IR568" s="61"/>
      <c r="IS568" s="61"/>
      <c r="IT568" s="61"/>
      <c r="IU568" s="61"/>
      <c r="IV568" s="61"/>
      <c r="IW568" s="61"/>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c r="JZ568" s="61"/>
      <c r="KA568" s="202"/>
      <c r="KB568" s="203"/>
      <c r="KC568" s="202"/>
      <c r="KD568" s="203"/>
      <c r="KE568" s="202"/>
      <c r="KF568" s="203"/>
      <c r="KG568" s="202"/>
      <c r="KH568" s="203"/>
      <c r="KI568" s="204"/>
      <c r="KJ568" s="208"/>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61"/>
      <c r="LG568" s="61"/>
      <c r="LH568" s="61"/>
      <c r="LI568" s="61"/>
      <c r="LJ568" s="61"/>
      <c r="LK568" s="61"/>
      <c r="LL568" s="61"/>
      <c r="LM568" s="61"/>
      <c r="LN568" s="61"/>
      <c r="LO568" s="61"/>
      <c r="LP568" s="61"/>
      <c r="LQ568" s="61"/>
      <c r="LR568" s="202"/>
      <c r="LS568" s="203"/>
      <c r="LT568" s="202"/>
      <c r="LU568" s="203"/>
      <c r="LV568" s="202"/>
      <c r="LW568" s="203"/>
      <c r="LX568" s="202"/>
      <c r="LY568" s="203"/>
      <c r="LZ568" s="204"/>
      <c r="MA568" s="208"/>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202"/>
      <c r="NE568" s="203"/>
      <c r="NF568" s="202"/>
      <c r="NG568" s="203"/>
      <c r="NH568" s="202"/>
      <c r="NI568" s="203"/>
      <c r="NJ568" s="202"/>
      <c r="NK568" s="203"/>
      <c r="NL568" s="204"/>
      <c r="NM568" s="207"/>
      <c r="NN568" s="77"/>
      <c r="NO568" s="77"/>
      <c r="NP568" s="61"/>
      <c r="NQ568" s="61"/>
      <c r="NR568" s="61"/>
      <c r="NS568" s="61"/>
      <c r="NT568" s="61"/>
      <c r="NU568" s="61"/>
      <c r="NV568" s="61"/>
      <c r="NW568" s="61"/>
      <c r="NX568" s="61"/>
      <c r="NY568" s="61"/>
      <c r="NZ568" s="61"/>
      <c r="OA568" s="61"/>
      <c r="OB568" s="61"/>
      <c r="OC568" s="61"/>
      <c r="OD568" s="61"/>
      <c r="OE568" s="61"/>
      <c r="OF568" s="61"/>
      <c r="OG568" s="61"/>
      <c r="OH568" s="61"/>
      <c r="OI568" s="61"/>
      <c r="OJ568" s="61"/>
      <c r="OK568" s="61"/>
      <c r="OL568" s="61"/>
      <c r="OM568" s="61"/>
      <c r="ON568" s="61"/>
      <c r="OO568" s="61"/>
      <c r="OP568" s="61"/>
      <c r="OQ568" s="61"/>
      <c r="OR568" s="61"/>
      <c r="OS568" s="61"/>
      <c r="OT568" s="61"/>
      <c r="OU568" s="61"/>
      <c r="OV568" s="61"/>
      <c r="OW568" s="61"/>
      <c r="OX568" s="61"/>
      <c r="OY568" s="61"/>
      <c r="OZ568" s="61"/>
    </row>
    <row r="569" spans="1:416" s="25" customFormat="1" ht="28.5" hidden="1" customHeight="1">
      <c r="A569" s="61"/>
      <c r="B569" s="272">
        <v>210</v>
      </c>
      <c r="C569" s="311" t="s">
        <v>286</v>
      </c>
      <c r="D569" s="290" t="s">
        <v>4</v>
      </c>
      <c r="E569" s="115" t="s">
        <v>1406</v>
      </c>
      <c r="F569" s="134" t="s">
        <v>5</v>
      </c>
      <c r="G569" s="122"/>
      <c r="H569" s="115" t="s">
        <v>1406</v>
      </c>
      <c r="I569" s="115" t="s">
        <v>1548</v>
      </c>
      <c r="J569" s="148"/>
      <c r="K569" s="47"/>
      <c r="L569" s="148"/>
      <c r="M569" s="55" t="s">
        <v>393</v>
      </c>
      <c r="N569" s="61" t="s">
        <v>349</v>
      </c>
      <c r="O569" s="125"/>
      <c r="P569" s="61"/>
      <c r="Q569" s="125"/>
      <c r="R569" s="125"/>
      <c r="S569" s="125"/>
      <c r="T569" s="61" t="s">
        <v>205</v>
      </c>
      <c r="U569" s="125"/>
      <c r="V569" s="125"/>
      <c r="W569" s="125"/>
      <c r="X569" s="125"/>
      <c r="Y569" s="125"/>
      <c r="Z569" s="125"/>
      <c r="AA569" s="125"/>
      <c r="AB569" s="130">
        <f t="shared" ref="AB569:AB578" si="792">COUNTIF($Q569:$AA569,"x")</f>
        <v>1</v>
      </c>
      <c r="AC569" s="75"/>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205"/>
      <c r="BJ569" s="205"/>
      <c r="BK569" s="205"/>
      <c r="BL569" s="205"/>
      <c r="BM569" s="205"/>
      <c r="BN569" s="205"/>
      <c r="BO569" s="205"/>
      <c r="BP569" s="205"/>
      <c r="BQ569" s="205"/>
      <c r="BR569" s="208"/>
      <c r="BS569" s="251"/>
      <c r="BT569" s="251"/>
      <c r="BU569" s="77"/>
      <c r="BV569" s="77"/>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c r="DS569" s="61"/>
      <c r="DT569" s="61"/>
      <c r="DU569" s="61"/>
      <c r="DV569" s="61"/>
      <c r="DW569" s="61"/>
      <c r="DX569" s="61"/>
      <c r="DY569" s="61"/>
      <c r="DZ569" s="61"/>
      <c r="EA569" s="61"/>
      <c r="EB569" s="61"/>
      <c r="EC569" s="61"/>
      <c r="ED569" s="61"/>
      <c r="EE569" s="61"/>
      <c r="EF569" s="61"/>
      <c r="EG569" s="201"/>
      <c r="EH569" s="61"/>
      <c r="EI569" s="61"/>
      <c r="EJ569" s="61"/>
      <c r="EK569" s="61"/>
      <c r="EL569" s="61"/>
      <c r="EM569" s="61"/>
      <c r="EN569" s="61"/>
      <c r="EO569" s="61"/>
      <c r="EP569" s="61"/>
      <c r="EQ569" s="61"/>
      <c r="ER569" s="61"/>
      <c r="ES569" s="61"/>
      <c r="ET569" s="61"/>
      <c r="EU569" s="61"/>
      <c r="EV569" s="61"/>
      <c r="EW569" s="61"/>
      <c r="EX569" s="61"/>
      <c r="EY569" s="61"/>
      <c r="EZ569" s="61"/>
      <c r="FA569" s="61"/>
      <c r="FB569" s="61"/>
      <c r="FC569" s="61"/>
      <c r="FD569" s="61"/>
      <c r="FE569" s="61"/>
      <c r="FF569" s="61"/>
      <c r="FG569" s="61"/>
      <c r="FH569" s="61"/>
      <c r="FI569" s="61"/>
      <c r="FJ569" s="61"/>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61"/>
      <c r="GP569" s="61"/>
      <c r="GQ569" s="61"/>
      <c r="GR569" s="61"/>
      <c r="GS569" s="61"/>
      <c r="GT569" s="61"/>
      <c r="GU569" s="61"/>
      <c r="GV569" s="61"/>
      <c r="GW569" s="61"/>
      <c r="GX569" s="61"/>
      <c r="GY569" s="77"/>
      <c r="GZ569" s="77"/>
      <c r="HA569" s="77"/>
      <c r="HB569" s="77"/>
      <c r="HC569" s="77"/>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202"/>
      <c r="II569" s="203"/>
      <c r="IJ569" s="202"/>
      <c r="IK569" s="203"/>
      <c r="IL569" s="202"/>
      <c r="IM569" s="203"/>
      <c r="IN569" s="202"/>
      <c r="IO569" s="203"/>
      <c r="IP569" s="204"/>
      <c r="IQ569" s="208"/>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c r="JZ569" s="61"/>
      <c r="KA569" s="202"/>
      <c r="KB569" s="203"/>
      <c r="KC569" s="202"/>
      <c r="KD569" s="203"/>
      <c r="KE569" s="202"/>
      <c r="KF569" s="203"/>
      <c r="KG569" s="202"/>
      <c r="KH569" s="203"/>
      <c r="KI569" s="204"/>
      <c r="KJ569" s="208"/>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202"/>
      <c r="LS569" s="203"/>
      <c r="LT569" s="202"/>
      <c r="LU569" s="203"/>
      <c r="LV569" s="202"/>
      <c r="LW569" s="203"/>
      <c r="LX569" s="202"/>
      <c r="LY569" s="203"/>
      <c r="LZ569" s="204"/>
      <c r="MA569" s="208"/>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202"/>
      <c r="NE569" s="203"/>
      <c r="NF569" s="202"/>
      <c r="NG569" s="203"/>
      <c r="NH569" s="202"/>
      <c r="NI569" s="203"/>
      <c r="NJ569" s="202"/>
      <c r="NK569" s="203"/>
      <c r="NL569" s="204"/>
      <c r="NM569" s="207"/>
      <c r="NN569" s="77"/>
      <c r="NO569" s="77"/>
      <c r="NP569" s="61"/>
      <c r="NQ569" s="61"/>
      <c r="NR569" s="61"/>
      <c r="NS569" s="61"/>
      <c r="NT569" s="61"/>
      <c r="NU569" s="61"/>
      <c r="NV569" s="61"/>
      <c r="NW569" s="61"/>
      <c r="NX569" s="61"/>
      <c r="NY569" s="61"/>
      <c r="NZ569" s="61"/>
      <c r="OA569" s="61"/>
      <c r="OB569" s="61"/>
      <c r="OC569" s="61"/>
      <c r="OD569" s="61"/>
      <c r="OE569" s="61"/>
      <c r="OF569" s="61"/>
      <c r="OG569" s="61"/>
      <c r="OH569" s="61"/>
      <c r="OI569" s="61"/>
      <c r="OJ569" s="61"/>
      <c r="OK569" s="61"/>
      <c r="OL569" s="61"/>
      <c r="OM569" s="61"/>
      <c r="ON569" s="61"/>
      <c r="OO569" s="61"/>
      <c r="OP569" s="61"/>
      <c r="OQ569" s="61"/>
      <c r="OR569" s="61"/>
      <c r="OS569" s="61"/>
      <c r="OT569" s="61"/>
      <c r="OU569" s="61"/>
      <c r="OV569" s="61"/>
      <c r="OW569" s="61"/>
      <c r="OX569" s="61"/>
      <c r="OY569" s="61"/>
      <c r="OZ569" s="61"/>
    </row>
    <row r="570" spans="1:416" ht="39" hidden="1" customHeight="1">
      <c r="A570" s="61"/>
      <c r="B570" s="273"/>
      <c r="C570" s="312"/>
      <c r="D570" s="295"/>
      <c r="E570" s="115" t="s">
        <v>430</v>
      </c>
      <c r="F570" s="134" t="s">
        <v>5</v>
      </c>
      <c r="G570" s="133"/>
      <c r="H570" s="137" t="s">
        <v>430</v>
      </c>
      <c r="I570" s="176" t="s">
        <v>1120</v>
      </c>
      <c r="J570" s="134"/>
      <c r="K570" s="206" t="s">
        <v>662</v>
      </c>
      <c r="L570" s="200" t="s">
        <v>500</v>
      </c>
      <c r="M570" s="134" t="s">
        <v>393</v>
      </c>
      <c r="N570" s="61" t="s">
        <v>349</v>
      </c>
      <c r="O570" s="282" t="s">
        <v>205</v>
      </c>
      <c r="P570" s="282">
        <v>1</v>
      </c>
      <c r="Q570" s="131" t="s">
        <v>205</v>
      </c>
      <c r="R570" s="131"/>
      <c r="S570" s="131"/>
      <c r="T570" s="131"/>
      <c r="U570" s="131"/>
      <c r="V570" s="131"/>
      <c r="W570" s="131"/>
      <c r="X570" s="131"/>
      <c r="Y570" s="131"/>
      <c r="Z570" s="131"/>
      <c r="AA570" s="131"/>
      <c r="AB570" s="130">
        <f t="shared" si="792"/>
        <v>1</v>
      </c>
      <c r="AC570" s="75"/>
      <c r="AD570" s="75" t="s">
        <v>554</v>
      </c>
      <c r="AE570" s="201">
        <v>2</v>
      </c>
      <c r="AF570" s="201">
        <v>1</v>
      </c>
      <c r="AG570" s="201">
        <v>1</v>
      </c>
      <c r="AH570" s="201">
        <v>2</v>
      </c>
      <c r="AI570" s="201">
        <v>2</v>
      </c>
      <c r="AJ570" s="201">
        <v>2</v>
      </c>
      <c r="AK570" s="201">
        <v>2</v>
      </c>
      <c r="AL570" s="201">
        <v>2</v>
      </c>
      <c r="AM570" s="201">
        <v>2</v>
      </c>
      <c r="AN570" s="201">
        <v>2</v>
      </c>
      <c r="AO570" s="201">
        <v>2</v>
      </c>
      <c r="AP570" s="201">
        <v>2</v>
      </c>
      <c r="AQ570" s="201">
        <v>1</v>
      </c>
      <c r="AR570" s="201">
        <v>2</v>
      </c>
      <c r="AS570" s="201">
        <v>2</v>
      </c>
      <c r="AT570" s="201">
        <v>2</v>
      </c>
      <c r="AU570" s="201">
        <v>2</v>
      </c>
      <c r="AV570" s="201">
        <v>2</v>
      </c>
      <c r="AW570" s="201">
        <v>2</v>
      </c>
      <c r="AX570" s="201">
        <v>2</v>
      </c>
      <c r="AY570" s="201">
        <v>2</v>
      </c>
      <c r="AZ570" s="201">
        <v>2</v>
      </c>
      <c r="BA570" s="201">
        <v>2</v>
      </c>
      <c r="BB570" s="201">
        <v>2</v>
      </c>
      <c r="BC570" s="201">
        <v>2</v>
      </c>
      <c r="BD570" s="201">
        <v>2</v>
      </c>
      <c r="BE570" s="201">
        <v>2</v>
      </c>
      <c r="BF570" s="201">
        <v>1</v>
      </c>
      <c r="BG570" s="201">
        <v>1</v>
      </c>
      <c r="BH570" s="201">
        <v>2</v>
      </c>
      <c r="BI570" s="202">
        <f>COUNTIF(AE570:BH570,"2")</f>
        <v>25</v>
      </c>
      <c r="BJ570" s="203">
        <f>BI570/(BI570+BK570+BM570+BO570)</f>
        <v>0.83333333333333337</v>
      </c>
      <c r="BK570" s="202">
        <f>COUNTIF(AE570:BH570,"1")</f>
        <v>5</v>
      </c>
      <c r="BL570" s="203">
        <f>BK570/(BI570+BK570+BM570+BO570)</f>
        <v>0.16666666666666666</v>
      </c>
      <c r="BM570" s="202">
        <f>COUNTIF(AE570:BH570,"0")</f>
        <v>0</v>
      </c>
      <c r="BN570" s="203">
        <f>BM570/(BI570+BK570+BM570+BO570)</f>
        <v>0</v>
      </c>
      <c r="BO570" s="202">
        <f>COUNTIF(P570:BH570,"KĐG")</f>
        <v>0</v>
      </c>
      <c r="BP570" s="203">
        <f>BO570/(BI570+BK570+BM570+BO570)</f>
        <v>0</v>
      </c>
      <c r="BQ570" s="204">
        <f>(((BI570*2)+(BK570*1)+(BM570*0)))/(BI570+BK570+BM570)</f>
        <v>1.8333333333333333</v>
      </c>
      <c r="BR570" s="205" t="str">
        <f>IF(BP570&gt;=50%,"KĐG",IF(BQ570&gt;=1.6,"Đạt mục tiêu",IF(BQ570&gt;=1,"Cần cố gắng","Chưa đạt")))</f>
        <v>Đạt mục tiêu</v>
      </c>
      <c r="BS570" s="251"/>
      <c r="BT570" s="251"/>
      <c r="BU570" s="77">
        <v>2</v>
      </c>
      <c r="BV570" s="77">
        <v>1</v>
      </c>
      <c r="BW570" s="61">
        <v>1</v>
      </c>
      <c r="BX570" s="61">
        <v>2</v>
      </c>
      <c r="BY570" s="61">
        <v>2</v>
      </c>
      <c r="BZ570" s="61">
        <v>2</v>
      </c>
      <c r="CA570" s="61">
        <v>2</v>
      </c>
      <c r="CB570" s="61">
        <v>2</v>
      </c>
      <c r="CC570" s="61">
        <v>2</v>
      </c>
      <c r="CD570" s="61">
        <v>2</v>
      </c>
      <c r="CE570" s="61">
        <v>2</v>
      </c>
      <c r="CF570" s="61">
        <v>2</v>
      </c>
      <c r="CG570" s="61">
        <v>1</v>
      </c>
      <c r="CH570" s="61">
        <v>2</v>
      </c>
      <c r="CI570" s="61">
        <v>2</v>
      </c>
      <c r="CJ570" s="61">
        <v>2</v>
      </c>
      <c r="CK570" s="61">
        <v>2</v>
      </c>
      <c r="CL570" s="61">
        <v>2</v>
      </c>
      <c r="CM570" s="61">
        <v>2</v>
      </c>
      <c r="CN570" s="61">
        <v>2</v>
      </c>
      <c r="CO570" s="61">
        <v>2</v>
      </c>
      <c r="CP570" s="61">
        <v>2</v>
      </c>
      <c r="CQ570" s="61">
        <v>2</v>
      </c>
      <c r="CR570" s="61">
        <v>2</v>
      </c>
      <c r="CS570" s="61">
        <v>2</v>
      </c>
      <c r="CT570" s="61">
        <v>2</v>
      </c>
      <c r="CU570" s="61">
        <v>2</v>
      </c>
      <c r="CV570" s="61">
        <v>1</v>
      </c>
      <c r="CW570" s="61">
        <v>1</v>
      </c>
      <c r="CX570" s="61">
        <v>2</v>
      </c>
      <c r="CY570" s="61">
        <f>COUNTIF(BU570:CX570,"2")</f>
        <v>25</v>
      </c>
      <c r="CZ570" s="61">
        <f>CY570/(CY570+DA570+DC570+DE570)</f>
        <v>0.83333333333333337</v>
      </c>
      <c r="DA570" s="61">
        <f>COUNTIF(BU570:CX570,"1")</f>
        <v>5</v>
      </c>
      <c r="DB570" s="61">
        <f>DA570/(CY570+DA570+DC570+DE570)</f>
        <v>0.16666666666666666</v>
      </c>
      <c r="DC570" s="61">
        <f>COUNTIF(BU570:CX570,"0")</f>
        <v>0</v>
      </c>
      <c r="DD570" s="61">
        <f>DC570/(CY570+DA570+DC570+DE570)</f>
        <v>0</v>
      </c>
      <c r="DE570" s="61">
        <f>COUNTIF(BG570:CX570,"KĐG")</f>
        <v>0</v>
      </c>
      <c r="DF570" s="61">
        <f>DE570/(CY570+DA570+DC570+DE570)</f>
        <v>0</v>
      </c>
      <c r="DG570" s="61">
        <f>(((CY570*2)+(DA570*1)+(DC570*0)))/(CY570+DA570+DC570)</f>
        <v>1.8333333333333333</v>
      </c>
      <c r="DH570" s="61" t="str">
        <f>IF(DF570&gt;=50%,"KĐG",IF(DG570&gt;=1.6,"Đạt mục tiêu",IF(DG570&gt;=1,"Cần cố gắng","Chưa đạt")))</f>
        <v>Đạt mục tiêu</v>
      </c>
      <c r="DI570" s="61"/>
      <c r="DJ570" s="61"/>
      <c r="DK570" s="61"/>
      <c r="DL570" s="77"/>
      <c r="DM570" s="77"/>
      <c r="DN570" s="77"/>
      <c r="DO570" s="77"/>
      <c r="DP570" s="61"/>
      <c r="DQ570" s="61"/>
      <c r="DR570" s="61"/>
      <c r="DS570" s="61"/>
      <c r="DT570" s="61"/>
      <c r="DU570" s="61"/>
      <c r="DV570" s="61"/>
      <c r="DW570" s="61"/>
      <c r="DX570" s="61"/>
      <c r="DY570" s="61"/>
      <c r="DZ570" s="61"/>
      <c r="EA570" s="61"/>
      <c r="EB570" s="61"/>
      <c r="EC570" s="61"/>
      <c r="ED570" s="61"/>
      <c r="EE570" s="61"/>
      <c r="EF570" s="61"/>
      <c r="EG570" s="61"/>
      <c r="EH570" s="61"/>
      <c r="EI570" s="61"/>
      <c r="EJ570" s="61"/>
      <c r="EK570" s="61"/>
      <c r="EL570" s="61"/>
      <c r="EM570" s="61"/>
      <c r="EN570" s="61"/>
      <c r="EO570" s="61"/>
      <c r="EP570" s="61"/>
      <c r="EQ570" s="61"/>
      <c r="ER570" s="61"/>
      <c r="ES570" s="61"/>
      <c r="ET570" s="61"/>
      <c r="EU570" s="61"/>
      <c r="EV570" s="61"/>
      <c r="EW570" s="61"/>
      <c r="EX570" s="61"/>
      <c r="EY570" s="61"/>
      <c r="EZ570" s="61"/>
      <c r="FA570" s="61"/>
      <c r="FB570" s="61"/>
      <c r="FC570" s="61"/>
      <c r="FD570" s="61"/>
      <c r="FE570" s="77"/>
      <c r="FF570" s="77"/>
      <c r="FG570" s="77"/>
      <c r="FH570" s="77"/>
      <c r="FI570" s="77"/>
      <c r="FJ570" s="61"/>
      <c r="FK570" s="61"/>
      <c r="FL570" s="61"/>
      <c r="FM570" s="61"/>
      <c r="FN570" s="61"/>
      <c r="FO570" s="61"/>
      <c r="FP570" s="61"/>
      <c r="FQ570" s="61"/>
      <c r="FR570" s="61"/>
      <c r="FS570" s="61"/>
      <c r="FT570" s="61"/>
      <c r="FU570" s="61"/>
      <c r="FV570" s="61"/>
      <c r="FW570" s="61"/>
      <c r="FX570" s="61"/>
      <c r="FY570" s="61"/>
      <c r="FZ570" s="61"/>
      <c r="GA570" s="61"/>
      <c r="GB570" s="61"/>
      <c r="GC570" s="61"/>
      <c r="GD570" s="61"/>
      <c r="GE570" s="61"/>
      <c r="GF570" s="61"/>
      <c r="GG570" s="61"/>
      <c r="GH570" s="61"/>
      <c r="GI570" s="61"/>
      <c r="GJ570" s="61"/>
      <c r="GK570" s="61"/>
      <c r="GL570" s="61"/>
      <c r="GM570" s="61"/>
      <c r="GN570" s="61"/>
      <c r="GO570" s="61"/>
      <c r="GP570" s="61"/>
      <c r="GQ570" s="61"/>
      <c r="GR570" s="61"/>
      <c r="GS570" s="61"/>
      <c r="GT570" s="61"/>
      <c r="GU570" s="61"/>
      <c r="GV570" s="61"/>
      <c r="GW570" s="61"/>
      <c r="GX570" s="61"/>
      <c r="GY570" s="77"/>
      <c r="GZ570" s="77"/>
      <c r="HA570" s="77"/>
      <c r="HB570" s="77"/>
      <c r="HC570" s="77"/>
      <c r="HD570" s="178">
        <v>2</v>
      </c>
      <c r="HE570" s="61">
        <v>2</v>
      </c>
      <c r="HF570" s="61">
        <v>2</v>
      </c>
      <c r="HG570" s="61">
        <v>2</v>
      </c>
      <c r="HH570" s="61">
        <v>2</v>
      </c>
      <c r="HI570" s="61">
        <v>2</v>
      </c>
      <c r="HJ570" s="61">
        <v>2</v>
      </c>
      <c r="HK570" s="61">
        <v>2</v>
      </c>
      <c r="HL570" s="61">
        <v>2</v>
      </c>
      <c r="HM570" s="61">
        <v>2</v>
      </c>
      <c r="HN570" s="61">
        <v>2</v>
      </c>
      <c r="HO570" s="61">
        <v>2</v>
      </c>
      <c r="HP570" s="61">
        <v>2</v>
      </c>
      <c r="HQ570" s="61">
        <v>2</v>
      </c>
      <c r="HR570" s="61">
        <v>2</v>
      </c>
      <c r="HS570" s="61">
        <v>2</v>
      </c>
      <c r="HT570" s="61">
        <v>2</v>
      </c>
      <c r="HU570" s="61">
        <v>2</v>
      </c>
      <c r="HV570" s="61">
        <v>2</v>
      </c>
      <c r="HW570" s="61"/>
      <c r="HX570" s="61"/>
      <c r="HY570" s="61"/>
      <c r="HZ570" s="61"/>
      <c r="IA570" s="61"/>
      <c r="IB570" s="61"/>
      <c r="IC570" s="61">
        <v>2</v>
      </c>
      <c r="ID570" s="61">
        <v>2</v>
      </c>
      <c r="IE570" s="61">
        <v>2</v>
      </c>
      <c r="IF570" s="61">
        <v>2</v>
      </c>
      <c r="IG570" s="61">
        <v>2</v>
      </c>
      <c r="IH570" s="202">
        <f>COUNTIF(HD570:IG570,"2")</f>
        <v>24</v>
      </c>
      <c r="II570" s="203">
        <f>IH570/(IH570+IJ570+IL570+IN570)</f>
        <v>1</v>
      </c>
      <c r="IJ570" s="202">
        <f>COUNTIF(HD570:IG570,"1")</f>
        <v>0</v>
      </c>
      <c r="IK570" s="203">
        <f>IJ570/(IH570+IJ570+IL570+IN570)</f>
        <v>0</v>
      </c>
      <c r="IL570" s="202">
        <f>COUNTIF(HD570:IG570,"0")</f>
        <v>0</v>
      </c>
      <c r="IM570" s="203">
        <f>IL570/(IH570+IJ570+IL570+IN570)</f>
        <v>0</v>
      </c>
      <c r="IN570" s="202">
        <f>COUNTIF(GO570:IG570,"KĐG")</f>
        <v>0</v>
      </c>
      <c r="IO570" s="203">
        <f>IN570/(IH570+IJ570+IL570+IN570)</f>
        <v>0</v>
      </c>
      <c r="IP570" s="204">
        <f>(((IH570*2)+(IJ570*1)+(IL570*0)))/(IH570+IJ570+IL570)</f>
        <v>2</v>
      </c>
      <c r="IQ570" s="208" t="str">
        <f>IF(IO570&gt;=50%,"KĐG",IF(IP570&gt;=1.6,"Đạt mục tiêu",IF(IP570&gt;=1,"Cần cố gắng","Chưa đạt")))</f>
        <v>Đạt mục tiêu</v>
      </c>
      <c r="IR570" s="208"/>
      <c r="IS570" s="77"/>
      <c r="IT570" s="77"/>
      <c r="IU570" s="77"/>
      <c r="IV570" s="77"/>
      <c r="IW570" s="61"/>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c r="OE570" s="61"/>
      <c r="OF570" s="61"/>
      <c r="OG570" s="61"/>
      <c r="OH570" s="61"/>
      <c r="OI570" s="61"/>
      <c r="OJ570" s="61"/>
      <c r="OK570" s="61"/>
      <c r="OL570" s="61"/>
      <c r="OM570" s="61"/>
      <c r="ON570" s="61"/>
      <c r="OO570" s="61"/>
      <c r="OP570" s="61"/>
      <c r="OQ570" s="61"/>
      <c r="OR570" s="61"/>
      <c r="OS570" s="61"/>
      <c r="OT570" s="61"/>
      <c r="OU570" s="61"/>
      <c r="OV570" s="61"/>
      <c r="OW570" s="61"/>
      <c r="OX570" s="61"/>
      <c r="OY570" s="61"/>
      <c r="OZ570" s="61"/>
    </row>
    <row r="571" spans="1:416" ht="55.5" hidden="1">
      <c r="A571" s="61"/>
      <c r="B571" s="61">
        <v>211</v>
      </c>
      <c r="C571" s="137" t="s">
        <v>286</v>
      </c>
      <c r="D571" s="133" t="s">
        <v>4</v>
      </c>
      <c r="E571" s="137" t="s">
        <v>424</v>
      </c>
      <c r="F571" s="134" t="s">
        <v>5</v>
      </c>
      <c r="G571" s="133"/>
      <c r="H571" s="278" t="s">
        <v>424</v>
      </c>
      <c r="I571" s="176" t="s">
        <v>1407</v>
      </c>
      <c r="J571" s="292"/>
      <c r="K571" s="206" t="s">
        <v>662</v>
      </c>
      <c r="L571" s="200" t="s">
        <v>500</v>
      </c>
      <c r="M571" s="134" t="s">
        <v>393</v>
      </c>
      <c r="N571" s="61" t="s">
        <v>349</v>
      </c>
      <c r="O571" s="282" t="s">
        <v>205</v>
      </c>
      <c r="P571" s="282">
        <v>1</v>
      </c>
      <c r="Q571" s="131"/>
      <c r="R571" s="131"/>
      <c r="S571" s="131"/>
      <c r="T571" s="131" t="s">
        <v>205</v>
      </c>
      <c r="U571" s="131"/>
      <c r="V571" s="131"/>
      <c r="W571" s="131"/>
      <c r="X571" s="131"/>
      <c r="Y571" s="131"/>
      <c r="Z571" s="131"/>
      <c r="AA571" s="131"/>
      <c r="AB571" s="130">
        <f t="shared" si="792"/>
        <v>1</v>
      </c>
      <c r="AC571" s="77"/>
      <c r="AD571" s="77"/>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251"/>
      <c r="BT571" s="251"/>
      <c r="BU571" s="77"/>
      <c r="BV571" s="77"/>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77"/>
      <c r="DM571" s="77"/>
      <c r="DN571" s="77"/>
      <c r="DO571" s="77"/>
      <c r="DP571" s="61"/>
      <c r="DQ571" s="61"/>
      <c r="DR571" s="61"/>
      <c r="DS571" s="61"/>
      <c r="DT571" s="61"/>
      <c r="DU571" s="61"/>
      <c r="DV571" s="61"/>
      <c r="DW571" s="61"/>
      <c r="DX571" s="61"/>
      <c r="DY571" s="61"/>
      <c r="DZ571" s="61"/>
      <c r="EA571" s="61"/>
      <c r="EB571" s="61"/>
      <c r="EC571" s="61"/>
      <c r="ED571" s="61"/>
      <c r="EE571" s="61"/>
      <c r="EF571" s="61"/>
      <c r="EG571" s="61"/>
      <c r="EH571" s="61"/>
      <c r="EI571" s="61"/>
      <c r="EJ571" s="61"/>
      <c r="EK571" s="61"/>
      <c r="EL571" s="61"/>
      <c r="EM571" s="61"/>
      <c r="EN571" s="61"/>
      <c r="EO571" s="61"/>
      <c r="EP571" s="61"/>
      <c r="EQ571" s="61"/>
      <c r="ER571" s="61"/>
      <c r="ES571" s="61"/>
      <c r="ET571" s="61"/>
      <c r="EU571" s="61"/>
      <c r="EV571" s="61"/>
      <c r="EW571" s="61"/>
      <c r="EX571" s="61"/>
      <c r="EY571" s="61"/>
      <c r="EZ571" s="61"/>
      <c r="FA571" s="61"/>
      <c r="FB571" s="61"/>
      <c r="FC571" s="61"/>
      <c r="FD571" s="61"/>
      <c r="FE571" s="77"/>
      <c r="FF571" s="77"/>
      <c r="FG571" s="77"/>
      <c r="FH571" s="77"/>
      <c r="FI571" s="77"/>
      <c r="FJ571" s="61"/>
      <c r="FK571" s="61"/>
      <c r="FL571" s="61"/>
      <c r="FM571" s="61"/>
      <c r="FN571" s="61"/>
      <c r="FO571" s="61"/>
      <c r="FP571" s="61"/>
      <c r="FQ571" s="61"/>
      <c r="FR571" s="61"/>
      <c r="FS571" s="61"/>
      <c r="FT571" s="61"/>
      <c r="FU571" s="61"/>
      <c r="FV571" s="61"/>
      <c r="FW571" s="61"/>
      <c r="FX571" s="61"/>
      <c r="FY571" s="61"/>
      <c r="FZ571" s="61"/>
      <c r="GA571" s="61"/>
      <c r="GB571" s="61"/>
      <c r="GC571" s="61"/>
      <c r="GD571" s="61"/>
      <c r="GE571" s="61"/>
      <c r="GF571" s="61"/>
      <c r="GG571" s="61"/>
      <c r="GH571" s="61"/>
      <c r="GI571" s="61"/>
      <c r="GJ571" s="61"/>
      <c r="GK571" s="61"/>
      <c r="GL571" s="61"/>
      <c r="GM571" s="61"/>
      <c r="GN571" s="61"/>
      <c r="GO571" s="61"/>
      <c r="GP571" s="61"/>
      <c r="GQ571" s="61"/>
      <c r="GR571" s="61"/>
      <c r="GS571" s="61"/>
      <c r="GT571" s="61"/>
      <c r="GU571" s="61"/>
      <c r="GV571" s="61"/>
      <c r="GW571" s="61"/>
      <c r="GX571" s="61"/>
      <c r="GY571" s="79" t="s">
        <v>555</v>
      </c>
      <c r="GZ571" s="79" t="s">
        <v>555</v>
      </c>
      <c r="HA571" s="79" t="s">
        <v>555</v>
      </c>
      <c r="HB571" s="79" t="s">
        <v>555</v>
      </c>
      <c r="HC571" s="79" t="s">
        <v>555</v>
      </c>
      <c r="HD571" s="61"/>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61"/>
      <c r="IH571" s="61"/>
      <c r="II571" s="61"/>
      <c r="IJ571" s="61"/>
      <c r="IK571" s="61"/>
      <c r="IL571" s="61"/>
      <c r="IM571" s="61"/>
      <c r="IN571" s="61"/>
      <c r="IO571" s="61"/>
      <c r="IP571" s="61"/>
      <c r="IQ571" s="61"/>
      <c r="IR571" s="61"/>
      <c r="IS571" s="77"/>
      <c r="IT571" s="77"/>
      <c r="IU571" s="77"/>
      <c r="IV571" s="77"/>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61"/>
      <c r="JX571" s="61"/>
      <c r="JY571" s="61"/>
      <c r="JZ571" s="61"/>
      <c r="KA571" s="61"/>
      <c r="KB571" s="61"/>
      <c r="KC571" s="61"/>
      <c r="KD571" s="61"/>
      <c r="KE571" s="61"/>
      <c r="KF571" s="61"/>
      <c r="KG571" s="61"/>
      <c r="KH571" s="61"/>
      <c r="KI571" s="61"/>
      <c r="KJ571" s="61"/>
      <c r="KK571" s="78"/>
      <c r="KL571" s="61"/>
      <c r="KM571" s="61"/>
      <c r="KN571" s="61">
        <v>2</v>
      </c>
      <c r="KO571" s="61">
        <v>2</v>
      </c>
      <c r="KP571" s="61">
        <v>2</v>
      </c>
      <c r="KQ571" s="61">
        <v>2</v>
      </c>
      <c r="KR571" s="61">
        <v>2</v>
      </c>
      <c r="KS571" s="61">
        <v>2</v>
      </c>
      <c r="KT571" s="61">
        <v>2</v>
      </c>
      <c r="KU571" s="61">
        <v>2</v>
      </c>
      <c r="KV571" s="61">
        <v>2</v>
      </c>
      <c r="KW571" s="61">
        <v>2</v>
      </c>
      <c r="KX571" s="61">
        <v>1</v>
      </c>
      <c r="KY571" s="61">
        <v>2</v>
      </c>
      <c r="KZ571" s="61">
        <v>1</v>
      </c>
      <c r="LA571" s="61">
        <v>2</v>
      </c>
      <c r="LB571" s="61">
        <v>2</v>
      </c>
      <c r="LC571" s="61">
        <v>2</v>
      </c>
      <c r="LD571" s="61">
        <v>2</v>
      </c>
      <c r="LE571" s="61">
        <v>2</v>
      </c>
      <c r="LF571" s="61">
        <v>2</v>
      </c>
      <c r="LG571" s="61">
        <v>2</v>
      </c>
      <c r="LH571" s="61">
        <v>2</v>
      </c>
      <c r="LI571" s="61">
        <v>2</v>
      </c>
      <c r="LJ571" s="61">
        <v>2</v>
      </c>
      <c r="LK571" s="61"/>
      <c r="LL571" s="61"/>
      <c r="LM571" s="61"/>
      <c r="LN571" s="61"/>
      <c r="LO571" s="61">
        <v>2</v>
      </c>
      <c r="LP571" s="61">
        <v>2</v>
      </c>
      <c r="LQ571" s="61">
        <v>2</v>
      </c>
      <c r="LR571" s="202">
        <f>COUNTIF(KN571:LQ571,"2")</f>
        <v>24</v>
      </c>
      <c r="LS571" s="203">
        <f>LR571/(LR571+LT571+LV571+LX571)</f>
        <v>0.92307692307692313</v>
      </c>
      <c r="LT571" s="202">
        <f>COUNTIF(KN571:LQ571,"1")</f>
        <v>2</v>
      </c>
      <c r="LU571" s="203">
        <f>LT571/(LR571+LT571+LV571+LX571)</f>
        <v>7.6923076923076927E-2</v>
      </c>
      <c r="LV571" s="202">
        <f>COUNTIF(KN571:LQ571,"0")</f>
        <v>0</v>
      </c>
      <c r="LW571" s="203">
        <f>LV571/(LR571+LT571+LV571+LX571)</f>
        <v>0</v>
      </c>
      <c r="LX571" s="202">
        <f>COUNTIF(KA571:LQ571,"KĐG")</f>
        <v>0</v>
      </c>
      <c r="LY571" s="203">
        <f>LX571/(LR571+LT571+LV571+LX571)</f>
        <v>0</v>
      </c>
      <c r="LZ571" s="204">
        <f>(((LR571*2)+(LT571*1)+(LV571*0)))/(LR571+LT571+LV571)</f>
        <v>1.9230769230769231</v>
      </c>
      <c r="MA571" s="208" t="str">
        <f>IF(LY571&gt;=50%,"KĐG",IF(LZ571&gt;=1.6,"Đạt mục tiêu",IF(LZ571&gt;=1,"Cần cố gắng","Chưa đạt")))</f>
        <v>Đạt mục tiêu</v>
      </c>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61"/>
      <c r="NF571" s="61"/>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61"/>
      <c r="OE571" s="61"/>
      <c r="OF571" s="61"/>
      <c r="OG571" s="61"/>
      <c r="OH571" s="61"/>
      <c r="OI571" s="61"/>
      <c r="OJ571" s="61"/>
      <c r="OK571" s="61"/>
      <c r="OL571" s="61"/>
      <c r="OM571" s="61"/>
      <c r="ON571" s="61"/>
      <c r="OO571" s="61"/>
      <c r="OP571" s="61"/>
      <c r="OQ571" s="61"/>
      <c r="OR571" s="61"/>
      <c r="OS571" s="61"/>
      <c r="OT571" s="61"/>
      <c r="OU571" s="61"/>
      <c r="OV571" s="61"/>
      <c r="OW571" s="61"/>
      <c r="OX571" s="61"/>
      <c r="OY571" s="61"/>
      <c r="OZ571" s="282"/>
    </row>
    <row r="572" spans="1:416" ht="65.25" hidden="1" customHeight="1">
      <c r="A572" s="61"/>
      <c r="B572" s="61">
        <v>212</v>
      </c>
      <c r="C572" s="137" t="s">
        <v>286</v>
      </c>
      <c r="D572" s="133" t="s">
        <v>4</v>
      </c>
      <c r="E572" s="137" t="s">
        <v>422</v>
      </c>
      <c r="F572" s="134" t="s">
        <v>5</v>
      </c>
      <c r="G572" s="133"/>
      <c r="H572" s="137" t="s">
        <v>422</v>
      </c>
      <c r="I572" s="160" t="s">
        <v>918</v>
      </c>
      <c r="J572" s="134"/>
      <c r="K572" s="206" t="s">
        <v>662</v>
      </c>
      <c r="L572" s="200" t="s">
        <v>500</v>
      </c>
      <c r="M572" s="134" t="s">
        <v>393</v>
      </c>
      <c r="N572" s="61" t="s">
        <v>349</v>
      </c>
      <c r="O572" s="282" t="s">
        <v>205</v>
      </c>
      <c r="P572" s="282">
        <v>1</v>
      </c>
      <c r="Q572" s="131"/>
      <c r="R572" s="131"/>
      <c r="S572" s="131"/>
      <c r="T572" s="131"/>
      <c r="U572" s="131"/>
      <c r="V572" s="131" t="s">
        <v>205</v>
      </c>
      <c r="W572" s="131"/>
      <c r="X572" s="131"/>
      <c r="Y572" s="131"/>
      <c r="Z572" s="131"/>
      <c r="AA572" s="131"/>
      <c r="AB572" s="130">
        <f t="shared" si="792"/>
        <v>1</v>
      </c>
      <c r="AC572" s="75"/>
      <c r="AD572" s="75" t="s">
        <v>557</v>
      </c>
      <c r="AE572" s="201">
        <v>2</v>
      </c>
      <c r="AF572" s="201">
        <v>2</v>
      </c>
      <c r="AG572" s="201">
        <v>1</v>
      </c>
      <c r="AH572" s="201">
        <v>2</v>
      </c>
      <c r="AI572" s="201">
        <v>2</v>
      </c>
      <c r="AJ572" s="201">
        <v>2</v>
      </c>
      <c r="AK572" s="201">
        <v>2</v>
      </c>
      <c r="AL572" s="201">
        <v>2</v>
      </c>
      <c r="AM572" s="201">
        <v>1</v>
      </c>
      <c r="AN572" s="201">
        <v>2</v>
      </c>
      <c r="AO572" s="201">
        <v>2</v>
      </c>
      <c r="AP572" s="201">
        <v>2</v>
      </c>
      <c r="AQ572" s="201">
        <v>2</v>
      </c>
      <c r="AR572" s="201">
        <v>2</v>
      </c>
      <c r="AS572" s="201">
        <v>2</v>
      </c>
      <c r="AT572" s="201">
        <v>2</v>
      </c>
      <c r="AU572" s="201">
        <v>2</v>
      </c>
      <c r="AV572" s="201">
        <v>2</v>
      </c>
      <c r="AW572" s="201">
        <v>1</v>
      </c>
      <c r="AX572" s="201">
        <v>2</v>
      </c>
      <c r="AY572" s="201">
        <v>2</v>
      </c>
      <c r="AZ572" s="201">
        <v>2</v>
      </c>
      <c r="BA572" s="201">
        <v>2</v>
      </c>
      <c r="BB572" s="201">
        <v>2</v>
      </c>
      <c r="BC572" s="201">
        <v>2</v>
      </c>
      <c r="BD572" s="201">
        <v>2</v>
      </c>
      <c r="BE572" s="201">
        <v>2</v>
      </c>
      <c r="BF572" s="201">
        <v>2</v>
      </c>
      <c r="BG572" s="201">
        <v>2</v>
      </c>
      <c r="BH572" s="201">
        <v>2</v>
      </c>
      <c r="BI572" s="202">
        <f>COUNTIF(AE572:BH572,"2")</f>
        <v>27</v>
      </c>
      <c r="BJ572" s="203">
        <f>BI572/(BI572+BK572+BM572+BO572)</f>
        <v>0.9</v>
      </c>
      <c r="BK572" s="202">
        <f>COUNTIF(AE572:BH572,"1")</f>
        <v>3</v>
      </c>
      <c r="BL572" s="203">
        <f>BK572/(BI572+BK572+BM572+BO572)</f>
        <v>0.1</v>
      </c>
      <c r="BM572" s="202">
        <f>COUNTIF(AE572:BH572,"0")</f>
        <v>0</v>
      </c>
      <c r="BN572" s="203">
        <f>BM572/(BI572+BK572+BM572+BO572)</f>
        <v>0</v>
      </c>
      <c r="BO572" s="202">
        <f>COUNTIF(P572:BH572,"KĐG")</f>
        <v>0</v>
      </c>
      <c r="BP572" s="203">
        <f>BO572/(BI572+BK572+BM572+BO572)</f>
        <v>0</v>
      </c>
      <c r="BQ572" s="204">
        <f>(((BI572*2)+(BK572*1)+(BM572*0)))/(BI572+BK572+BM572)</f>
        <v>1.9</v>
      </c>
      <c r="BR572" s="205" t="str">
        <f>IF(BP572&gt;=50%,"KĐG",IF(BQ572&gt;=1.6,"Đạt mục tiêu",IF(BQ572&gt;=1,"Cần cố gắng","Chưa đạt")))</f>
        <v>Đạt mục tiêu</v>
      </c>
      <c r="BS572" s="251"/>
      <c r="BT572" s="251"/>
      <c r="BU572" s="77">
        <v>2</v>
      </c>
      <c r="BV572" s="77">
        <v>2</v>
      </c>
      <c r="BW572" s="61">
        <v>1</v>
      </c>
      <c r="BX572" s="61">
        <v>2</v>
      </c>
      <c r="BY572" s="61">
        <v>2</v>
      </c>
      <c r="BZ572" s="61">
        <v>2</v>
      </c>
      <c r="CA572" s="61">
        <v>2</v>
      </c>
      <c r="CB572" s="61">
        <v>2</v>
      </c>
      <c r="CC572" s="61">
        <v>1</v>
      </c>
      <c r="CD572" s="61">
        <v>2</v>
      </c>
      <c r="CE572" s="61">
        <v>2</v>
      </c>
      <c r="CF572" s="61">
        <v>2</v>
      </c>
      <c r="CG572" s="61">
        <v>2</v>
      </c>
      <c r="CH572" s="61">
        <v>2</v>
      </c>
      <c r="CI572" s="61">
        <v>2</v>
      </c>
      <c r="CJ572" s="61">
        <v>2</v>
      </c>
      <c r="CK572" s="61">
        <v>2</v>
      </c>
      <c r="CL572" s="61">
        <v>2</v>
      </c>
      <c r="CM572" s="61">
        <v>1</v>
      </c>
      <c r="CN572" s="61">
        <v>2</v>
      </c>
      <c r="CO572" s="61">
        <v>2</v>
      </c>
      <c r="CP572" s="61">
        <v>2</v>
      </c>
      <c r="CQ572" s="61">
        <v>2</v>
      </c>
      <c r="CR572" s="61">
        <v>2</v>
      </c>
      <c r="CS572" s="61">
        <v>2</v>
      </c>
      <c r="CT572" s="61">
        <v>2</v>
      </c>
      <c r="CU572" s="61">
        <v>2</v>
      </c>
      <c r="CV572" s="61">
        <v>2</v>
      </c>
      <c r="CW572" s="61">
        <v>2</v>
      </c>
      <c r="CX572" s="61">
        <v>2</v>
      </c>
      <c r="CY572" s="61">
        <f>COUNTIF(BU572:CX572,"2")</f>
        <v>27</v>
      </c>
      <c r="CZ572" s="61">
        <f>CY572/(CY572+DA572+DC572+DE572)</f>
        <v>0.9</v>
      </c>
      <c r="DA572" s="61">
        <f>COUNTIF(BU572:CX572,"1")</f>
        <v>3</v>
      </c>
      <c r="DB572" s="61">
        <f>DA572/(CY572+DA572+DC572+DE572)</f>
        <v>0.1</v>
      </c>
      <c r="DC572" s="61">
        <f>COUNTIF(BU572:CX572,"0")</f>
        <v>0</v>
      </c>
      <c r="DD572" s="61">
        <f>DC572/(CY572+DA572+DC572+DE572)</f>
        <v>0</v>
      </c>
      <c r="DE572" s="61">
        <f>COUNTIF(BG572:CX572,"KĐG")</f>
        <v>0</v>
      </c>
      <c r="DF572" s="61">
        <f>DE572/(CY572+DA572+DC572+DE572)</f>
        <v>0</v>
      </c>
      <c r="DG572" s="61">
        <f>(((CY572*2)+(DA572*1)+(DC572*0)))/(CY572+DA572+DC572)</f>
        <v>1.9</v>
      </c>
      <c r="DH572" s="61" t="str">
        <f>IF(DF572&gt;=50%,"KĐG",IF(DG572&gt;=1.6,"Đạt mục tiêu",IF(DG572&gt;=1,"Cần cố gắng","Chưa đạt")))</f>
        <v>Đạt mục tiêu</v>
      </c>
      <c r="DI572" s="61"/>
      <c r="DJ572" s="61"/>
      <c r="DK572" s="61"/>
      <c r="DL572" s="77"/>
      <c r="DM572" s="77"/>
      <c r="DN572" s="77"/>
      <c r="DO572" s="77"/>
      <c r="DP572" s="201">
        <v>2</v>
      </c>
      <c r="DQ572" s="201">
        <v>2</v>
      </c>
      <c r="DR572" s="201">
        <v>2</v>
      </c>
      <c r="DS572" s="201">
        <v>2</v>
      </c>
      <c r="DT572" s="201">
        <v>2</v>
      </c>
      <c r="DU572" s="201">
        <v>2</v>
      </c>
      <c r="DV572" s="201">
        <v>2</v>
      </c>
      <c r="DW572" s="201">
        <v>2</v>
      </c>
      <c r="DX572" s="201">
        <v>2</v>
      </c>
      <c r="DY572" s="201">
        <v>2</v>
      </c>
      <c r="DZ572" s="201">
        <v>2</v>
      </c>
      <c r="EA572" s="201">
        <v>2</v>
      </c>
      <c r="EB572" s="201">
        <v>2</v>
      </c>
      <c r="EC572" s="201">
        <v>2</v>
      </c>
      <c r="ED572" s="201">
        <v>2</v>
      </c>
      <c r="EE572" s="201">
        <v>2</v>
      </c>
      <c r="EF572" s="201">
        <v>2</v>
      </c>
      <c r="EG572" s="201">
        <v>2</v>
      </c>
      <c r="EH572" s="201">
        <v>2</v>
      </c>
      <c r="EI572" s="201">
        <v>2</v>
      </c>
      <c r="EJ572" s="201">
        <v>2</v>
      </c>
      <c r="EK572" s="201"/>
      <c r="EL572" s="201"/>
      <c r="EM572" s="201"/>
      <c r="EN572" s="201"/>
      <c r="EO572" s="201"/>
      <c r="EP572" s="201">
        <v>2</v>
      </c>
      <c r="EQ572" s="201">
        <v>2</v>
      </c>
      <c r="ER572" s="201">
        <v>2</v>
      </c>
      <c r="ES572" s="201"/>
      <c r="ET572" s="201">
        <v>2</v>
      </c>
      <c r="EU572" s="202">
        <f>COUNTIF(DL572:ET572,"2")</f>
        <v>25</v>
      </c>
      <c r="EV572" s="203">
        <f>EU572/(EU572+EW572+EY572+FA572)</f>
        <v>1</v>
      </c>
      <c r="EW572" s="202">
        <f>COUNTIF(DL572:ET572,"1")</f>
        <v>0</v>
      </c>
      <c r="EX572" s="203">
        <f>EW572/(EU572+EW572+EY572+FA572)</f>
        <v>0</v>
      </c>
      <c r="EY572" s="202">
        <f>COUNTIF(DL572:ET572,"0")</f>
        <v>0</v>
      </c>
      <c r="EZ572" s="203">
        <f>EY572/(EU572+EW572+EY572+FA572)</f>
        <v>0</v>
      </c>
      <c r="FA572" s="202">
        <f>COUNTIF(DL572:ET572,"KĐG")</f>
        <v>0</v>
      </c>
      <c r="FB572" s="203">
        <f>FA572/(EU572+EW572+EY572+FA572)</f>
        <v>0</v>
      </c>
      <c r="FC572" s="204">
        <f>(((EU572*2)+(EW572*1)+(EY572*0)))/(EU572+EW572+EY572)</f>
        <v>2</v>
      </c>
      <c r="FD572" s="207" t="str">
        <f>IF(FB572&gt;=50%,"KĐG",IF(FC572&gt;=1.6,"Đạt mục tiêu",IF(FC572&gt;=1,"Cần cố gắng","Chưa đạt")))</f>
        <v>Đạt mục tiêu</v>
      </c>
      <c r="FE572" s="77"/>
      <c r="FF572" s="77"/>
      <c r="FG572" s="77"/>
      <c r="FH572" s="77"/>
      <c r="FI572" s="77"/>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61"/>
      <c r="GP572" s="61"/>
      <c r="GQ572" s="61"/>
      <c r="GR572" s="61"/>
      <c r="GS572" s="61"/>
      <c r="GT572" s="61"/>
      <c r="GU572" s="61"/>
      <c r="GV572" s="61"/>
      <c r="GW572" s="61"/>
      <c r="GX572" s="61"/>
      <c r="GY572" s="77"/>
      <c r="GZ572" s="77"/>
      <c r="HA572" s="77"/>
      <c r="HB572" s="77"/>
      <c r="HC572" s="77"/>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61"/>
      <c r="IJ572" s="61"/>
      <c r="IK572" s="61"/>
      <c r="IL572" s="61"/>
      <c r="IM572" s="61"/>
      <c r="IN572" s="61"/>
      <c r="IO572" s="61"/>
      <c r="IP572" s="61"/>
      <c r="IQ572" s="61"/>
      <c r="IR572" s="61"/>
      <c r="IS572" s="77"/>
      <c r="IT572" s="77"/>
      <c r="IU572" s="77"/>
      <c r="IV572" s="77"/>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61"/>
      <c r="OE572" s="61"/>
      <c r="OF572" s="61"/>
      <c r="OG572" s="61"/>
      <c r="OH572" s="61"/>
      <c r="OI572" s="61"/>
      <c r="OJ572" s="61"/>
      <c r="OK572" s="61"/>
      <c r="OL572" s="61"/>
      <c r="OM572" s="61"/>
      <c r="ON572" s="61"/>
      <c r="OO572" s="61"/>
      <c r="OP572" s="61"/>
      <c r="OQ572" s="61"/>
      <c r="OR572" s="61"/>
      <c r="OS572" s="61"/>
      <c r="OT572" s="61"/>
      <c r="OU572" s="61"/>
      <c r="OV572" s="61"/>
      <c r="OW572" s="61"/>
      <c r="OX572" s="61"/>
      <c r="OY572" s="61"/>
      <c r="OZ572" s="61"/>
    </row>
    <row r="573" spans="1:416" ht="55.5" hidden="1">
      <c r="A573" s="61"/>
      <c r="B573" s="61">
        <v>213</v>
      </c>
      <c r="C573" s="137" t="s">
        <v>286</v>
      </c>
      <c r="D573" s="133" t="s">
        <v>4</v>
      </c>
      <c r="E573" s="137" t="s">
        <v>426</v>
      </c>
      <c r="F573" s="134" t="s">
        <v>5</v>
      </c>
      <c r="G573" s="133"/>
      <c r="H573" s="137" t="s">
        <v>426</v>
      </c>
      <c r="I573" s="176" t="s">
        <v>1103</v>
      </c>
      <c r="J573" s="134"/>
      <c r="K573" s="206" t="s">
        <v>662</v>
      </c>
      <c r="L573" s="134" t="s">
        <v>500</v>
      </c>
      <c r="M573" s="134" t="s">
        <v>393</v>
      </c>
      <c r="N573" s="61" t="s">
        <v>349</v>
      </c>
      <c r="O573" s="61" t="s">
        <v>205</v>
      </c>
      <c r="P573" s="61">
        <v>1</v>
      </c>
      <c r="Q573" s="131"/>
      <c r="R573" s="131"/>
      <c r="S573" s="131"/>
      <c r="T573" s="131"/>
      <c r="U573" s="131"/>
      <c r="V573" s="131"/>
      <c r="W573" s="131" t="s">
        <v>205</v>
      </c>
      <c r="X573" s="131"/>
      <c r="Y573" s="131"/>
      <c r="Z573" s="131"/>
      <c r="AA573" s="131"/>
      <c r="AB573" s="130">
        <f t="shared" si="792"/>
        <v>1</v>
      </c>
      <c r="AC573" s="77"/>
      <c r="AD573" s="77"/>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251"/>
      <c r="BT573" s="251"/>
      <c r="BU573" s="77"/>
      <c r="BV573" s="77"/>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c r="CT573" s="61"/>
      <c r="CU573" s="61"/>
      <c r="CV573" s="61"/>
      <c r="CW573" s="61"/>
      <c r="CX573" s="61"/>
      <c r="CY573" s="61"/>
      <c r="CZ573" s="61"/>
      <c r="DA573" s="61"/>
      <c r="DB573" s="61"/>
      <c r="DC573" s="61"/>
      <c r="DD573" s="61"/>
      <c r="DE573" s="61"/>
      <c r="DF573" s="61"/>
      <c r="DG573" s="61"/>
      <c r="DH573" s="61"/>
      <c r="DI573" s="61"/>
      <c r="DJ573" s="61"/>
      <c r="DK573" s="61"/>
      <c r="DL573" s="77"/>
      <c r="DM573" s="77"/>
      <c r="DN573" s="77"/>
      <c r="DO573" s="77"/>
      <c r="DP573" s="61"/>
      <c r="DQ573" s="61"/>
      <c r="DR573" s="61"/>
      <c r="DS573" s="61"/>
      <c r="DT573" s="61"/>
      <c r="DU573" s="61"/>
      <c r="DV573" s="61"/>
      <c r="DW573" s="61"/>
      <c r="DX573" s="61"/>
      <c r="DY573" s="61"/>
      <c r="DZ573" s="61"/>
      <c r="EA573" s="61"/>
      <c r="EB573" s="61"/>
      <c r="EC573" s="61"/>
      <c r="ED573" s="61"/>
      <c r="EE573" s="61"/>
      <c r="EF573" s="61"/>
      <c r="EG573" s="61"/>
      <c r="EH573" s="61"/>
      <c r="EI573" s="61"/>
      <c r="EJ573" s="61"/>
      <c r="EK573" s="61"/>
      <c r="EL573" s="61"/>
      <c r="EM573" s="61"/>
      <c r="EN573" s="61"/>
      <c r="EO573" s="61"/>
      <c r="EP573" s="61"/>
      <c r="EQ573" s="61"/>
      <c r="ER573" s="61"/>
      <c r="ES573" s="61"/>
      <c r="ET573" s="61"/>
      <c r="EU573" s="61"/>
      <c r="EV573" s="61"/>
      <c r="EW573" s="61"/>
      <c r="EX573" s="61"/>
      <c r="EY573" s="61"/>
      <c r="EZ573" s="61"/>
      <c r="FA573" s="61"/>
      <c r="FB573" s="61"/>
      <c r="FC573" s="61"/>
      <c r="FD573" s="61"/>
      <c r="FE573" s="79"/>
      <c r="FF573" s="79" t="s">
        <v>555</v>
      </c>
      <c r="FG573" s="79"/>
      <c r="FH573" s="79"/>
      <c r="FI573" s="79"/>
      <c r="FJ573" s="77" t="s">
        <v>463</v>
      </c>
      <c r="FK573" s="77" t="s">
        <v>463</v>
      </c>
      <c r="FL573" s="77" t="s">
        <v>1022</v>
      </c>
      <c r="FM573" s="77" t="s">
        <v>1022</v>
      </c>
      <c r="FN573" s="77" t="s">
        <v>463</v>
      </c>
      <c r="FO573" s="77" t="s">
        <v>463</v>
      </c>
      <c r="FP573" s="77" t="s">
        <v>463</v>
      </c>
      <c r="FQ573" s="77" t="s">
        <v>463</v>
      </c>
      <c r="FR573" s="77" t="s">
        <v>463</v>
      </c>
      <c r="FS573" s="77" t="s">
        <v>463</v>
      </c>
      <c r="FT573" s="77" t="s">
        <v>463</v>
      </c>
      <c r="FU573" s="77" t="s">
        <v>463</v>
      </c>
      <c r="FV573" s="77" t="s">
        <v>1022</v>
      </c>
      <c r="FW573" s="77" t="s">
        <v>463</v>
      </c>
      <c r="FX573" s="77" t="s">
        <v>463</v>
      </c>
      <c r="FY573" s="77" t="s">
        <v>463</v>
      </c>
      <c r="FZ573" s="77" t="s">
        <v>463</v>
      </c>
      <c r="GA573" s="77" t="s">
        <v>463</v>
      </c>
      <c r="GB573" s="77" t="s">
        <v>1023</v>
      </c>
      <c r="GC573" s="77" t="s">
        <v>463</v>
      </c>
      <c r="GD573" s="77" t="s">
        <v>463</v>
      </c>
      <c r="GE573" s="77" t="s">
        <v>463</v>
      </c>
      <c r="GF573" s="77" t="s">
        <v>463</v>
      </c>
      <c r="GG573" s="77" t="s">
        <v>463</v>
      </c>
      <c r="GH573" s="77" t="s">
        <v>463</v>
      </c>
      <c r="GI573" s="77" t="s">
        <v>463</v>
      </c>
      <c r="GJ573" s="77" t="s">
        <v>463</v>
      </c>
      <c r="GK573" s="77" t="s">
        <v>463</v>
      </c>
      <c r="GL573" s="77" t="s">
        <v>463</v>
      </c>
      <c r="GM573" s="77" t="s">
        <v>463</v>
      </c>
      <c r="GN573" s="77" t="s">
        <v>463</v>
      </c>
      <c r="GO573" s="202">
        <f>COUNTIF(EZ573:GN573,"2")</f>
        <v>27</v>
      </c>
      <c r="GP573" s="203">
        <f t="shared" ref="GP573" si="793">GO573/(GO573+GQ573+GS573+GU573)</f>
        <v>0.9</v>
      </c>
      <c r="GQ573" s="202">
        <f>COUNTIF(EZ573:GN573,"1")</f>
        <v>3</v>
      </c>
      <c r="GR573" s="203">
        <f t="shared" ref="GR573" si="794">GQ573/(GO573+GQ573+GS573+GU573)</f>
        <v>0.1</v>
      </c>
      <c r="GS573" s="202">
        <f>COUNTIF(EZ573:GN573,"0")</f>
        <v>0</v>
      </c>
      <c r="GT573" s="203">
        <f t="shared" ref="GT573" si="795">GS573/(GO573+GQ573+GS573+GU573)</f>
        <v>0</v>
      </c>
      <c r="GU573" s="202">
        <f>COUNTIF(EZ573:GN573,"KĐG")</f>
        <v>0</v>
      </c>
      <c r="GV573" s="203">
        <f t="shared" ref="GV573" si="796">GU573/(GO573+GQ573+GS573+GU573)</f>
        <v>0</v>
      </c>
      <c r="GW573" s="204">
        <f t="shared" ref="GW573" si="797">(((GO573*2)+(GQ573*1)+(GS573*0)))/(GO573+GQ573+GS573)</f>
        <v>1.9</v>
      </c>
      <c r="GX573" s="205" t="str">
        <f t="shared" ref="GX573" si="798">IF(GV573&gt;=50%,"KĐG",IF(GW573&gt;=1.6,"Đạt mục tiêu",IF(GW573&gt;=1,"Cần cố gắng","Chưa đạt")))</f>
        <v>Đạt mục tiêu</v>
      </c>
      <c r="GY573" s="77"/>
      <c r="GZ573" s="77"/>
      <c r="HA573" s="77"/>
      <c r="HB573" s="77"/>
      <c r="HC573" s="77"/>
      <c r="HD573" s="178">
        <v>2</v>
      </c>
      <c r="HE573" s="61">
        <v>2</v>
      </c>
      <c r="HF573" s="61">
        <v>2</v>
      </c>
      <c r="HG573" s="61">
        <v>2</v>
      </c>
      <c r="HH573" s="61">
        <v>2</v>
      </c>
      <c r="HI573" s="61">
        <v>2</v>
      </c>
      <c r="HJ573" s="61">
        <v>2</v>
      </c>
      <c r="HK573" s="61">
        <v>2</v>
      </c>
      <c r="HL573" s="61">
        <v>2</v>
      </c>
      <c r="HM573" s="61">
        <v>2</v>
      </c>
      <c r="HN573" s="61">
        <v>2</v>
      </c>
      <c r="HO573" s="61">
        <v>2</v>
      </c>
      <c r="HP573" s="61">
        <v>2</v>
      </c>
      <c r="HQ573" s="61">
        <v>2</v>
      </c>
      <c r="HR573" s="61">
        <v>2</v>
      </c>
      <c r="HS573" s="61">
        <v>2</v>
      </c>
      <c r="HT573" s="61">
        <v>2</v>
      </c>
      <c r="HU573" s="61">
        <v>2</v>
      </c>
      <c r="HV573" s="61">
        <v>2</v>
      </c>
      <c r="HW573" s="61"/>
      <c r="HX573" s="61"/>
      <c r="HY573" s="61"/>
      <c r="HZ573" s="61"/>
      <c r="IA573" s="61"/>
      <c r="IB573" s="61"/>
      <c r="IC573" s="61">
        <v>2</v>
      </c>
      <c r="ID573" s="61">
        <v>2</v>
      </c>
      <c r="IE573" s="61">
        <v>2</v>
      </c>
      <c r="IF573" s="61">
        <v>2</v>
      </c>
      <c r="IG573" s="61">
        <v>2</v>
      </c>
      <c r="IH573" s="202">
        <f>COUNTIF(HD573:IG573,"2")</f>
        <v>24</v>
      </c>
      <c r="II573" s="203">
        <f>IH573/(IH573+IJ573+IL573+IN573)</f>
        <v>1</v>
      </c>
      <c r="IJ573" s="202">
        <f>COUNTIF(HD573:IG573,"1")</f>
        <v>0</v>
      </c>
      <c r="IK573" s="203">
        <f>IJ573/(IH573+IJ573+IL573+IN573)</f>
        <v>0</v>
      </c>
      <c r="IL573" s="202">
        <f>COUNTIF(HD573:IG573,"0")</f>
        <v>0</v>
      </c>
      <c r="IM573" s="203">
        <f>IL573/(IH573+IJ573+IL573+IN573)</f>
        <v>0</v>
      </c>
      <c r="IN573" s="202">
        <f>COUNTIF(GO573:IG573,"KĐG")</f>
        <v>0</v>
      </c>
      <c r="IO573" s="203">
        <f>IN573/(IH573+IJ573+IL573+IN573)</f>
        <v>0</v>
      </c>
      <c r="IP573" s="204">
        <f>(((IH573*2)+(IJ573*1)+(IL573*0)))/(IH573+IJ573+IL573)</f>
        <v>2</v>
      </c>
      <c r="IQ573" s="208" t="str">
        <f>IF(IO573&gt;=50%,"KĐG",IF(IP573&gt;=1.6,"Đạt mục tiêu",IF(IP573&gt;=1,"Cần cố gắng","Chưa đạt")))</f>
        <v>Đạt mục tiêu</v>
      </c>
      <c r="IR573" s="208"/>
      <c r="IS573" s="77"/>
      <c r="IT573" s="77"/>
      <c r="IU573" s="77"/>
      <c r="IV573" s="77"/>
      <c r="IW573" s="61"/>
      <c r="IX573" s="61"/>
      <c r="IY573" s="61"/>
      <c r="IZ573" s="61"/>
      <c r="JA573" s="61"/>
      <c r="JB573" s="61"/>
      <c r="JC573" s="61"/>
      <c r="JD573" s="61"/>
      <c r="JE573" s="61"/>
      <c r="JF573" s="61"/>
      <c r="JG573" s="61"/>
      <c r="JH573" s="61"/>
      <c r="JI573" s="61"/>
      <c r="JJ573" s="61"/>
      <c r="JK573" s="61"/>
      <c r="JL573" s="61"/>
      <c r="JM573" s="61"/>
      <c r="JN573" s="61"/>
      <c r="JO573" s="61"/>
      <c r="JP573" s="61"/>
      <c r="JQ573" s="61"/>
      <c r="JR573" s="61"/>
      <c r="JS573" s="61"/>
      <c r="JT573" s="61"/>
      <c r="JU573" s="61"/>
      <c r="JV573" s="61"/>
      <c r="JW573" s="61"/>
      <c r="JX573" s="61"/>
      <c r="JY573" s="61"/>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61"/>
      <c r="KW573" s="61"/>
      <c r="KX573" s="61"/>
      <c r="KY573" s="61"/>
      <c r="KZ573" s="61"/>
      <c r="LA573" s="61"/>
      <c r="LB573" s="61"/>
      <c r="LC573" s="61"/>
      <c r="LD573" s="61"/>
      <c r="LE573" s="61"/>
      <c r="LF573" s="61"/>
      <c r="LG573" s="61"/>
      <c r="LH573" s="61"/>
      <c r="LI573" s="61"/>
      <c r="LJ573" s="61"/>
      <c r="LK573" s="61"/>
      <c r="LL573" s="61"/>
      <c r="LM573" s="61"/>
      <c r="LN573" s="61"/>
      <c r="LO573" s="61"/>
      <c r="LP573" s="61"/>
      <c r="LQ573" s="61"/>
      <c r="LR573" s="61"/>
      <c r="LS573" s="61"/>
      <c r="LT573" s="61"/>
      <c r="LU573" s="61"/>
      <c r="LV573" s="61"/>
      <c r="LW573" s="61"/>
      <c r="LX573" s="61"/>
      <c r="LY573" s="61"/>
      <c r="LZ573" s="61"/>
      <c r="MA573" s="61"/>
      <c r="MB573" s="61"/>
      <c r="MC573" s="61"/>
      <c r="MD573" s="61"/>
      <c r="ME573" s="61"/>
      <c r="MF573" s="61"/>
      <c r="MG573" s="61"/>
      <c r="MH573" s="61"/>
      <c r="MI573" s="61"/>
      <c r="MJ573" s="61"/>
      <c r="MK573" s="61"/>
      <c r="ML573" s="61"/>
      <c r="MM573" s="61"/>
      <c r="MN573" s="61"/>
      <c r="MO573" s="61"/>
      <c r="MP573" s="61"/>
      <c r="MQ573" s="61"/>
      <c r="MR573" s="61"/>
      <c r="MS573" s="61"/>
      <c r="MT573" s="61"/>
      <c r="MU573" s="61"/>
      <c r="MV573" s="61"/>
      <c r="MW573" s="61"/>
      <c r="MX573" s="61"/>
      <c r="MY573" s="61"/>
      <c r="MZ573" s="61"/>
      <c r="NA573" s="61"/>
      <c r="NB573" s="61"/>
      <c r="NC573" s="61"/>
      <c r="ND573" s="61"/>
      <c r="NE573" s="61"/>
      <c r="NF573" s="61"/>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61"/>
      <c r="OE573" s="61"/>
      <c r="OF573" s="61"/>
      <c r="OG573" s="61"/>
      <c r="OH573" s="61"/>
      <c r="OI573" s="61"/>
      <c r="OJ573" s="61"/>
      <c r="OK573" s="61"/>
      <c r="OL573" s="61"/>
      <c r="OM573" s="61"/>
      <c r="ON573" s="61"/>
      <c r="OO573" s="61"/>
      <c r="OP573" s="61"/>
      <c r="OQ573" s="61"/>
      <c r="OR573" s="61"/>
      <c r="OS573" s="61"/>
      <c r="OT573" s="61"/>
      <c r="OU573" s="61"/>
      <c r="OV573" s="61"/>
      <c r="OW573" s="61"/>
      <c r="OX573" s="61"/>
      <c r="OY573" s="61"/>
      <c r="OZ573" s="61"/>
    </row>
    <row r="574" spans="1:416" ht="55.5" hidden="1">
      <c r="A574" s="61"/>
      <c r="B574" s="61">
        <v>214</v>
      </c>
      <c r="C574" s="137" t="s">
        <v>286</v>
      </c>
      <c r="D574" s="133" t="s">
        <v>4</v>
      </c>
      <c r="E574" s="137" t="s">
        <v>423</v>
      </c>
      <c r="F574" s="134" t="s">
        <v>5</v>
      </c>
      <c r="G574" s="133"/>
      <c r="H574" s="137" t="s">
        <v>423</v>
      </c>
      <c r="I574" s="176" t="s">
        <v>1107</v>
      </c>
      <c r="J574" s="134"/>
      <c r="K574" s="206" t="s">
        <v>662</v>
      </c>
      <c r="L574" s="200" t="s">
        <v>500</v>
      </c>
      <c r="M574" s="134" t="s">
        <v>393</v>
      </c>
      <c r="N574" s="61" t="s">
        <v>349</v>
      </c>
      <c r="O574" s="282" t="s">
        <v>205</v>
      </c>
      <c r="P574" s="282">
        <v>1</v>
      </c>
      <c r="Q574" s="131" t="s">
        <v>205</v>
      </c>
      <c r="R574" s="131"/>
      <c r="S574" s="131"/>
      <c r="T574" s="131"/>
      <c r="U574" s="131"/>
      <c r="V574" s="131"/>
      <c r="W574" s="131"/>
      <c r="X574" s="131"/>
      <c r="Y574" s="131"/>
      <c r="Z574" s="131"/>
      <c r="AA574" s="131"/>
      <c r="AB574" s="130">
        <f t="shared" si="792"/>
        <v>1</v>
      </c>
      <c r="AC574" s="75" t="s">
        <v>554</v>
      </c>
      <c r="AD574" s="75"/>
      <c r="AE574" s="201">
        <v>2</v>
      </c>
      <c r="AF574" s="201">
        <v>1</v>
      </c>
      <c r="AG574" s="201">
        <v>1</v>
      </c>
      <c r="AH574" s="201">
        <v>2</v>
      </c>
      <c r="AI574" s="201">
        <v>2</v>
      </c>
      <c r="AJ574" s="201">
        <v>2</v>
      </c>
      <c r="AK574" s="201">
        <v>2</v>
      </c>
      <c r="AL574" s="201">
        <v>2</v>
      </c>
      <c r="AM574" s="201">
        <v>2</v>
      </c>
      <c r="AN574" s="201">
        <v>2</v>
      </c>
      <c r="AO574" s="201">
        <v>2</v>
      </c>
      <c r="AP574" s="201">
        <v>2</v>
      </c>
      <c r="AQ574" s="201">
        <v>1</v>
      </c>
      <c r="AR574" s="201">
        <v>2</v>
      </c>
      <c r="AS574" s="201">
        <v>2</v>
      </c>
      <c r="AT574" s="201">
        <v>2</v>
      </c>
      <c r="AU574" s="201">
        <v>2</v>
      </c>
      <c r="AV574" s="201">
        <v>2</v>
      </c>
      <c r="AW574" s="201">
        <v>2</v>
      </c>
      <c r="AX574" s="201">
        <v>2</v>
      </c>
      <c r="AY574" s="201">
        <v>2</v>
      </c>
      <c r="AZ574" s="201">
        <v>2</v>
      </c>
      <c r="BA574" s="201">
        <v>2</v>
      </c>
      <c r="BB574" s="201">
        <v>2</v>
      </c>
      <c r="BC574" s="201">
        <v>2</v>
      </c>
      <c r="BD574" s="201">
        <v>2</v>
      </c>
      <c r="BE574" s="201">
        <v>2</v>
      </c>
      <c r="BF574" s="201">
        <v>1</v>
      </c>
      <c r="BG574" s="201">
        <v>1</v>
      </c>
      <c r="BH574" s="201">
        <v>2</v>
      </c>
      <c r="BI574" s="202">
        <f>COUNTIF(AE574:BH574,"2")</f>
        <v>25</v>
      </c>
      <c r="BJ574" s="203">
        <f>BI574/(BI574+BK574+BM574+BO574)</f>
        <v>0.83333333333333337</v>
      </c>
      <c r="BK574" s="202">
        <f>COUNTIF(AE574:BH574,"1")</f>
        <v>5</v>
      </c>
      <c r="BL574" s="203">
        <f>BK574/(BI574+BK574+BM574+BO574)</f>
        <v>0.16666666666666666</v>
      </c>
      <c r="BM574" s="202">
        <f>COUNTIF(AE574:BH574,"0")</f>
        <v>0</v>
      </c>
      <c r="BN574" s="203">
        <f>BM574/(BI574+BK574+BM574+BO574)</f>
        <v>0</v>
      </c>
      <c r="BO574" s="202">
        <f>COUNTIF(P574:BH574,"KĐG")</f>
        <v>0</v>
      </c>
      <c r="BP574" s="203">
        <f>BO574/(BI574+BK574+BM574+BO574)</f>
        <v>0</v>
      </c>
      <c r="BQ574" s="204">
        <f>(((BI574*2)+(BK574*1)+(BM574*0)))/(BI574+BK574+BM574)</f>
        <v>1.8333333333333333</v>
      </c>
      <c r="BR574" s="205" t="str">
        <f>IF(BP574&gt;=50%,"KĐG",IF(BQ574&gt;=1.6,"Đạt mục tiêu",IF(BQ574&gt;=1,"Cần cố gắng","Chưa đạt")))</f>
        <v>Đạt mục tiêu</v>
      </c>
      <c r="BS574" s="251"/>
      <c r="BT574" s="251"/>
      <c r="BU574" s="77">
        <v>2</v>
      </c>
      <c r="BV574" s="77">
        <v>1</v>
      </c>
      <c r="BW574" s="61">
        <v>1</v>
      </c>
      <c r="BX574" s="61">
        <v>2</v>
      </c>
      <c r="BY574" s="61">
        <v>2</v>
      </c>
      <c r="BZ574" s="61">
        <v>2</v>
      </c>
      <c r="CA574" s="61">
        <v>2</v>
      </c>
      <c r="CB574" s="61">
        <v>2</v>
      </c>
      <c r="CC574" s="61">
        <v>2</v>
      </c>
      <c r="CD574" s="61">
        <v>2</v>
      </c>
      <c r="CE574" s="61">
        <v>2</v>
      </c>
      <c r="CF574" s="61">
        <v>2</v>
      </c>
      <c r="CG574" s="61">
        <v>1</v>
      </c>
      <c r="CH574" s="61">
        <v>2</v>
      </c>
      <c r="CI574" s="61">
        <v>2</v>
      </c>
      <c r="CJ574" s="61">
        <v>2</v>
      </c>
      <c r="CK574" s="61">
        <v>2</v>
      </c>
      <c r="CL574" s="61">
        <v>2</v>
      </c>
      <c r="CM574" s="61">
        <v>2</v>
      </c>
      <c r="CN574" s="61">
        <v>2</v>
      </c>
      <c r="CO574" s="61">
        <v>2</v>
      </c>
      <c r="CP574" s="61">
        <v>2</v>
      </c>
      <c r="CQ574" s="61">
        <v>2</v>
      </c>
      <c r="CR574" s="61">
        <v>2</v>
      </c>
      <c r="CS574" s="61">
        <v>2</v>
      </c>
      <c r="CT574" s="61">
        <v>2</v>
      </c>
      <c r="CU574" s="61">
        <v>2</v>
      </c>
      <c r="CV574" s="61">
        <v>1</v>
      </c>
      <c r="CW574" s="61">
        <v>1</v>
      </c>
      <c r="CX574" s="61">
        <v>2</v>
      </c>
      <c r="CY574" s="61">
        <f>COUNTIF(BU574:CX574,"2")</f>
        <v>25</v>
      </c>
      <c r="CZ574" s="61">
        <f>CY574/(CY574+DA574+DC574+DE574)</f>
        <v>0.83333333333333337</v>
      </c>
      <c r="DA574" s="61">
        <f>COUNTIF(BU574:CX574,"1")</f>
        <v>5</v>
      </c>
      <c r="DB574" s="61">
        <f>DA574/(CY574+DA574+DC574+DE574)</f>
        <v>0.16666666666666666</v>
      </c>
      <c r="DC574" s="61">
        <f>COUNTIF(BU574:CX574,"0")</f>
        <v>0</v>
      </c>
      <c r="DD574" s="61">
        <f>DC574/(CY574+DA574+DC574+DE574)</f>
        <v>0</v>
      </c>
      <c r="DE574" s="61">
        <f>COUNTIF(BG574:CX574,"KĐG")</f>
        <v>0</v>
      </c>
      <c r="DF574" s="61">
        <f>DE574/(CY574+DA574+DC574+DE574)</f>
        <v>0</v>
      </c>
      <c r="DG574" s="61">
        <f>(((CY574*2)+(DA574*1)+(DC574*0)))/(CY574+DA574+DC574)</f>
        <v>1.8333333333333333</v>
      </c>
      <c r="DH574" s="61" t="str">
        <f>IF(DF574&gt;=50%,"KĐG",IF(DG574&gt;=1.6,"Đạt mục tiêu",IF(DG574&gt;=1,"Cần cố gắng","Chưa đạt")))</f>
        <v>Đạt mục tiêu</v>
      </c>
      <c r="DI574" s="61"/>
      <c r="DJ574" s="61"/>
      <c r="DK574" s="61"/>
      <c r="DL574" s="77"/>
      <c r="DM574" s="77"/>
      <c r="DN574" s="77"/>
      <c r="DO574" s="77"/>
      <c r="DP574" s="201">
        <v>2</v>
      </c>
      <c r="DQ574" s="201">
        <v>2</v>
      </c>
      <c r="DR574" s="201">
        <v>2</v>
      </c>
      <c r="DS574" s="201">
        <v>2</v>
      </c>
      <c r="DT574" s="201">
        <v>2</v>
      </c>
      <c r="DU574" s="201">
        <v>2</v>
      </c>
      <c r="DV574" s="201">
        <v>2</v>
      </c>
      <c r="DW574" s="201">
        <v>2</v>
      </c>
      <c r="DX574" s="201">
        <v>2</v>
      </c>
      <c r="DY574" s="201">
        <v>2</v>
      </c>
      <c r="DZ574" s="201">
        <v>2</v>
      </c>
      <c r="EA574" s="201">
        <v>2</v>
      </c>
      <c r="EB574" s="201">
        <v>2</v>
      </c>
      <c r="EC574" s="201">
        <v>2</v>
      </c>
      <c r="ED574" s="201">
        <v>2</v>
      </c>
      <c r="EE574" s="201">
        <v>2</v>
      </c>
      <c r="EF574" s="201">
        <v>2</v>
      </c>
      <c r="EG574" s="201">
        <v>2</v>
      </c>
      <c r="EH574" s="201">
        <v>2</v>
      </c>
      <c r="EI574" s="201">
        <v>2</v>
      </c>
      <c r="EJ574" s="201">
        <v>2</v>
      </c>
      <c r="EK574" s="201"/>
      <c r="EL574" s="201"/>
      <c r="EM574" s="201"/>
      <c r="EN574" s="201"/>
      <c r="EO574" s="201"/>
      <c r="EP574" s="201">
        <v>2</v>
      </c>
      <c r="EQ574" s="201">
        <v>2</v>
      </c>
      <c r="ER574" s="201">
        <v>2</v>
      </c>
      <c r="ES574" s="201"/>
      <c r="ET574" s="201">
        <v>2</v>
      </c>
      <c r="EU574" s="202">
        <f>COUNTIF(DL574:ET574,"2")</f>
        <v>25</v>
      </c>
      <c r="EV574" s="203">
        <f>EU574/(EU574+EW574+EY574+FA574)</f>
        <v>1</v>
      </c>
      <c r="EW574" s="202">
        <f>COUNTIF(DL574:ET574,"1")</f>
        <v>0</v>
      </c>
      <c r="EX574" s="203">
        <f>EW574/(EU574+EW574+EY574+FA574)</f>
        <v>0</v>
      </c>
      <c r="EY574" s="202">
        <f>COUNTIF(DL574:ET574,"0")</f>
        <v>0</v>
      </c>
      <c r="EZ574" s="203">
        <f>EY574/(EU574+EW574+EY574+FA574)</f>
        <v>0</v>
      </c>
      <c r="FA574" s="202">
        <f>COUNTIF(DL574:ET574,"KĐG")</f>
        <v>0</v>
      </c>
      <c r="FB574" s="203">
        <f>FA574/(EU574+EW574+EY574+FA574)</f>
        <v>0</v>
      </c>
      <c r="FC574" s="204">
        <f>(((EU574*2)+(EW574*1)+(EY574*0)))/(EU574+EW574+EY574)</f>
        <v>2</v>
      </c>
      <c r="FD574" s="207" t="str">
        <f>IF(FB574&gt;=50%,"KĐG",IF(FC574&gt;=1.6,"Đạt mục tiêu",IF(FC574&gt;=1,"Cần cố gắng","Chưa đạt")))</f>
        <v>Đạt mục tiêu</v>
      </c>
      <c r="FE574" s="77"/>
      <c r="FF574" s="77"/>
      <c r="FG574" s="77"/>
      <c r="FH574" s="77"/>
      <c r="FI574" s="77"/>
      <c r="FJ574" s="61"/>
      <c r="FK574" s="61"/>
      <c r="FL574" s="61"/>
      <c r="FM574" s="61"/>
      <c r="FN574" s="61"/>
      <c r="FO574" s="61"/>
      <c r="FP574" s="61"/>
      <c r="FQ574" s="61"/>
      <c r="FR574" s="61"/>
      <c r="FS574" s="61"/>
      <c r="FT574" s="61"/>
      <c r="FU574" s="61"/>
      <c r="FV574" s="61"/>
      <c r="FW574" s="61"/>
      <c r="FX574" s="61"/>
      <c r="FY574" s="61"/>
      <c r="FZ574" s="61"/>
      <c r="GA574" s="61"/>
      <c r="GB574" s="61"/>
      <c r="GC574" s="61"/>
      <c r="GD574" s="61"/>
      <c r="GE574" s="61"/>
      <c r="GF574" s="61"/>
      <c r="GG574" s="61"/>
      <c r="GH574" s="61"/>
      <c r="GI574" s="61"/>
      <c r="GJ574" s="61"/>
      <c r="GK574" s="61"/>
      <c r="GL574" s="61"/>
      <c r="GM574" s="61"/>
      <c r="GN574" s="61"/>
      <c r="GO574" s="61"/>
      <c r="GP574" s="61"/>
      <c r="GQ574" s="61"/>
      <c r="GR574" s="61"/>
      <c r="GS574" s="61"/>
      <c r="GT574" s="61"/>
      <c r="GU574" s="61"/>
      <c r="GV574" s="61"/>
      <c r="GW574" s="61"/>
      <c r="GX574" s="61"/>
      <c r="GY574" s="77"/>
      <c r="GZ574" s="77"/>
      <c r="HA574" s="77"/>
      <c r="HB574" s="77"/>
      <c r="HC574" s="77"/>
      <c r="HD574" s="61"/>
      <c r="HE574" s="61"/>
      <c r="HF574" s="61"/>
      <c r="HG574" s="61"/>
      <c r="HH574" s="61"/>
      <c r="HI574" s="61"/>
      <c r="HJ574" s="61"/>
      <c r="HK574" s="61"/>
      <c r="HL574" s="61"/>
      <c r="HM574" s="61"/>
      <c r="HN574" s="61"/>
      <c r="HO574" s="61"/>
      <c r="HP574" s="61"/>
      <c r="HQ574" s="61"/>
      <c r="HR574" s="61"/>
      <c r="HS574" s="61"/>
      <c r="HT574" s="61"/>
      <c r="HU574" s="61"/>
      <c r="HV574" s="61"/>
      <c r="HW574" s="61"/>
      <c r="HX574" s="61"/>
      <c r="HY574" s="61"/>
      <c r="HZ574" s="61"/>
      <c r="IA574" s="61"/>
      <c r="IB574" s="61"/>
      <c r="IC574" s="61"/>
      <c r="ID574" s="61"/>
      <c r="IE574" s="61"/>
      <c r="IF574" s="61"/>
      <c r="IG574" s="61"/>
      <c r="IH574" s="61"/>
      <c r="II574" s="61"/>
      <c r="IJ574" s="61"/>
      <c r="IK574" s="61"/>
      <c r="IL574" s="61"/>
      <c r="IM574" s="61"/>
      <c r="IN574" s="61"/>
      <c r="IO574" s="61"/>
      <c r="IP574" s="61"/>
      <c r="IQ574" s="61"/>
      <c r="IR574" s="61"/>
      <c r="IS574" s="77"/>
      <c r="IT574" s="77"/>
      <c r="IU574" s="77"/>
      <c r="IV574" s="77"/>
      <c r="IW574" s="61"/>
      <c r="IX574" s="61"/>
      <c r="IY574" s="61"/>
      <c r="IZ574" s="61"/>
      <c r="JA574" s="61"/>
      <c r="JB574" s="61"/>
      <c r="JC574" s="61"/>
      <c r="JD574" s="61"/>
      <c r="JE574" s="61"/>
      <c r="JF574" s="61"/>
      <c r="JG574" s="61"/>
      <c r="JH574" s="61"/>
      <c r="JI574" s="61"/>
      <c r="JJ574" s="61"/>
      <c r="JK574" s="61"/>
      <c r="JL574" s="61"/>
      <c r="JM574" s="61"/>
      <c r="JN574" s="61"/>
      <c r="JO574" s="61"/>
      <c r="JP574" s="61"/>
      <c r="JQ574" s="61"/>
      <c r="JR574" s="61"/>
      <c r="JS574" s="61"/>
      <c r="JT574" s="61"/>
      <c r="JU574" s="61"/>
      <c r="JV574" s="61"/>
      <c r="JW574" s="61"/>
      <c r="JX574" s="61"/>
      <c r="JY574" s="61"/>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61"/>
      <c r="KW574" s="61"/>
      <c r="KX574" s="61"/>
      <c r="KY574" s="61"/>
      <c r="KZ574" s="61"/>
      <c r="LA574" s="61"/>
      <c r="LB574" s="61"/>
      <c r="LC574" s="61"/>
      <c r="LD574" s="61"/>
      <c r="LE574" s="61"/>
      <c r="LF574" s="61"/>
      <c r="LG574" s="61"/>
      <c r="LH574" s="61"/>
      <c r="LI574" s="61"/>
      <c r="LJ574" s="61"/>
      <c r="LK574" s="61"/>
      <c r="LL574" s="61"/>
      <c r="LM574" s="61"/>
      <c r="LN574" s="61"/>
      <c r="LO574" s="61"/>
      <c r="LP574" s="61"/>
      <c r="LQ574" s="61"/>
      <c r="LR574" s="61"/>
      <c r="LS574" s="61"/>
      <c r="LT574" s="61"/>
      <c r="LU574" s="61"/>
      <c r="LV574" s="61"/>
      <c r="LW574" s="61"/>
      <c r="LX574" s="61"/>
      <c r="LY574" s="61"/>
      <c r="LZ574" s="61"/>
      <c r="MA574" s="61"/>
      <c r="MB574" s="61"/>
      <c r="MC574" s="61"/>
      <c r="MD574" s="61"/>
      <c r="ME574" s="61"/>
      <c r="MF574" s="61"/>
      <c r="MG574" s="61"/>
      <c r="MH574" s="61"/>
      <c r="MI574" s="61"/>
      <c r="MJ574" s="61"/>
      <c r="MK574" s="61"/>
      <c r="ML574" s="61"/>
      <c r="MM574" s="61"/>
      <c r="MN574" s="61"/>
      <c r="MO574" s="61"/>
      <c r="MP574" s="61"/>
      <c r="MQ574" s="61"/>
      <c r="MR574" s="61"/>
      <c r="MS574" s="61"/>
      <c r="MT574" s="61"/>
      <c r="MU574" s="61"/>
      <c r="MV574" s="61"/>
      <c r="MW574" s="61"/>
      <c r="MX574" s="61"/>
      <c r="MY574" s="61"/>
      <c r="MZ574" s="61"/>
      <c r="NA574" s="61"/>
      <c r="NB574" s="61"/>
      <c r="NC574" s="61"/>
      <c r="ND574" s="61"/>
      <c r="NE574" s="61"/>
      <c r="NF574" s="61"/>
      <c r="NG574" s="61"/>
      <c r="NH574" s="61"/>
      <c r="NI574" s="61"/>
      <c r="NJ574" s="61"/>
      <c r="NK574" s="61"/>
      <c r="NL574" s="61"/>
      <c r="NM574" s="61"/>
      <c r="NN574" s="61"/>
      <c r="NO574" s="61"/>
      <c r="NP574" s="61"/>
      <c r="NQ574" s="61"/>
      <c r="NR574" s="61"/>
      <c r="NS574" s="61"/>
      <c r="NT574" s="61"/>
      <c r="NU574" s="61"/>
      <c r="NV574" s="61"/>
      <c r="NW574" s="61"/>
      <c r="NX574" s="61"/>
      <c r="NY574" s="61"/>
      <c r="NZ574" s="61"/>
      <c r="OA574" s="61"/>
      <c r="OB574" s="61"/>
      <c r="OC574" s="61"/>
      <c r="OD574" s="61"/>
      <c r="OE574" s="61"/>
      <c r="OF574" s="61"/>
      <c r="OG574" s="61"/>
      <c r="OH574" s="61"/>
      <c r="OI574" s="61"/>
      <c r="OJ574" s="61"/>
      <c r="OK574" s="61"/>
      <c r="OL574" s="61"/>
      <c r="OM574" s="61"/>
      <c r="ON574" s="61"/>
      <c r="OO574" s="61"/>
      <c r="OP574" s="61"/>
      <c r="OQ574" s="61"/>
      <c r="OR574" s="61"/>
      <c r="OS574" s="61"/>
      <c r="OT574" s="61"/>
      <c r="OU574" s="61"/>
      <c r="OV574" s="61"/>
      <c r="OW574" s="61"/>
      <c r="OX574" s="61"/>
      <c r="OY574" s="61"/>
      <c r="OZ574" s="61"/>
    </row>
    <row r="575" spans="1:416" ht="55.5" hidden="1">
      <c r="A575" s="61"/>
      <c r="B575" s="61">
        <v>215</v>
      </c>
      <c r="C575" s="137" t="s">
        <v>286</v>
      </c>
      <c r="D575" s="133" t="s">
        <v>4</v>
      </c>
      <c r="E575" s="137" t="s">
        <v>425</v>
      </c>
      <c r="F575" s="134" t="s">
        <v>5</v>
      </c>
      <c r="G575" s="133"/>
      <c r="H575" s="137" t="s">
        <v>425</v>
      </c>
      <c r="I575" s="176" t="s">
        <v>1408</v>
      </c>
      <c r="J575" s="134"/>
      <c r="K575" s="206" t="s">
        <v>662</v>
      </c>
      <c r="L575" s="134" t="s">
        <v>500</v>
      </c>
      <c r="M575" s="134" t="s">
        <v>393</v>
      </c>
      <c r="N575" s="61" t="s">
        <v>349</v>
      </c>
      <c r="O575" s="61" t="s">
        <v>205</v>
      </c>
      <c r="P575" s="61">
        <v>1</v>
      </c>
      <c r="Q575" s="131"/>
      <c r="R575" s="131"/>
      <c r="S575" s="131"/>
      <c r="T575" s="131" t="s">
        <v>205</v>
      </c>
      <c r="U575" s="131"/>
      <c r="V575" s="131"/>
      <c r="W575" s="131"/>
      <c r="X575" s="131"/>
      <c r="Y575" s="131"/>
      <c r="Z575" s="131"/>
      <c r="AA575" s="131"/>
      <c r="AB575" s="130">
        <f t="shared" si="792"/>
        <v>1</v>
      </c>
      <c r="AC575" s="77"/>
      <c r="AD575" s="77"/>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251"/>
      <c r="BT575" s="251"/>
      <c r="BU575" s="77"/>
      <c r="BV575" s="77"/>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c r="CT575" s="61"/>
      <c r="CU575" s="61"/>
      <c r="CV575" s="61"/>
      <c r="CW575" s="61"/>
      <c r="CX575" s="61"/>
      <c r="CY575" s="61"/>
      <c r="CZ575" s="61"/>
      <c r="DA575" s="61"/>
      <c r="DB575" s="61"/>
      <c r="DC575" s="61"/>
      <c r="DD575" s="61"/>
      <c r="DE575" s="61"/>
      <c r="DF575" s="61"/>
      <c r="DG575" s="61"/>
      <c r="DH575" s="61"/>
      <c r="DI575" s="61"/>
      <c r="DJ575" s="61"/>
      <c r="DK575" s="61"/>
      <c r="DL575" s="77"/>
      <c r="DM575" s="77"/>
      <c r="DN575" s="77"/>
      <c r="DO575" s="77"/>
      <c r="DP575" s="61"/>
      <c r="DQ575" s="61"/>
      <c r="DR575" s="61"/>
      <c r="DS575" s="61"/>
      <c r="DT575" s="61"/>
      <c r="DU575" s="61"/>
      <c r="DV575" s="61"/>
      <c r="DW575" s="61"/>
      <c r="DX575" s="61"/>
      <c r="DY575" s="61"/>
      <c r="DZ575" s="61"/>
      <c r="EA575" s="61"/>
      <c r="EB575" s="61"/>
      <c r="EC575" s="61"/>
      <c r="ED575" s="61"/>
      <c r="EE575" s="61"/>
      <c r="EF575" s="61"/>
      <c r="EG575" s="61"/>
      <c r="EH575" s="61"/>
      <c r="EI575" s="61"/>
      <c r="EJ575" s="61"/>
      <c r="EK575" s="61"/>
      <c r="EL575" s="61"/>
      <c r="EM575" s="61"/>
      <c r="EN575" s="61"/>
      <c r="EO575" s="61"/>
      <c r="EP575" s="61"/>
      <c r="EQ575" s="61"/>
      <c r="ER575" s="61"/>
      <c r="ES575" s="61"/>
      <c r="ET575" s="61"/>
      <c r="EU575" s="61"/>
      <c r="EV575" s="61"/>
      <c r="EW575" s="61"/>
      <c r="EX575" s="61"/>
      <c r="EY575" s="61"/>
      <c r="EZ575" s="61"/>
      <c r="FA575" s="61"/>
      <c r="FB575" s="61"/>
      <c r="FC575" s="61"/>
      <c r="FD575" s="61"/>
      <c r="FE575" s="77"/>
      <c r="FF575" s="77"/>
      <c r="FG575" s="77"/>
      <c r="FH575" s="77"/>
      <c r="FI575" s="77"/>
      <c r="FJ575" s="61"/>
      <c r="FK575" s="61"/>
      <c r="FL575" s="61"/>
      <c r="FM575" s="61"/>
      <c r="FN575" s="61"/>
      <c r="FO575" s="61"/>
      <c r="FP575" s="61"/>
      <c r="FQ575" s="61"/>
      <c r="FR575" s="61"/>
      <c r="FS575" s="61"/>
      <c r="FT575" s="61"/>
      <c r="FU575" s="61"/>
      <c r="FV575" s="61"/>
      <c r="FW575" s="61"/>
      <c r="FX575" s="61"/>
      <c r="FY575" s="61"/>
      <c r="FZ575" s="61"/>
      <c r="GA575" s="61"/>
      <c r="GB575" s="61"/>
      <c r="GC575" s="61"/>
      <c r="GD575" s="61"/>
      <c r="GE575" s="61"/>
      <c r="GF575" s="61"/>
      <c r="GG575" s="61"/>
      <c r="GH575" s="61"/>
      <c r="GI575" s="61"/>
      <c r="GJ575" s="61"/>
      <c r="GK575" s="61"/>
      <c r="GL575" s="61"/>
      <c r="GM575" s="61"/>
      <c r="GN575" s="61"/>
      <c r="GO575" s="61"/>
      <c r="GP575" s="61"/>
      <c r="GQ575" s="61"/>
      <c r="GR575" s="61"/>
      <c r="GS575" s="61"/>
      <c r="GT575" s="61"/>
      <c r="GU575" s="61"/>
      <c r="GV575" s="61"/>
      <c r="GW575" s="61"/>
      <c r="GX575" s="61"/>
      <c r="GY575" s="79" t="s">
        <v>555</v>
      </c>
      <c r="GZ575" s="79" t="s">
        <v>555</v>
      </c>
      <c r="HA575" s="79" t="s">
        <v>555</v>
      </c>
      <c r="HB575" s="79" t="s">
        <v>555</v>
      </c>
      <c r="HC575" s="79" t="s">
        <v>555</v>
      </c>
      <c r="HD575" s="178">
        <v>2</v>
      </c>
      <c r="HE575" s="61">
        <v>2</v>
      </c>
      <c r="HF575" s="61">
        <v>2</v>
      </c>
      <c r="HG575" s="61">
        <v>2</v>
      </c>
      <c r="HH575" s="61">
        <v>2</v>
      </c>
      <c r="HI575" s="61">
        <v>2</v>
      </c>
      <c r="HJ575" s="61">
        <v>2</v>
      </c>
      <c r="HK575" s="61">
        <v>2</v>
      </c>
      <c r="HL575" s="61">
        <v>2</v>
      </c>
      <c r="HM575" s="61">
        <v>2</v>
      </c>
      <c r="HN575" s="61">
        <v>2</v>
      </c>
      <c r="HO575" s="61">
        <v>2</v>
      </c>
      <c r="HP575" s="61">
        <v>2</v>
      </c>
      <c r="HQ575" s="61">
        <v>2</v>
      </c>
      <c r="HR575" s="61">
        <v>2</v>
      </c>
      <c r="HS575" s="61">
        <v>2</v>
      </c>
      <c r="HT575" s="61">
        <v>2</v>
      </c>
      <c r="HU575" s="61">
        <v>2</v>
      </c>
      <c r="HV575" s="61">
        <v>2</v>
      </c>
      <c r="HW575" s="61"/>
      <c r="HX575" s="61"/>
      <c r="HY575" s="61"/>
      <c r="HZ575" s="61"/>
      <c r="IA575" s="61"/>
      <c r="IB575" s="61"/>
      <c r="IC575" s="61">
        <v>2</v>
      </c>
      <c r="ID575" s="61">
        <v>2</v>
      </c>
      <c r="IE575" s="61">
        <v>2</v>
      </c>
      <c r="IF575" s="61">
        <v>2</v>
      </c>
      <c r="IG575" s="61">
        <v>2</v>
      </c>
      <c r="IH575" s="202">
        <f>COUNTIF(HD575:IG575,"2")</f>
        <v>24</v>
      </c>
      <c r="II575" s="203">
        <f>IH575/(IH575+IJ575+IL575+IN575)</f>
        <v>1</v>
      </c>
      <c r="IJ575" s="202">
        <f>COUNTIF(HD575:IG575,"1")</f>
        <v>0</v>
      </c>
      <c r="IK575" s="203">
        <f>IJ575/(IH575+IJ575+IL575+IN575)</f>
        <v>0</v>
      </c>
      <c r="IL575" s="202">
        <f>COUNTIF(HD575:IG575,"0")</f>
        <v>0</v>
      </c>
      <c r="IM575" s="203">
        <f>IL575/(IH575+IJ575+IL575+IN575)</f>
        <v>0</v>
      </c>
      <c r="IN575" s="202">
        <f>COUNTIF(GO575:IG575,"KĐG")</f>
        <v>0</v>
      </c>
      <c r="IO575" s="203">
        <f>IN575/(IH575+IJ575+IL575+IN575)</f>
        <v>0</v>
      </c>
      <c r="IP575" s="204">
        <f>(((IH575*2)+(IJ575*1)+(IL575*0)))/(IH575+IJ575+IL575)</f>
        <v>2</v>
      </c>
      <c r="IQ575" s="208" t="str">
        <f>IF(IO575&gt;=50%,"KĐG",IF(IP575&gt;=1.6,"Đạt mục tiêu",IF(IP575&gt;=1,"Cần cố gắng","Chưa đạt")))</f>
        <v>Đạt mục tiêu</v>
      </c>
      <c r="IR575" s="208"/>
      <c r="IS575" s="77"/>
      <c r="IT575" s="77"/>
      <c r="IU575" s="77"/>
      <c r="IV575" s="77"/>
      <c r="IW575" s="61"/>
      <c r="IX575" s="61"/>
      <c r="IY575" s="61"/>
      <c r="IZ575" s="61"/>
      <c r="JA575" s="61"/>
      <c r="JB575" s="61"/>
      <c r="JC575" s="61"/>
      <c r="JD575" s="61"/>
      <c r="JE575" s="61"/>
      <c r="JF575" s="61"/>
      <c r="JG575" s="61"/>
      <c r="JH575" s="61"/>
      <c r="JI575" s="61"/>
      <c r="JJ575" s="61"/>
      <c r="JK575" s="61"/>
      <c r="JL575" s="61"/>
      <c r="JM575" s="61"/>
      <c r="JN575" s="61"/>
      <c r="JO575" s="61"/>
      <c r="JP575" s="61"/>
      <c r="JQ575" s="61"/>
      <c r="JR575" s="61"/>
      <c r="JS575" s="61"/>
      <c r="JT575" s="61"/>
      <c r="JU575" s="61"/>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61"/>
      <c r="LG575" s="61"/>
      <c r="LH575" s="61"/>
      <c r="LI575" s="61"/>
      <c r="LJ575" s="61"/>
      <c r="LK575" s="61"/>
      <c r="LL575" s="61"/>
      <c r="LM575" s="61"/>
      <c r="LN575" s="61"/>
      <c r="LO575" s="61"/>
      <c r="LP575" s="61"/>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61"/>
      <c r="MU575" s="61"/>
      <c r="MV575" s="61"/>
      <c r="MW575" s="61"/>
      <c r="MX575" s="61"/>
      <c r="MY575" s="61"/>
      <c r="MZ575" s="61"/>
      <c r="NA575" s="61"/>
      <c r="NB575" s="61"/>
      <c r="NC575" s="61"/>
      <c r="ND575" s="61"/>
      <c r="NE575" s="61"/>
      <c r="NF575" s="61"/>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61"/>
      <c r="OE575" s="61"/>
      <c r="OF575" s="61"/>
      <c r="OG575" s="61"/>
      <c r="OH575" s="61"/>
      <c r="OI575" s="61"/>
      <c r="OJ575" s="61"/>
      <c r="OK575" s="61"/>
      <c r="OL575" s="61"/>
      <c r="OM575" s="61"/>
      <c r="ON575" s="61"/>
      <c r="OO575" s="61"/>
      <c r="OP575" s="61"/>
      <c r="OQ575" s="61"/>
      <c r="OR575" s="61"/>
      <c r="OS575" s="61"/>
      <c r="OT575" s="61"/>
      <c r="OU575" s="61"/>
      <c r="OV575" s="61"/>
      <c r="OW575" s="61"/>
      <c r="OX575" s="61"/>
      <c r="OY575" s="61"/>
      <c r="OZ575" s="61"/>
    </row>
    <row r="576" spans="1:416" ht="55.5" hidden="1">
      <c r="A576" s="61"/>
      <c r="B576" s="61">
        <v>216</v>
      </c>
      <c r="C576" s="137" t="s">
        <v>286</v>
      </c>
      <c r="D576" s="133" t="s">
        <v>4</v>
      </c>
      <c r="E576" s="137" t="s">
        <v>1409</v>
      </c>
      <c r="F576" s="134" t="s">
        <v>5</v>
      </c>
      <c r="G576" s="133"/>
      <c r="H576" s="137" t="s">
        <v>1409</v>
      </c>
      <c r="I576" s="176" t="s">
        <v>1410</v>
      </c>
      <c r="J576" s="134"/>
      <c r="K576" s="206" t="s">
        <v>662</v>
      </c>
      <c r="L576" s="134" t="s">
        <v>500</v>
      </c>
      <c r="M576" s="134" t="s">
        <v>393</v>
      </c>
      <c r="N576" s="61" t="s">
        <v>349</v>
      </c>
      <c r="O576" s="61" t="s">
        <v>205</v>
      </c>
      <c r="P576" s="61">
        <v>1</v>
      </c>
      <c r="Q576" s="131"/>
      <c r="R576" s="131"/>
      <c r="S576" s="131"/>
      <c r="T576" s="131"/>
      <c r="U576" s="131" t="s">
        <v>205</v>
      </c>
      <c r="V576" s="131"/>
      <c r="W576" s="131"/>
      <c r="X576" s="131"/>
      <c r="Y576" s="131"/>
      <c r="Z576" s="131"/>
      <c r="AA576" s="131"/>
      <c r="AB576" s="130">
        <f t="shared" si="792"/>
        <v>1</v>
      </c>
      <c r="AC576" s="77"/>
      <c r="AD576" s="77"/>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251"/>
      <c r="BT576" s="251"/>
      <c r="BU576" s="76"/>
      <c r="BV576" s="205"/>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202"/>
      <c r="DC576" s="203"/>
      <c r="DD576" s="202"/>
      <c r="DE576" s="203"/>
      <c r="DF576" s="202"/>
      <c r="DG576" s="203"/>
      <c r="DH576" s="202"/>
      <c r="DI576" s="203" t="e">
        <f>DH576/(DB576+DD576+DF576+DH576)</f>
        <v>#DIV/0!</v>
      </c>
      <c r="DJ576" s="204" t="e">
        <f>(((DB576*2)+(DD576*1)+(DF576*0)))/(DB576+DD576+DF576)</f>
        <v>#DIV/0!</v>
      </c>
      <c r="DK576" s="207" t="e">
        <f>IF(DI576&gt;=50%,"KĐG",IF(DJ576&gt;=1.6,"Đạt mục tiêu",IF(DJ576&gt;=1,"Cần cố gắng","Chưa đạt")))</f>
        <v>#DIV/0!</v>
      </c>
      <c r="DL576" s="77"/>
      <c r="DM576" s="77"/>
      <c r="DN576" s="77"/>
      <c r="DO576" s="77"/>
      <c r="DP576" s="201">
        <v>2</v>
      </c>
      <c r="DQ576" s="201">
        <v>2</v>
      </c>
      <c r="DR576" s="201">
        <v>2</v>
      </c>
      <c r="DS576" s="201">
        <v>2</v>
      </c>
      <c r="DT576" s="201">
        <v>2</v>
      </c>
      <c r="DU576" s="201">
        <v>2</v>
      </c>
      <c r="DV576" s="201">
        <v>2</v>
      </c>
      <c r="DW576" s="201">
        <v>2</v>
      </c>
      <c r="DX576" s="201">
        <v>2</v>
      </c>
      <c r="DY576" s="201">
        <v>2</v>
      </c>
      <c r="DZ576" s="201">
        <v>2</v>
      </c>
      <c r="EA576" s="201">
        <v>2</v>
      </c>
      <c r="EB576" s="201">
        <v>2</v>
      </c>
      <c r="EC576" s="201">
        <v>2</v>
      </c>
      <c r="ED576" s="201">
        <v>2</v>
      </c>
      <c r="EE576" s="201">
        <v>2</v>
      </c>
      <c r="EF576" s="201">
        <v>2</v>
      </c>
      <c r="EG576" s="201">
        <v>2</v>
      </c>
      <c r="EH576" s="201">
        <v>2</v>
      </c>
      <c r="EI576" s="201">
        <v>2</v>
      </c>
      <c r="EJ576" s="201">
        <v>2</v>
      </c>
      <c r="EK576" s="201">
        <v>2</v>
      </c>
      <c r="EL576" s="201">
        <v>2</v>
      </c>
      <c r="EM576" s="201">
        <v>2</v>
      </c>
      <c r="EN576" s="201">
        <v>2</v>
      </c>
      <c r="EO576" s="201">
        <v>2</v>
      </c>
      <c r="EP576" s="201">
        <v>2</v>
      </c>
      <c r="EQ576" s="201">
        <v>2</v>
      </c>
      <c r="ER576" s="201">
        <v>2</v>
      </c>
      <c r="ES576" s="201">
        <v>2</v>
      </c>
      <c r="ET576" s="201">
        <v>2</v>
      </c>
      <c r="EU576" s="61"/>
      <c r="EV576" s="61"/>
      <c r="EW576" s="61"/>
      <c r="EX576" s="61"/>
      <c r="EY576" s="61"/>
      <c r="EZ576" s="61"/>
      <c r="FA576" s="61"/>
      <c r="FB576" s="61"/>
      <c r="FC576" s="61"/>
      <c r="FD576" s="61"/>
      <c r="FE576" s="77"/>
      <c r="FF576" s="77"/>
      <c r="FG576" s="77"/>
      <c r="FH576" s="77"/>
      <c r="FI576" s="77"/>
      <c r="FJ576" s="61"/>
      <c r="FK576" s="61"/>
      <c r="FL576" s="61"/>
      <c r="FM576" s="61"/>
      <c r="FN576" s="61"/>
      <c r="FO576" s="61"/>
      <c r="FP576" s="61"/>
      <c r="FQ576" s="61"/>
      <c r="FR576" s="61"/>
      <c r="FS576" s="61"/>
      <c r="FT576" s="61"/>
      <c r="FU576" s="61"/>
      <c r="FV576" s="61"/>
      <c r="FW576" s="61"/>
      <c r="FX576" s="61"/>
      <c r="FY576" s="61"/>
      <c r="FZ576" s="61"/>
      <c r="GA576" s="61"/>
      <c r="GB576" s="61"/>
      <c r="GC576" s="61"/>
      <c r="GD576" s="61"/>
      <c r="GE576" s="61"/>
      <c r="GF576" s="61"/>
      <c r="GG576" s="61"/>
      <c r="GH576" s="61"/>
      <c r="GI576" s="61"/>
      <c r="GJ576" s="61"/>
      <c r="GK576" s="61"/>
      <c r="GL576" s="61"/>
      <c r="GM576" s="61"/>
      <c r="GN576" s="61"/>
      <c r="GO576" s="61"/>
      <c r="GP576" s="61"/>
      <c r="GQ576" s="61"/>
      <c r="GR576" s="61"/>
      <c r="GS576" s="61"/>
      <c r="GT576" s="61"/>
      <c r="GU576" s="61"/>
      <c r="GV576" s="61"/>
      <c r="GW576" s="61"/>
      <c r="GX576" s="61"/>
      <c r="GY576" s="77"/>
      <c r="GZ576" s="77"/>
      <c r="HA576" s="77"/>
      <c r="HB576" s="77"/>
      <c r="HC576" s="77"/>
      <c r="HD576" s="61"/>
      <c r="HE576" s="61"/>
      <c r="HF576" s="61"/>
      <c r="HG576" s="61"/>
      <c r="HH576" s="61"/>
      <c r="HI576" s="61"/>
      <c r="HJ576" s="61"/>
      <c r="HK576" s="61"/>
      <c r="HL576" s="61"/>
      <c r="HM576" s="61"/>
      <c r="HN576" s="61"/>
      <c r="HO576" s="61"/>
      <c r="HP576" s="61"/>
      <c r="HQ576" s="61"/>
      <c r="HR576" s="61"/>
      <c r="HS576" s="61"/>
      <c r="HT576" s="61"/>
      <c r="HU576" s="61"/>
      <c r="HV576" s="61"/>
      <c r="HW576" s="61"/>
      <c r="HX576" s="61"/>
      <c r="HY576" s="61"/>
      <c r="HZ576" s="61"/>
      <c r="IA576" s="61"/>
      <c r="IB576" s="61"/>
      <c r="IC576" s="61"/>
      <c r="ID576" s="61"/>
      <c r="IE576" s="61"/>
      <c r="IF576" s="61"/>
      <c r="IG576" s="61"/>
      <c r="IH576" s="61"/>
      <c r="II576" s="61"/>
      <c r="IJ576" s="61"/>
      <c r="IK576" s="61"/>
      <c r="IL576" s="61"/>
      <c r="IM576" s="61"/>
      <c r="IN576" s="61"/>
      <c r="IO576" s="61"/>
      <c r="IP576" s="61"/>
      <c r="IQ576" s="61"/>
      <c r="IR576" s="61"/>
      <c r="IS576" s="77"/>
      <c r="IT576" s="77"/>
      <c r="IU576" s="77"/>
      <c r="IV576" s="77"/>
      <c r="IW576" s="61"/>
      <c r="IX576" s="61"/>
      <c r="IY576" s="61"/>
      <c r="IZ576" s="61"/>
      <c r="JA576" s="61"/>
      <c r="JB576" s="61"/>
      <c r="JC576" s="61"/>
      <c r="JD576" s="61"/>
      <c r="JE576" s="61"/>
      <c r="JF576" s="61"/>
      <c r="JG576" s="61"/>
      <c r="JH576" s="61"/>
      <c r="JI576" s="61"/>
      <c r="JJ576" s="61"/>
      <c r="JK576" s="61"/>
      <c r="JL576" s="61"/>
      <c r="JM576" s="61"/>
      <c r="JN576" s="61"/>
      <c r="JO576" s="61"/>
      <c r="JP576" s="61"/>
      <c r="JQ576" s="61"/>
      <c r="JR576" s="61"/>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61"/>
      <c r="LG576" s="61"/>
      <c r="LH576" s="61"/>
      <c r="LI576" s="61"/>
      <c r="LJ576" s="61"/>
      <c r="LK576" s="61"/>
      <c r="LL576" s="61"/>
      <c r="LM576" s="61"/>
      <c r="LN576" s="61"/>
      <c r="LO576" s="61"/>
      <c r="LP576" s="61"/>
      <c r="LQ576" s="61"/>
      <c r="LR576" s="61"/>
      <c r="LS576" s="61"/>
      <c r="LT576" s="61"/>
      <c r="LU576" s="61"/>
      <c r="LV576" s="61"/>
      <c r="LW576" s="61"/>
      <c r="LX576" s="61"/>
      <c r="LY576" s="61"/>
      <c r="LZ576" s="61"/>
      <c r="MA576" s="61"/>
      <c r="MB576" s="78" t="s">
        <v>555</v>
      </c>
      <c r="MC576" s="78" t="s">
        <v>555</v>
      </c>
      <c r="MD576" s="61">
        <v>2</v>
      </c>
      <c r="ME576" s="61">
        <v>2</v>
      </c>
      <c r="MF576" s="61">
        <v>2</v>
      </c>
      <c r="MG576" s="61">
        <v>2</v>
      </c>
      <c r="MH576" s="61">
        <v>2</v>
      </c>
      <c r="MI576" s="61">
        <v>2</v>
      </c>
      <c r="MJ576" s="61">
        <v>2</v>
      </c>
      <c r="MK576" s="61">
        <v>2</v>
      </c>
      <c r="ML576" s="61">
        <v>2</v>
      </c>
      <c r="MM576" s="61">
        <v>2</v>
      </c>
      <c r="MN576" s="61">
        <v>2</v>
      </c>
      <c r="MO576" s="61">
        <v>2</v>
      </c>
      <c r="MP576" s="61">
        <v>2</v>
      </c>
      <c r="MQ576" s="61">
        <v>2</v>
      </c>
      <c r="MR576" s="61">
        <v>2</v>
      </c>
      <c r="MS576" s="61">
        <v>2</v>
      </c>
      <c r="MT576" s="61">
        <v>2</v>
      </c>
      <c r="MU576" s="61">
        <v>2</v>
      </c>
      <c r="MV576" s="61">
        <v>2</v>
      </c>
      <c r="MW576" s="61">
        <v>2</v>
      </c>
      <c r="MX576" s="61">
        <v>2</v>
      </c>
      <c r="MY576" s="61">
        <v>2</v>
      </c>
      <c r="MZ576" s="61">
        <v>2</v>
      </c>
      <c r="NA576" s="61">
        <v>2</v>
      </c>
      <c r="NB576" s="61">
        <v>2</v>
      </c>
      <c r="NC576" s="61">
        <v>2</v>
      </c>
      <c r="ND576" s="202">
        <f>COUNTIF(MD576:NC576,"2")</f>
        <v>26</v>
      </c>
      <c r="NE576" s="203">
        <f>ND576/(ND576+NF576+NH576+NJ576)</f>
        <v>1</v>
      </c>
      <c r="NF576" s="202">
        <f>COUNTIF(MD576:NC576,"1")</f>
        <v>0</v>
      </c>
      <c r="NG576" s="203">
        <f>NF576/(ND576+NF576+NH576+NJ576)</f>
        <v>0</v>
      </c>
      <c r="NH576" s="202">
        <f>COUNTIF(MD576:NC576,"0")</f>
        <v>0</v>
      </c>
      <c r="NI576" s="203">
        <f>NH576/(ND576+NF576+NH576+NJ576)</f>
        <v>0</v>
      </c>
      <c r="NJ576" s="202">
        <f>COUNTIF(LQ576:NC576,"KĐG")</f>
        <v>0</v>
      </c>
      <c r="NK576" s="203">
        <f>NJ576/(ND576+NF576+NH576+NJ576)</f>
        <v>0</v>
      </c>
      <c r="NL576" s="204">
        <f>(((ND576*2)+(NF576*1)+(NH576*0)))/(ND576+NF576+NH576)</f>
        <v>2</v>
      </c>
      <c r="NM576" s="207" t="str">
        <f>IF(NK576&gt;=50%,"KĐG",IF(NL576&gt;=1.6,"Đạt mục tiêu",IF(NL576&gt;=1,"Cần cố gắng","Chưa đạt")))</f>
        <v>Đạt mục tiêu</v>
      </c>
      <c r="NN576" s="61"/>
      <c r="NO576" s="61"/>
      <c r="NP576" s="61"/>
      <c r="NQ576" s="61"/>
      <c r="NR576" s="61"/>
      <c r="NS576" s="61"/>
      <c r="NT576" s="61"/>
      <c r="NU576" s="61"/>
      <c r="NV576" s="61"/>
      <c r="NW576" s="61"/>
      <c r="NX576" s="61"/>
      <c r="NY576" s="61"/>
      <c r="NZ576" s="61"/>
      <c r="OA576" s="61"/>
      <c r="OB576" s="61"/>
      <c r="OC576" s="61"/>
      <c r="OD576" s="61"/>
      <c r="OE576" s="61"/>
      <c r="OF576" s="61"/>
      <c r="OG576" s="61"/>
      <c r="OH576" s="61"/>
      <c r="OI576" s="61"/>
      <c r="OJ576" s="61"/>
      <c r="OK576" s="61"/>
      <c r="OL576" s="61"/>
      <c r="OM576" s="61"/>
      <c r="ON576" s="61"/>
      <c r="OO576" s="61"/>
      <c r="OP576" s="61"/>
      <c r="OQ576" s="61"/>
      <c r="OR576" s="61"/>
      <c r="OS576" s="61"/>
      <c r="OT576" s="61"/>
      <c r="OU576" s="61"/>
      <c r="OV576" s="61"/>
      <c r="OW576" s="61"/>
      <c r="OX576" s="61"/>
      <c r="OY576" s="61"/>
      <c r="OZ576" s="61"/>
    </row>
    <row r="577" spans="1:417" ht="54" hidden="1" customHeight="1">
      <c r="A577" s="61"/>
      <c r="B577" s="61">
        <v>217</v>
      </c>
      <c r="C577" s="137" t="s">
        <v>286</v>
      </c>
      <c r="D577" s="133" t="s">
        <v>4</v>
      </c>
      <c r="E577" s="137" t="s">
        <v>1411</v>
      </c>
      <c r="F577" s="134" t="s">
        <v>5</v>
      </c>
      <c r="G577" s="133"/>
      <c r="H577" s="137" t="s">
        <v>1411</v>
      </c>
      <c r="I577" s="176" t="s">
        <v>1412</v>
      </c>
      <c r="J577" s="134"/>
      <c r="K577" s="206" t="s">
        <v>662</v>
      </c>
      <c r="L577" s="134" t="s">
        <v>500</v>
      </c>
      <c r="M577" s="134" t="s">
        <v>393</v>
      </c>
      <c r="N577" s="61" t="s">
        <v>349</v>
      </c>
      <c r="O577" s="282" t="s">
        <v>205</v>
      </c>
      <c r="P577" s="282">
        <v>1</v>
      </c>
      <c r="Q577" s="131"/>
      <c r="R577" s="131"/>
      <c r="S577" s="131"/>
      <c r="T577" s="131"/>
      <c r="U577" s="131"/>
      <c r="V577" s="131" t="s">
        <v>205</v>
      </c>
      <c r="W577" s="131"/>
      <c r="X577" s="131"/>
      <c r="Y577" s="131"/>
      <c r="Z577" s="131"/>
      <c r="AA577" s="131"/>
      <c r="AB577" s="130">
        <f t="shared" si="792"/>
        <v>1</v>
      </c>
      <c r="AC577" s="77"/>
      <c r="AD577" s="77"/>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251"/>
      <c r="BT577" s="251"/>
      <c r="BU577" s="77"/>
      <c r="BV577" s="77"/>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77"/>
      <c r="DM577" s="77"/>
      <c r="DN577" s="77"/>
      <c r="DO577" s="77"/>
      <c r="DP577" s="61"/>
      <c r="DQ577" s="61"/>
      <c r="DR577" s="61"/>
      <c r="DS577" s="61"/>
      <c r="DT577" s="61"/>
      <c r="DU577" s="61"/>
      <c r="DV577" s="61"/>
      <c r="DW577" s="61"/>
      <c r="DX577" s="61"/>
      <c r="DY577" s="61"/>
      <c r="DZ577" s="61"/>
      <c r="EA577" s="61"/>
      <c r="EB577" s="61"/>
      <c r="EC577" s="61"/>
      <c r="ED577" s="61"/>
      <c r="EE577" s="61"/>
      <c r="EF577" s="61"/>
      <c r="EG577" s="61"/>
      <c r="EH577" s="61"/>
      <c r="EI577" s="61"/>
      <c r="EJ577" s="61"/>
      <c r="EK577" s="61"/>
      <c r="EL577" s="61"/>
      <c r="EM577" s="61"/>
      <c r="EN577" s="61"/>
      <c r="EO577" s="61"/>
      <c r="EP577" s="61"/>
      <c r="EQ577" s="61"/>
      <c r="ER577" s="61"/>
      <c r="ES577" s="61"/>
      <c r="ET577" s="61"/>
      <c r="EU577" s="61"/>
      <c r="EV577" s="61"/>
      <c r="EW577" s="61"/>
      <c r="EX577" s="61"/>
      <c r="EY577" s="61"/>
      <c r="EZ577" s="61"/>
      <c r="FA577" s="61"/>
      <c r="FB577" s="61"/>
      <c r="FC577" s="61"/>
      <c r="FD577" s="61"/>
      <c r="FE577" s="79"/>
      <c r="FF577" s="79" t="s">
        <v>663</v>
      </c>
      <c r="FG577" s="79"/>
      <c r="FH577" s="79"/>
      <c r="FI577" s="79" t="s">
        <v>663</v>
      </c>
      <c r="FJ577" s="77" t="s">
        <v>463</v>
      </c>
      <c r="FK577" s="77" t="s">
        <v>463</v>
      </c>
      <c r="FL577" s="77" t="s">
        <v>1022</v>
      </c>
      <c r="FM577" s="77" t="s">
        <v>1022</v>
      </c>
      <c r="FN577" s="77" t="s">
        <v>463</v>
      </c>
      <c r="FO577" s="77" t="s">
        <v>463</v>
      </c>
      <c r="FP577" s="77" t="s">
        <v>463</v>
      </c>
      <c r="FQ577" s="77" t="s">
        <v>463</v>
      </c>
      <c r="FR577" s="77" t="s">
        <v>463</v>
      </c>
      <c r="FS577" s="77" t="s">
        <v>463</v>
      </c>
      <c r="FT577" s="77" t="s">
        <v>463</v>
      </c>
      <c r="FU577" s="77" t="s">
        <v>1022</v>
      </c>
      <c r="FV577" s="77" t="s">
        <v>463</v>
      </c>
      <c r="FW577" s="77" t="s">
        <v>463</v>
      </c>
      <c r="FX577" s="77" t="s">
        <v>463</v>
      </c>
      <c r="FY577" s="77" t="s">
        <v>463</v>
      </c>
      <c r="FZ577" s="77" t="s">
        <v>463</v>
      </c>
      <c r="GA577" s="77" t="s">
        <v>463</v>
      </c>
      <c r="GB577" s="77" t="s">
        <v>463</v>
      </c>
      <c r="GC577" s="77" t="s">
        <v>463</v>
      </c>
      <c r="GD577" s="77" t="s">
        <v>463</v>
      </c>
      <c r="GE577" s="77" t="s">
        <v>463</v>
      </c>
      <c r="GF577" s="77" t="s">
        <v>463</v>
      </c>
      <c r="GG577" s="77" t="s">
        <v>1022</v>
      </c>
      <c r="GH577" s="77" t="s">
        <v>463</v>
      </c>
      <c r="GI577" s="77" t="s">
        <v>463</v>
      </c>
      <c r="GJ577" s="77" t="s">
        <v>463</v>
      </c>
      <c r="GK577" s="77" t="s">
        <v>463</v>
      </c>
      <c r="GL577" s="77" t="s">
        <v>463</v>
      </c>
      <c r="GM577" s="77" t="s">
        <v>463</v>
      </c>
      <c r="GN577" s="77" t="s">
        <v>463</v>
      </c>
      <c r="GO577" s="202">
        <f t="shared" ref="GO577:GO578" si="799">COUNTIF(EZ577:GN577,"2")</f>
        <v>27</v>
      </c>
      <c r="GP577" s="203">
        <f t="shared" ref="GP577:GP578" si="800">GO577/(GO577+GQ577+GS577+GU577)</f>
        <v>0.87096774193548387</v>
      </c>
      <c r="GQ577" s="202">
        <f t="shared" ref="GQ577:GQ578" si="801">COUNTIF(EZ577:GN577,"1")</f>
        <v>4</v>
      </c>
      <c r="GR577" s="203">
        <f t="shared" ref="GR577:GR578" si="802">GQ577/(GO577+GQ577+GS577+GU577)</f>
        <v>0.12903225806451613</v>
      </c>
      <c r="GS577" s="202">
        <f t="shared" ref="GS577:GS578" si="803">COUNTIF(EZ577:GN577,"0")</f>
        <v>0</v>
      </c>
      <c r="GT577" s="203">
        <f t="shared" ref="GT577:GT578" si="804">GS577/(GO577+GQ577+GS577+GU577)</f>
        <v>0</v>
      </c>
      <c r="GU577" s="202">
        <f t="shared" ref="GU577:GU578" si="805">COUNTIF(EZ577:GN577,"KĐG")</f>
        <v>0</v>
      </c>
      <c r="GV577" s="203">
        <f t="shared" ref="GV577:GV578" si="806">GU577/(GO577+GQ577+GS577+GU577)</f>
        <v>0</v>
      </c>
      <c r="GW577" s="204">
        <f t="shared" ref="GW577:GW578" si="807">(((GO577*2)+(GQ577*1)+(GS577*0)))/(GO577+GQ577+GS577)</f>
        <v>1.8709677419354838</v>
      </c>
      <c r="GX577" s="205" t="str">
        <f t="shared" ref="GX577:GX578" si="808">IF(GV577&gt;=50%,"KĐG",IF(GW577&gt;=1.6,"Đạt mục tiêu",IF(GW577&gt;=1,"Cần cố gắng","Chưa đạt")))</f>
        <v>Đạt mục tiêu</v>
      </c>
      <c r="GY577" s="77"/>
      <c r="GZ577" s="77"/>
      <c r="HA577" s="77"/>
      <c r="HB577" s="77"/>
      <c r="HC577" s="77"/>
      <c r="HD577" s="61"/>
      <c r="HE577" s="61"/>
      <c r="HF577" s="61"/>
      <c r="HG577" s="61"/>
      <c r="HH577" s="61"/>
      <c r="HI577" s="61"/>
      <c r="HJ577" s="61"/>
      <c r="HK577" s="61"/>
      <c r="HL577" s="61"/>
      <c r="HM577" s="61"/>
      <c r="HN577" s="61"/>
      <c r="HO577" s="61"/>
      <c r="HP577" s="61"/>
      <c r="HQ577" s="61"/>
      <c r="HR577" s="61"/>
      <c r="HS577" s="61"/>
      <c r="HT577" s="61"/>
      <c r="HU577" s="61"/>
      <c r="HV577" s="61"/>
      <c r="HW577" s="61"/>
      <c r="HX577" s="61"/>
      <c r="HY577" s="61"/>
      <c r="HZ577" s="61"/>
      <c r="IA577" s="61"/>
      <c r="IB577" s="61"/>
      <c r="IC577" s="61"/>
      <c r="ID577" s="61"/>
      <c r="IE577" s="61"/>
      <c r="IF577" s="61"/>
      <c r="IG577" s="61"/>
      <c r="IH577" s="61"/>
      <c r="II577" s="61"/>
      <c r="IJ577" s="61"/>
      <c r="IK577" s="61"/>
      <c r="IL577" s="61"/>
      <c r="IM577" s="61"/>
      <c r="IN577" s="61"/>
      <c r="IO577" s="61"/>
      <c r="IP577" s="61"/>
      <c r="IQ577" s="61"/>
      <c r="IR577" s="61"/>
      <c r="IS577" s="77"/>
      <c r="IT577" s="77"/>
      <c r="IU577" s="77"/>
      <c r="IV577" s="77"/>
      <c r="IW577" s="61"/>
      <c r="IX577" s="61"/>
      <c r="IY577" s="61"/>
      <c r="IZ577" s="61"/>
      <c r="JA577" s="61"/>
      <c r="JB577" s="61"/>
      <c r="JC577" s="61"/>
      <c r="JD577" s="61"/>
      <c r="JE577" s="61"/>
      <c r="JF577" s="61"/>
      <c r="JG577" s="61"/>
      <c r="JH577" s="61"/>
      <c r="JI577" s="61"/>
      <c r="JJ577" s="61"/>
      <c r="JK577" s="61"/>
      <c r="JL577" s="61"/>
      <c r="JM577" s="61"/>
      <c r="JN577" s="61"/>
      <c r="JO577" s="61"/>
      <c r="JP577" s="61"/>
      <c r="JQ577" s="61"/>
      <c r="JR577" s="61"/>
      <c r="JS577" s="61"/>
      <c r="JT577" s="61"/>
      <c r="JU577" s="61"/>
      <c r="JV577" s="61"/>
      <c r="JW577" s="61"/>
      <c r="JX577" s="61"/>
      <c r="JY577" s="61"/>
      <c r="JZ577" s="61"/>
      <c r="KA577" s="61"/>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61"/>
      <c r="LG577" s="61"/>
      <c r="LH577" s="61"/>
      <c r="LI577" s="61"/>
      <c r="LJ577" s="61"/>
      <c r="LK577" s="61"/>
      <c r="LL577" s="61"/>
      <c r="LM577" s="61"/>
      <c r="LN577" s="61"/>
      <c r="LO577" s="61"/>
      <c r="LP577" s="61"/>
      <c r="LQ577" s="61"/>
      <c r="LR577" s="61"/>
      <c r="LS577" s="61"/>
      <c r="LT577" s="61"/>
      <c r="LU577" s="61"/>
      <c r="LV577" s="61"/>
      <c r="LW577" s="61"/>
      <c r="LX577" s="61"/>
      <c r="LY577" s="61"/>
      <c r="LZ577" s="61"/>
      <c r="MA577" s="61"/>
      <c r="MB577" s="61"/>
      <c r="MC577" s="61"/>
      <c r="MD577" s="61"/>
      <c r="ME577" s="61"/>
      <c r="MF577" s="61"/>
      <c r="MG577" s="61"/>
      <c r="MH577" s="61"/>
      <c r="MI577" s="61"/>
      <c r="MJ577" s="61"/>
      <c r="MK577" s="61"/>
      <c r="ML577" s="61"/>
      <c r="MM577" s="61"/>
      <c r="MN577" s="61"/>
      <c r="MO577" s="61"/>
      <c r="MP577" s="61"/>
      <c r="MQ577" s="61"/>
      <c r="MR577" s="61"/>
      <c r="MS577" s="61"/>
      <c r="MT577" s="61"/>
      <c r="MU577" s="61"/>
      <c r="MV577" s="61"/>
      <c r="MW577" s="61"/>
      <c r="MX577" s="61"/>
      <c r="MY577" s="61"/>
      <c r="MZ577" s="61"/>
      <c r="NA577" s="61"/>
      <c r="NB577" s="61"/>
      <c r="NC577" s="61"/>
      <c r="ND577" s="61"/>
      <c r="NE577" s="61"/>
      <c r="NF577" s="61"/>
      <c r="NG577" s="61"/>
      <c r="NH577" s="61"/>
      <c r="NI577" s="61"/>
      <c r="NJ577" s="61"/>
      <c r="NK577" s="61"/>
      <c r="NL577" s="61"/>
      <c r="NM577" s="61"/>
      <c r="NN577" s="61"/>
      <c r="NO577" s="61"/>
      <c r="NP577" s="61"/>
      <c r="NQ577" s="61"/>
      <c r="NR577" s="61"/>
      <c r="NS577" s="61"/>
      <c r="NT577" s="61"/>
      <c r="NU577" s="61"/>
      <c r="NV577" s="61"/>
      <c r="NW577" s="61"/>
      <c r="NX577" s="61"/>
      <c r="NY577" s="61"/>
      <c r="NZ577" s="61"/>
      <c r="OA577" s="61"/>
      <c r="OB577" s="61"/>
      <c r="OC577" s="61"/>
      <c r="OD577" s="61"/>
      <c r="OE577" s="61"/>
      <c r="OF577" s="61"/>
      <c r="OG577" s="61"/>
      <c r="OH577" s="61"/>
      <c r="OI577" s="61"/>
      <c r="OJ577" s="61"/>
      <c r="OK577" s="61"/>
      <c r="OL577" s="61"/>
      <c r="OM577" s="61"/>
      <c r="ON577" s="61"/>
      <c r="OO577" s="61"/>
      <c r="OP577" s="61"/>
      <c r="OQ577" s="61"/>
      <c r="OR577" s="61"/>
      <c r="OS577" s="61"/>
      <c r="OT577" s="61"/>
      <c r="OU577" s="61"/>
      <c r="OV577" s="61"/>
      <c r="OW577" s="61"/>
      <c r="OX577" s="61"/>
      <c r="OY577" s="61"/>
      <c r="OZ577" s="61"/>
    </row>
    <row r="578" spans="1:417" ht="102.75" hidden="1" customHeight="1">
      <c r="A578" s="61"/>
      <c r="B578" s="61">
        <v>218</v>
      </c>
      <c r="C578" s="137" t="s">
        <v>381</v>
      </c>
      <c r="D578" s="133" t="s">
        <v>4</v>
      </c>
      <c r="E578" s="137" t="s">
        <v>287</v>
      </c>
      <c r="F578" s="134" t="s">
        <v>5</v>
      </c>
      <c r="G578" s="133"/>
      <c r="H578" s="137" t="s">
        <v>287</v>
      </c>
      <c r="I578" s="176" t="s">
        <v>1006</v>
      </c>
      <c r="J578" s="134"/>
      <c r="K578" s="206" t="s">
        <v>662</v>
      </c>
      <c r="L578" s="134" t="s">
        <v>500</v>
      </c>
      <c r="M578" s="134" t="s">
        <v>393</v>
      </c>
      <c r="N578" s="61" t="s">
        <v>349</v>
      </c>
      <c r="O578" s="61" t="s">
        <v>205</v>
      </c>
      <c r="P578" s="61"/>
      <c r="Q578" s="131"/>
      <c r="R578" s="131"/>
      <c r="S578" s="131"/>
      <c r="T578" s="131"/>
      <c r="U578" s="131"/>
      <c r="V578" s="131"/>
      <c r="W578" s="131"/>
      <c r="X578" s="131"/>
      <c r="Y578" s="131"/>
      <c r="Z578" s="131"/>
      <c r="AA578" s="131" t="s">
        <v>205</v>
      </c>
      <c r="AB578" s="130">
        <f t="shared" si="792"/>
        <v>1</v>
      </c>
      <c r="AC578" s="77"/>
      <c r="AD578" s="77"/>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251"/>
      <c r="BT578" s="251"/>
      <c r="BU578" s="77"/>
      <c r="BV578" s="77"/>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77"/>
      <c r="DM578" s="77"/>
      <c r="DN578" s="77"/>
      <c r="DO578" s="77"/>
      <c r="DP578" s="61"/>
      <c r="DQ578" s="61"/>
      <c r="DR578" s="61"/>
      <c r="DS578" s="61"/>
      <c r="DT578" s="61"/>
      <c r="DU578" s="61"/>
      <c r="DV578" s="61"/>
      <c r="DW578" s="61"/>
      <c r="DX578" s="61"/>
      <c r="DY578" s="61"/>
      <c r="DZ578" s="61"/>
      <c r="EA578" s="61"/>
      <c r="EB578" s="61"/>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c r="EZ578" s="61"/>
      <c r="FA578" s="61"/>
      <c r="FB578" s="61"/>
      <c r="FC578" s="61"/>
      <c r="FD578" s="61"/>
      <c r="FE578" s="79" t="s">
        <v>663</v>
      </c>
      <c r="FF578" s="79"/>
      <c r="FG578" s="79"/>
      <c r="FH578" s="79"/>
      <c r="FI578" s="79" t="s">
        <v>663</v>
      </c>
      <c r="FJ578" s="77" t="s">
        <v>463</v>
      </c>
      <c r="FK578" s="77" t="s">
        <v>463</v>
      </c>
      <c r="FL578" s="77" t="s">
        <v>463</v>
      </c>
      <c r="FM578" s="77" t="s">
        <v>1022</v>
      </c>
      <c r="FN578" s="77" t="s">
        <v>463</v>
      </c>
      <c r="FO578" s="77" t="s">
        <v>463</v>
      </c>
      <c r="FP578" s="77" t="s">
        <v>463</v>
      </c>
      <c r="FQ578" s="77" t="s">
        <v>463</v>
      </c>
      <c r="FR578" s="77" t="s">
        <v>463</v>
      </c>
      <c r="FS578" s="77" t="s">
        <v>463</v>
      </c>
      <c r="FT578" s="77" t="s">
        <v>1022</v>
      </c>
      <c r="FU578" s="77" t="s">
        <v>463</v>
      </c>
      <c r="FV578" s="77" t="s">
        <v>463</v>
      </c>
      <c r="FW578" s="77" t="s">
        <v>463</v>
      </c>
      <c r="FX578" s="77" t="s">
        <v>463</v>
      </c>
      <c r="FY578" s="77" t="s">
        <v>463</v>
      </c>
      <c r="FZ578" s="77" t="s">
        <v>463</v>
      </c>
      <c r="GA578" s="77" t="s">
        <v>463</v>
      </c>
      <c r="GB578" s="77" t="s">
        <v>463</v>
      </c>
      <c r="GC578" s="77" t="s">
        <v>463</v>
      </c>
      <c r="GD578" s="77" t="s">
        <v>463</v>
      </c>
      <c r="GE578" s="77" t="s">
        <v>463</v>
      </c>
      <c r="GF578" s="77" t="s">
        <v>463</v>
      </c>
      <c r="GG578" s="77" t="s">
        <v>463</v>
      </c>
      <c r="GH578" s="77" t="s">
        <v>463</v>
      </c>
      <c r="GI578" s="77" t="s">
        <v>463</v>
      </c>
      <c r="GJ578" s="77" t="s">
        <v>463</v>
      </c>
      <c r="GK578" s="77" t="s">
        <v>1022</v>
      </c>
      <c r="GL578" s="77" t="s">
        <v>463</v>
      </c>
      <c r="GM578" s="77" t="s">
        <v>463</v>
      </c>
      <c r="GN578" s="77" t="s">
        <v>463</v>
      </c>
      <c r="GO578" s="202">
        <f t="shared" si="799"/>
        <v>28</v>
      </c>
      <c r="GP578" s="203">
        <f t="shared" si="800"/>
        <v>0.90322580645161288</v>
      </c>
      <c r="GQ578" s="202">
        <f t="shared" si="801"/>
        <v>3</v>
      </c>
      <c r="GR578" s="203">
        <f t="shared" si="802"/>
        <v>9.6774193548387094E-2</v>
      </c>
      <c r="GS578" s="202">
        <f t="shared" si="803"/>
        <v>0</v>
      </c>
      <c r="GT578" s="203">
        <f t="shared" si="804"/>
        <v>0</v>
      </c>
      <c r="GU578" s="202">
        <f t="shared" si="805"/>
        <v>0</v>
      </c>
      <c r="GV578" s="203">
        <f t="shared" si="806"/>
        <v>0</v>
      </c>
      <c r="GW578" s="204">
        <f t="shared" si="807"/>
        <v>1.903225806451613</v>
      </c>
      <c r="GX578" s="205" t="str">
        <f t="shared" si="808"/>
        <v>Đạt mục tiêu</v>
      </c>
      <c r="GY578" s="77"/>
      <c r="GZ578" s="77"/>
      <c r="HA578" s="77"/>
      <c r="HB578" s="77"/>
      <c r="HC578" s="77"/>
      <c r="HD578" s="79" t="s">
        <v>663</v>
      </c>
      <c r="HE578" s="79" t="s">
        <v>663</v>
      </c>
      <c r="HF578" s="79" t="s">
        <v>663</v>
      </c>
      <c r="HG578" s="79" t="s">
        <v>663</v>
      </c>
      <c r="HH578" s="79" t="s">
        <v>663</v>
      </c>
      <c r="HI578" s="79" t="s">
        <v>663</v>
      </c>
      <c r="HJ578" s="79" t="s">
        <v>663</v>
      </c>
      <c r="HK578" s="79" t="s">
        <v>663</v>
      </c>
      <c r="HL578" s="79" t="s">
        <v>663</v>
      </c>
      <c r="HM578" s="79" t="s">
        <v>663</v>
      </c>
      <c r="HN578" s="79" t="s">
        <v>663</v>
      </c>
      <c r="HO578" s="79" t="s">
        <v>663</v>
      </c>
      <c r="HP578" s="79" t="s">
        <v>663</v>
      </c>
      <c r="HQ578" s="79" t="s">
        <v>663</v>
      </c>
      <c r="HR578" s="79" t="s">
        <v>663</v>
      </c>
      <c r="HS578" s="79" t="s">
        <v>663</v>
      </c>
      <c r="HT578" s="79" t="s">
        <v>663</v>
      </c>
      <c r="HU578" s="79" t="s">
        <v>663</v>
      </c>
      <c r="HV578" s="79" t="s">
        <v>663</v>
      </c>
      <c r="HW578" s="79"/>
      <c r="HX578" s="79"/>
      <c r="HY578" s="79"/>
      <c r="HZ578" s="79"/>
      <c r="IA578" s="79"/>
      <c r="IB578" s="79"/>
      <c r="IC578" s="79" t="s">
        <v>663</v>
      </c>
      <c r="ID578" s="79" t="s">
        <v>663</v>
      </c>
      <c r="IE578" s="79" t="s">
        <v>663</v>
      </c>
      <c r="IF578" s="79" t="s">
        <v>663</v>
      </c>
      <c r="IG578" s="79" t="s">
        <v>663</v>
      </c>
      <c r="IH578" s="79" t="s">
        <v>663</v>
      </c>
      <c r="II578" s="79" t="s">
        <v>663</v>
      </c>
      <c r="IJ578" s="79" t="s">
        <v>663</v>
      </c>
      <c r="IK578" s="79" t="s">
        <v>663</v>
      </c>
      <c r="IL578" s="79" t="s">
        <v>663</v>
      </c>
      <c r="IM578" s="79" t="s">
        <v>663</v>
      </c>
      <c r="IN578" s="79" t="s">
        <v>663</v>
      </c>
      <c r="IO578" s="79" t="s">
        <v>663</v>
      </c>
      <c r="IP578" s="79" t="s">
        <v>663</v>
      </c>
      <c r="IQ578" s="79" t="s">
        <v>663</v>
      </c>
      <c r="IR578" s="79"/>
      <c r="IS578" s="77"/>
      <c r="IT578" s="77"/>
      <c r="IU578" s="77"/>
      <c r="IV578" s="77"/>
      <c r="IW578" s="79" t="s">
        <v>663</v>
      </c>
      <c r="IX578" s="79" t="s">
        <v>663</v>
      </c>
      <c r="IY578" s="79" t="s">
        <v>663</v>
      </c>
      <c r="IZ578" s="79" t="s">
        <v>663</v>
      </c>
      <c r="JA578" s="79" t="s">
        <v>663</v>
      </c>
      <c r="JB578" s="79" t="s">
        <v>663</v>
      </c>
      <c r="JC578" s="79" t="s">
        <v>663</v>
      </c>
      <c r="JD578" s="79" t="s">
        <v>663</v>
      </c>
      <c r="JE578" s="79" t="s">
        <v>663</v>
      </c>
      <c r="JF578" s="79" t="s">
        <v>663</v>
      </c>
      <c r="JG578" s="79" t="s">
        <v>663</v>
      </c>
      <c r="JH578" s="79" t="s">
        <v>663</v>
      </c>
      <c r="JI578" s="79" t="s">
        <v>663</v>
      </c>
      <c r="JJ578" s="79" t="s">
        <v>663</v>
      </c>
      <c r="JK578" s="79" t="s">
        <v>663</v>
      </c>
      <c r="JL578" s="79" t="s">
        <v>663</v>
      </c>
      <c r="JM578" s="79" t="s">
        <v>663</v>
      </c>
      <c r="JN578" s="79" t="s">
        <v>663</v>
      </c>
      <c r="JO578" s="79" t="s">
        <v>663</v>
      </c>
      <c r="JP578" s="79" t="s">
        <v>663</v>
      </c>
      <c r="JQ578" s="79"/>
      <c r="JR578" s="79"/>
      <c r="JS578" s="79"/>
      <c r="JT578" s="79"/>
      <c r="JU578" s="79"/>
      <c r="JV578" s="79" t="s">
        <v>663</v>
      </c>
      <c r="JW578" s="79" t="s">
        <v>663</v>
      </c>
      <c r="JX578" s="79" t="s">
        <v>663</v>
      </c>
      <c r="JY578" s="79" t="s">
        <v>663</v>
      </c>
      <c r="JZ578" s="79" t="s">
        <v>663</v>
      </c>
      <c r="KA578" s="79" t="s">
        <v>663</v>
      </c>
      <c r="KB578" s="79" t="s">
        <v>663</v>
      </c>
      <c r="KC578" s="79" t="s">
        <v>663</v>
      </c>
      <c r="KD578" s="79" t="s">
        <v>663</v>
      </c>
      <c r="KE578" s="79" t="s">
        <v>663</v>
      </c>
      <c r="KF578" s="79" t="s">
        <v>663</v>
      </c>
      <c r="KG578" s="79" t="s">
        <v>663</v>
      </c>
      <c r="KH578" s="79" t="s">
        <v>663</v>
      </c>
      <c r="KI578" s="79" t="s">
        <v>663</v>
      </c>
      <c r="KJ578" s="79" t="s">
        <v>663</v>
      </c>
      <c r="KK578" s="79"/>
      <c r="KL578" s="79"/>
      <c r="KM578" s="79"/>
      <c r="KN578" s="79" t="s">
        <v>663</v>
      </c>
      <c r="KO578" s="79" t="s">
        <v>663</v>
      </c>
      <c r="KP578" s="79" t="s">
        <v>663</v>
      </c>
      <c r="KQ578" s="79" t="s">
        <v>663</v>
      </c>
      <c r="KR578" s="79" t="s">
        <v>663</v>
      </c>
      <c r="KS578" s="79" t="s">
        <v>663</v>
      </c>
      <c r="KT578" s="79" t="s">
        <v>663</v>
      </c>
      <c r="KU578" s="79" t="s">
        <v>663</v>
      </c>
      <c r="KV578" s="79" t="s">
        <v>663</v>
      </c>
      <c r="KW578" s="79" t="s">
        <v>663</v>
      </c>
      <c r="KX578" s="79" t="s">
        <v>663</v>
      </c>
      <c r="KY578" s="79" t="s">
        <v>663</v>
      </c>
      <c r="KZ578" s="79" t="s">
        <v>663</v>
      </c>
      <c r="LA578" s="79" t="s">
        <v>663</v>
      </c>
      <c r="LB578" s="79" t="s">
        <v>663</v>
      </c>
      <c r="LC578" s="79" t="s">
        <v>663</v>
      </c>
      <c r="LD578" s="79" t="s">
        <v>663</v>
      </c>
      <c r="LE578" s="79" t="s">
        <v>663</v>
      </c>
      <c r="LF578" s="79" t="s">
        <v>663</v>
      </c>
      <c r="LG578" s="79" t="s">
        <v>663</v>
      </c>
      <c r="LH578" s="79" t="s">
        <v>663</v>
      </c>
      <c r="LI578" s="79" t="s">
        <v>663</v>
      </c>
      <c r="LJ578" s="79" t="s">
        <v>663</v>
      </c>
      <c r="LK578" s="79"/>
      <c r="LL578" s="79"/>
      <c r="LM578" s="79"/>
      <c r="LN578" s="79"/>
      <c r="LO578" s="79" t="s">
        <v>663</v>
      </c>
      <c r="LP578" s="79" t="s">
        <v>663</v>
      </c>
      <c r="LQ578" s="79" t="s">
        <v>663</v>
      </c>
      <c r="LR578" s="79" t="s">
        <v>663</v>
      </c>
      <c r="LS578" s="79" t="s">
        <v>663</v>
      </c>
      <c r="LT578" s="79" t="s">
        <v>663</v>
      </c>
      <c r="LU578" s="79" t="s">
        <v>663</v>
      </c>
      <c r="LV578" s="79" t="s">
        <v>663</v>
      </c>
      <c r="LW578" s="79" t="s">
        <v>663</v>
      </c>
      <c r="LX578" s="79" t="s">
        <v>663</v>
      </c>
      <c r="LY578" s="79" t="s">
        <v>663</v>
      </c>
      <c r="LZ578" s="79" t="s">
        <v>663</v>
      </c>
      <c r="MA578" s="79" t="s">
        <v>663</v>
      </c>
      <c r="MB578" s="79" t="s">
        <v>663</v>
      </c>
      <c r="MC578" s="79" t="s">
        <v>663</v>
      </c>
      <c r="MD578" s="79" t="s">
        <v>663</v>
      </c>
      <c r="ME578" s="79" t="s">
        <v>663</v>
      </c>
      <c r="MF578" s="79" t="s">
        <v>663</v>
      </c>
      <c r="MG578" s="79" t="s">
        <v>663</v>
      </c>
      <c r="MH578" s="79" t="s">
        <v>663</v>
      </c>
      <c r="MI578" s="79" t="s">
        <v>663</v>
      </c>
      <c r="MJ578" s="79" t="s">
        <v>663</v>
      </c>
      <c r="MK578" s="79" t="s">
        <v>663</v>
      </c>
      <c r="ML578" s="79" t="s">
        <v>663</v>
      </c>
      <c r="MM578" s="79" t="s">
        <v>663</v>
      </c>
      <c r="MN578" s="79" t="s">
        <v>663</v>
      </c>
      <c r="MO578" s="79" t="s">
        <v>663</v>
      </c>
      <c r="MP578" s="79" t="s">
        <v>663</v>
      </c>
      <c r="MQ578" s="79" t="s">
        <v>663</v>
      </c>
      <c r="MR578" s="79" t="s">
        <v>663</v>
      </c>
      <c r="MS578" s="79" t="s">
        <v>663</v>
      </c>
      <c r="MT578" s="79" t="s">
        <v>663</v>
      </c>
      <c r="MU578" s="79" t="s">
        <v>663</v>
      </c>
      <c r="MV578" s="79" t="s">
        <v>663</v>
      </c>
      <c r="MW578" s="79" t="s">
        <v>663</v>
      </c>
      <c r="MX578" s="79" t="s">
        <v>663</v>
      </c>
      <c r="MY578" s="79" t="s">
        <v>663</v>
      </c>
      <c r="MZ578" s="79" t="s">
        <v>663</v>
      </c>
      <c r="NA578" s="79" t="s">
        <v>663</v>
      </c>
      <c r="NB578" s="79" t="s">
        <v>663</v>
      </c>
      <c r="NC578" s="79" t="s">
        <v>663</v>
      </c>
      <c r="ND578" s="79" t="s">
        <v>663</v>
      </c>
      <c r="NE578" s="79" t="s">
        <v>663</v>
      </c>
      <c r="NF578" s="79" t="s">
        <v>663</v>
      </c>
      <c r="NG578" s="79" t="s">
        <v>663</v>
      </c>
      <c r="NH578" s="79" t="s">
        <v>663</v>
      </c>
      <c r="NI578" s="79" t="s">
        <v>663</v>
      </c>
      <c r="NJ578" s="79" t="s">
        <v>663</v>
      </c>
      <c r="NK578" s="79" t="s">
        <v>663</v>
      </c>
      <c r="NL578" s="79" t="s">
        <v>663</v>
      </c>
      <c r="NM578" s="79" t="s">
        <v>663</v>
      </c>
      <c r="NN578" s="79" t="s">
        <v>663</v>
      </c>
      <c r="NO578" s="79" t="s">
        <v>663</v>
      </c>
      <c r="NP578" s="79" t="s">
        <v>663</v>
      </c>
      <c r="NQ578" s="79" t="s">
        <v>663</v>
      </c>
      <c r="NR578" s="79" t="s">
        <v>663</v>
      </c>
      <c r="NS578" s="79" t="s">
        <v>663</v>
      </c>
      <c r="NT578" s="79" t="s">
        <v>663</v>
      </c>
      <c r="NU578" s="79" t="s">
        <v>663</v>
      </c>
      <c r="NV578" s="79" t="s">
        <v>663</v>
      </c>
      <c r="NW578" s="79" t="s">
        <v>663</v>
      </c>
      <c r="NX578" s="79" t="s">
        <v>663</v>
      </c>
      <c r="NY578" s="79" t="s">
        <v>663</v>
      </c>
      <c r="NZ578" s="79" t="s">
        <v>663</v>
      </c>
      <c r="OA578" s="79" t="s">
        <v>663</v>
      </c>
      <c r="OB578" s="79" t="s">
        <v>663</v>
      </c>
      <c r="OC578" s="79" t="s">
        <v>663</v>
      </c>
      <c r="OD578" s="79" t="s">
        <v>663</v>
      </c>
      <c r="OE578" s="79" t="s">
        <v>663</v>
      </c>
      <c r="OF578" s="79" t="s">
        <v>663</v>
      </c>
      <c r="OG578" s="79" t="s">
        <v>663</v>
      </c>
      <c r="OH578" s="79" t="s">
        <v>663</v>
      </c>
      <c r="OI578" s="79" t="s">
        <v>663</v>
      </c>
      <c r="OJ578" s="79" t="s">
        <v>663</v>
      </c>
      <c r="OK578" s="79" t="s">
        <v>663</v>
      </c>
      <c r="OL578" s="79" t="s">
        <v>663</v>
      </c>
      <c r="OM578" s="79" t="s">
        <v>663</v>
      </c>
      <c r="ON578" s="79" t="s">
        <v>663</v>
      </c>
      <c r="OO578" s="79" t="s">
        <v>663</v>
      </c>
      <c r="OP578" s="79" t="s">
        <v>663</v>
      </c>
      <c r="OQ578" s="79" t="s">
        <v>663</v>
      </c>
      <c r="OR578" s="79" t="s">
        <v>663</v>
      </c>
      <c r="OS578" s="79" t="s">
        <v>663</v>
      </c>
      <c r="OT578" s="79" t="s">
        <v>663</v>
      </c>
      <c r="OU578" s="79" t="s">
        <v>663</v>
      </c>
      <c r="OV578" s="79" t="s">
        <v>663</v>
      </c>
      <c r="OW578" s="79" t="s">
        <v>663</v>
      </c>
      <c r="OX578" s="79" t="s">
        <v>663</v>
      </c>
      <c r="OY578" s="79" t="s">
        <v>663</v>
      </c>
      <c r="OZ578" s="79"/>
    </row>
    <row r="579" spans="1:417" s="25" customFormat="1" ht="38.25" hidden="1" customHeight="1">
      <c r="A579" s="61"/>
      <c r="B579" s="61"/>
      <c r="C579" s="280" t="s">
        <v>332</v>
      </c>
      <c r="D579" s="280"/>
      <c r="E579" s="280"/>
      <c r="F579" s="198"/>
      <c r="G579" s="122">
        <f>COUNTIF(G580:G597,"x")</f>
        <v>2</v>
      </c>
      <c r="H579" s="198"/>
      <c r="I579" s="198"/>
      <c r="J579" s="148"/>
      <c r="K579" s="47"/>
      <c r="L579" s="148"/>
      <c r="M579" s="198"/>
      <c r="N579" s="198"/>
      <c r="O579" s="246">
        <f>COUNTIF(O580:O597,"x")</f>
        <v>10</v>
      </c>
      <c r="P579" s="244">
        <f>SUM(P580:P597)</f>
        <v>3</v>
      </c>
      <c r="Q579" s="125">
        <f>COUNTIF(Q580:Q597,"x")</f>
        <v>4</v>
      </c>
      <c r="R579" s="125">
        <f t="shared" ref="R579:S579" si="809">COUNTIF(R580:R597,"x")</f>
        <v>0</v>
      </c>
      <c r="S579" s="125">
        <f t="shared" si="809"/>
        <v>0</v>
      </c>
      <c r="T579" s="125">
        <f t="shared" ref="T579:AA579" si="810">COUNTIF(T580:T597,"x")</f>
        <v>2</v>
      </c>
      <c r="U579" s="125">
        <f t="shared" si="810"/>
        <v>4</v>
      </c>
      <c r="V579" s="125">
        <f t="shared" si="810"/>
        <v>1</v>
      </c>
      <c r="W579" s="125">
        <f t="shared" si="810"/>
        <v>2</v>
      </c>
      <c r="X579" s="125">
        <f t="shared" si="810"/>
        <v>0</v>
      </c>
      <c r="Y579" s="125">
        <f t="shared" si="810"/>
        <v>0</v>
      </c>
      <c r="Z579" s="125">
        <f t="shared" si="810"/>
        <v>0</v>
      </c>
      <c r="AA579" s="125">
        <f t="shared" si="810"/>
        <v>5</v>
      </c>
      <c r="AB579" s="244">
        <f>SUM(AB580:AB597)</f>
        <v>18</v>
      </c>
      <c r="AC579" s="75"/>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205"/>
      <c r="BJ579" s="205"/>
      <c r="BK579" s="205"/>
      <c r="BL579" s="205"/>
      <c r="BM579" s="205"/>
      <c r="BN579" s="205"/>
      <c r="BO579" s="205"/>
      <c r="BP579" s="205"/>
      <c r="BQ579" s="205"/>
      <c r="BR579" s="208"/>
      <c r="BS579" s="77"/>
      <c r="BT579" s="77"/>
      <c r="BU579" s="77"/>
      <c r="BV579" s="77"/>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61"/>
      <c r="FA579" s="61"/>
      <c r="FB579" s="61"/>
      <c r="FC579" s="61"/>
      <c r="FD579" s="61"/>
      <c r="FE579" s="61"/>
      <c r="FF579" s="61"/>
      <c r="FG579" s="61"/>
      <c r="FH579" s="61"/>
      <c r="FI579" s="61"/>
      <c r="FJ579" s="61"/>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61"/>
      <c r="GN579" s="61"/>
      <c r="GO579" s="202"/>
      <c r="GP579" s="203"/>
      <c r="GQ579" s="202"/>
      <c r="GR579" s="203"/>
      <c r="GS579" s="202"/>
      <c r="GT579" s="203"/>
      <c r="GU579" s="202"/>
      <c r="GV579" s="203"/>
      <c r="GW579" s="204"/>
      <c r="GX579" s="207"/>
      <c r="GY579" s="77"/>
      <c r="GZ579" s="77"/>
      <c r="HA579" s="77"/>
      <c r="HB579" s="77"/>
      <c r="HC579" s="77"/>
      <c r="HD579" s="61"/>
      <c r="HE579" s="61"/>
      <c r="HF579" s="61"/>
      <c r="HG579" s="61"/>
      <c r="HH579" s="61"/>
      <c r="HI579" s="61"/>
      <c r="HJ579" s="61"/>
      <c r="HK579" s="61"/>
      <c r="HL579" s="61"/>
      <c r="HM579" s="61"/>
      <c r="HN579" s="61"/>
      <c r="HO579" s="61"/>
      <c r="HP579" s="61"/>
      <c r="HQ579" s="61"/>
      <c r="HR579" s="61"/>
      <c r="HS579" s="61"/>
      <c r="HT579" s="61"/>
      <c r="HU579" s="61"/>
      <c r="HV579" s="61"/>
      <c r="HW579" s="61"/>
      <c r="HX579" s="61"/>
      <c r="HY579" s="61"/>
      <c r="HZ579" s="61"/>
      <c r="IA579" s="61"/>
      <c r="IB579" s="61"/>
      <c r="IC579" s="61"/>
      <c r="ID579" s="61"/>
      <c r="IE579" s="61"/>
      <c r="IF579" s="61"/>
      <c r="IG579" s="61"/>
      <c r="IH579" s="202"/>
      <c r="II579" s="203"/>
      <c r="IJ579" s="202"/>
      <c r="IK579" s="203"/>
      <c r="IL579" s="202"/>
      <c r="IM579" s="203"/>
      <c r="IN579" s="202"/>
      <c r="IO579" s="203"/>
      <c r="IP579" s="204"/>
      <c r="IQ579" s="208"/>
      <c r="IR579" s="61"/>
      <c r="IS579" s="61"/>
      <c r="IT579" s="61"/>
      <c r="IU579" s="61"/>
      <c r="IV579" s="61"/>
      <c r="IW579" s="61"/>
      <c r="IX579" s="61"/>
      <c r="IY579" s="61"/>
      <c r="IZ579" s="61"/>
      <c r="JA579" s="61"/>
      <c r="JB579" s="61"/>
      <c r="JC579" s="61"/>
      <c r="JD579" s="61"/>
      <c r="JE579" s="61"/>
      <c r="JF579" s="61"/>
      <c r="JG579" s="61"/>
      <c r="JH579" s="61"/>
      <c r="JI579" s="61"/>
      <c r="JJ579" s="61"/>
      <c r="JK579" s="61"/>
      <c r="JL579" s="61"/>
      <c r="JM579" s="61"/>
      <c r="JN579" s="61"/>
      <c r="JO579" s="61"/>
      <c r="JP579" s="61"/>
      <c r="JQ579" s="61"/>
      <c r="JR579" s="61"/>
      <c r="JS579" s="61"/>
      <c r="JT579" s="61"/>
      <c r="JU579" s="61"/>
      <c r="JV579" s="61"/>
      <c r="JW579" s="61"/>
      <c r="JX579" s="61"/>
      <c r="JY579" s="61"/>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61"/>
      <c r="KW579" s="61"/>
      <c r="KX579" s="61"/>
      <c r="KY579" s="61"/>
      <c r="KZ579" s="61"/>
      <c r="LA579" s="61"/>
      <c r="LB579" s="61"/>
      <c r="LC579" s="61"/>
      <c r="LD579" s="61"/>
      <c r="LE579" s="61"/>
      <c r="LF579" s="61"/>
      <c r="LG579" s="61"/>
      <c r="LH579" s="61"/>
      <c r="LI579" s="61"/>
      <c r="LJ579" s="61"/>
      <c r="LK579" s="61"/>
      <c r="LL579" s="61"/>
      <c r="LM579" s="61"/>
      <c r="LN579" s="61"/>
      <c r="LO579" s="61"/>
      <c r="LP579" s="61"/>
      <c r="LQ579" s="61"/>
      <c r="LR579" s="202"/>
      <c r="LS579" s="203"/>
      <c r="LT579" s="202"/>
      <c r="LU579" s="203"/>
      <c r="LV579" s="202"/>
      <c r="LW579" s="203"/>
      <c r="LX579" s="202"/>
      <c r="LY579" s="203"/>
      <c r="LZ579" s="204"/>
      <c r="MA579" s="208"/>
      <c r="MB579" s="61"/>
      <c r="MC579" s="61"/>
      <c r="MD579" s="61"/>
      <c r="ME579" s="61"/>
      <c r="MF579" s="61"/>
      <c r="MG579" s="61"/>
      <c r="MH579" s="61"/>
      <c r="MI579" s="61"/>
      <c r="MJ579" s="61"/>
      <c r="MK579" s="61"/>
      <c r="ML579" s="61"/>
      <c r="MM579" s="61"/>
      <c r="MN579" s="61"/>
      <c r="MO579" s="61"/>
      <c r="MP579" s="61"/>
      <c r="MQ579" s="61"/>
      <c r="MR579" s="61"/>
      <c r="MS579" s="61"/>
      <c r="MT579" s="61"/>
      <c r="MU579" s="61"/>
      <c r="MV579" s="61"/>
      <c r="MW579" s="61"/>
      <c r="MX579" s="61"/>
      <c r="MY579" s="61"/>
      <c r="MZ579" s="61"/>
      <c r="NA579" s="61"/>
      <c r="NB579" s="61"/>
      <c r="NC579" s="61"/>
      <c r="ND579" s="202"/>
      <c r="NE579" s="203"/>
      <c r="NF579" s="202"/>
      <c r="NG579" s="203"/>
      <c r="NH579" s="202"/>
      <c r="NI579" s="203"/>
      <c r="NJ579" s="202"/>
      <c r="NK579" s="203"/>
      <c r="NL579" s="204"/>
      <c r="NM579" s="207"/>
      <c r="NN579" s="77"/>
      <c r="NO579" s="77"/>
      <c r="NP579" s="61"/>
      <c r="NQ579" s="61"/>
      <c r="NR579" s="61"/>
      <c r="NS579" s="61"/>
      <c r="NT579" s="61"/>
      <c r="NU579" s="61"/>
      <c r="NV579" s="61"/>
      <c r="NW579" s="61"/>
      <c r="NX579" s="61"/>
      <c r="NY579" s="61"/>
      <c r="NZ579" s="61"/>
      <c r="OA579" s="61"/>
      <c r="OB579" s="61"/>
      <c r="OC579" s="61"/>
      <c r="OD579" s="61"/>
      <c r="OE579" s="61"/>
      <c r="OF579" s="61"/>
      <c r="OG579" s="61"/>
      <c r="OH579" s="61"/>
      <c r="OI579" s="61"/>
      <c r="OJ579" s="61"/>
      <c r="OK579" s="61"/>
      <c r="OL579" s="61"/>
      <c r="OM579" s="61"/>
      <c r="ON579" s="61"/>
      <c r="OO579" s="61"/>
      <c r="OP579" s="61"/>
      <c r="OQ579" s="61"/>
      <c r="OR579" s="61"/>
      <c r="OS579" s="61"/>
      <c r="OT579" s="61"/>
      <c r="OU579" s="61"/>
      <c r="OV579" s="61"/>
      <c r="OW579" s="61"/>
      <c r="OX579" s="61"/>
      <c r="OY579" s="61"/>
      <c r="OZ579" s="61"/>
    </row>
    <row r="580" spans="1:417" ht="83.25" hidden="1" customHeight="1">
      <c r="A580" s="61"/>
      <c r="B580" s="61">
        <v>219</v>
      </c>
      <c r="C580" s="137" t="s">
        <v>37</v>
      </c>
      <c r="D580" s="133" t="s">
        <v>4</v>
      </c>
      <c r="E580" s="137" t="s">
        <v>288</v>
      </c>
      <c r="F580" s="134" t="s">
        <v>6</v>
      </c>
      <c r="G580" s="133"/>
      <c r="H580" s="137" t="s">
        <v>288</v>
      </c>
      <c r="I580" s="176" t="s">
        <v>1108</v>
      </c>
      <c r="J580" s="134"/>
      <c r="K580" s="206" t="s">
        <v>662</v>
      </c>
      <c r="L580" s="134" t="s">
        <v>500</v>
      </c>
      <c r="M580" s="134" t="s">
        <v>393</v>
      </c>
      <c r="N580" s="61" t="s">
        <v>349</v>
      </c>
      <c r="O580" s="61" t="s">
        <v>205</v>
      </c>
      <c r="P580" s="61">
        <v>1</v>
      </c>
      <c r="Q580" s="131"/>
      <c r="R580" s="131"/>
      <c r="S580" s="131"/>
      <c r="T580" s="131" t="s">
        <v>205</v>
      </c>
      <c r="U580" s="131"/>
      <c r="V580" s="131"/>
      <c r="W580" s="131"/>
      <c r="X580" s="131"/>
      <c r="Y580" s="131"/>
      <c r="Z580" s="131"/>
      <c r="AA580" s="131"/>
      <c r="AB580" s="130">
        <f t="shared" ref="AB580:AB597" si="811">COUNTIF($Q580:$AA580,"x")</f>
        <v>1</v>
      </c>
      <c r="AC580" s="77"/>
      <c r="AD580" s="77"/>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251"/>
      <c r="BT580" s="251"/>
      <c r="BU580" s="77"/>
      <c r="BV580" s="77"/>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61"/>
      <c r="DK580" s="61"/>
      <c r="DL580" s="77"/>
      <c r="DM580" s="77"/>
      <c r="DN580" s="77"/>
      <c r="DO580" s="77"/>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61"/>
      <c r="FA580" s="61"/>
      <c r="FB580" s="61"/>
      <c r="FC580" s="61"/>
      <c r="FD580" s="61"/>
      <c r="FE580" s="77"/>
      <c r="FF580" s="77"/>
      <c r="FG580" s="77"/>
      <c r="FH580" s="77"/>
      <c r="FI580" s="77"/>
      <c r="FJ580" s="61">
        <v>2</v>
      </c>
      <c r="FK580" s="61">
        <v>2</v>
      </c>
      <c r="FL580" s="61">
        <v>1</v>
      </c>
      <c r="FM580" s="61">
        <v>2</v>
      </c>
      <c r="FN580" s="61">
        <v>2</v>
      </c>
      <c r="FO580" s="61">
        <v>2</v>
      </c>
      <c r="FP580" s="61">
        <v>2</v>
      </c>
      <c r="FQ580" s="61">
        <v>2</v>
      </c>
      <c r="FR580" s="61">
        <v>2</v>
      </c>
      <c r="FS580" s="61">
        <v>2</v>
      </c>
      <c r="FT580" s="61">
        <v>1</v>
      </c>
      <c r="FU580" s="61">
        <v>2</v>
      </c>
      <c r="FV580" s="61">
        <v>2</v>
      </c>
      <c r="FW580" s="61">
        <v>2</v>
      </c>
      <c r="FX580" s="61">
        <v>2</v>
      </c>
      <c r="FY580" s="61">
        <v>2</v>
      </c>
      <c r="FZ580" s="61">
        <v>1</v>
      </c>
      <c r="GA580" s="61">
        <v>2</v>
      </c>
      <c r="GB580" s="61">
        <v>2</v>
      </c>
      <c r="GC580" s="61">
        <v>2</v>
      </c>
      <c r="GD580" s="61"/>
      <c r="GE580" s="61"/>
      <c r="GF580" s="61"/>
      <c r="GG580" s="61"/>
      <c r="GH580" s="61"/>
      <c r="GI580" s="61">
        <v>2</v>
      </c>
      <c r="GJ580" s="61">
        <v>2</v>
      </c>
      <c r="GK580" s="61">
        <v>2</v>
      </c>
      <c r="GL580" s="61">
        <v>2</v>
      </c>
      <c r="GM580" s="61"/>
      <c r="GN580" s="61">
        <v>2</v>
      </c>
      <c r="GO580" s="202">
        <f>COUNTIF(FA580:GN580,"2")</f>
        <v>22</v>
      </c>
      <c r="GP580" s="203">
        <f>GO580/(GO580+GQ580+GS580+GU580)</f>
        <v>0.88</v>
      </c>
      <c r="GQ580" s="202">
        <f>COUNTIF(FA580:GN580,"1")</f>
        <v>3</v>
      </c>
      <c r="GR580" s="203">
        <f>GQ580/(GO580+GQ580+GS580+GU580)</f>
        <v>0.12</v>
      </c>
      <c r="GS580" s="202">
        <f>COUNTIF(FA580:GN580,"0")</f>
        <v>0</v>
      </c>
      <c r="GT580" s="203">
        <f>GS580/(GO580+GQ580+GS580+GU580)</f>
        <v>0</v>
      </c>
      <c r="GU580" s="202">
        <f>COUNTIF(EU580:GN580,"KĐG")</f>
        <v>0</v>
      </c>
      <c r="GV580" s="203">
        <f>GU580/(GO580+GQ580+GS580+GU580)</f>
        <v>0</v>
      </c>
      <c r="GW580" s="204">
        <f>(((GO580*2)+(GQ580*1)+(GS580*0)))/(GO580+GQ580+GS580)</f>
        <v>1.88</v>
      </c>
      <c r="GX580" s="207" t="str">
        <f>IF(GV580&gt;=50%,"KĐG",IF(GW580&gt;=1.6,"Đạt mục tiêu",IF(GW580&gt;=1,"Cần cố gắng","Chưa đạt")))</f>
        <v>Đạt mục tiêu</v>
      </c>
      <c r="GY580" s="77"/>
      <c r="GZ580" s="77"/>
      <c r="HA580" s="77"/>
      <c r="HB580" s="77"/>
      <c r="HC580" s="77"/>
      <c r="HD580" s="61"/>
      <c r="HE580" s="61"/>
      <c r="HF580" s="61"/>
      <c r="HG580" s="61"/>
      <c r="HH580" s="61"/>
      <c r="HI580" s="61"/>
      <c r="HJ580" s="61"/>
      <c r="HK580" s="61"/>
      <c r="HL580" s="61"/>
      <c r="HM580" s="61"/>
      <c r="HN580" s="61"/>
      <c r="HO580" s="61"/>
      <c r="HP580" s="61"/>
      <c r="HQ580" s="61"/>
      <c r="HR580" s="61"/>
      <c r="HS580" s="61"/>
      <c r="HT580" s="61"/>
      <c r="HU580" s="61"/>
      <c r="HV580" s="61"/>
      <c r="HW580" s="61"/>
      <c r="HX580" s="61"/>
      <c r="HY580" s="61"/>
      <c r="HZ580" s="61"/>
      <c r="IA580" s="61"/>
      <c r="IB580" s="61"/>
      <c r="IC580" s="61"/>
      <c r="ID580" s="61"/>
      <c r="IE580" s="61"/>
      <c r="IF580" s="61"/>
      <c r="IG580" s="61"/>
      <c r="IH580" s="61"/>
      <c r="II580" s="61"/>
      <c r="IJ580" s="61"/>
      <c r="IK580" s="61"/>
      <c r="IL580" s="61"/>
      <c r="IM580" s="61"/>
      <c r="IN580" s="61"/>
      <c r="IO580" s="61"/>
      <c r="IP580" s="61"/>
      <c r="IQ580" s="61"/>
      <c r="IR580" s="61"/>
      <c r="IS580" s="77"/>
      <c r="IT580" s="77"/>
      <c r="IU580" s="77"/>
      <c r="IV580" s="77"/>
      <c r="IW580" s="61"/>
      <c r="IX580" s="61"/>
      <c r="IY580" s="61"/>
      <c r="IZ580" s="61"/>
      <c r="JA580" s="61"/>
      <c r="JB580" s="61"/>
      <c r="JC580" s="61"/>
      <c r="JD580" s="61"/>
      <c r="JE580" s="61"/>
      <c r="JF580" s="61"/>
      <c r="JG580" s="61"/>
      <c r="JH580" s="61"/>
      <c r="JI580" s="61"/>
      <c r="JJ580" s="61"/>
      <c r="JK580" s="61"/>
      <c r="JL580" s="61"/>
      <c r="JM580" s="61"/>
      <c r="JN580" s="61"/>
      <c r="JO580" s="61"/>
      <c r="JP580" s="61"/>
      <c r="JQ580" s="61"/>
      <c r="JR580" s="61"/>
      <c r="JS580" s="61"/>
      <c r="JT580" s="61"/>
      <c r="JU580" s="61"/>
      <c r="JV580" s="61"/>
      <c r="JW580" s="61"/>
      <c r="JX580" s="61"/>
      <c r="JY580" s="61"/>
      <c r="JZ580" s="61"/>
      <c r="KA580" s="61"/>
      <c r="KB580" s="61"/>
      <c r="KC580" s="61"/>
      <c r="KD580" s="61"/>
      <c r="KE580" s="61"/>
      <c r="KF580" s="61"/>
      <c r="KG580" s="61"/>
      <c r="KH580" s="61"/>
      <c r="KI580" s="61"/>
      <c r="KJ580" s="61"/>
      <c r="KK580" s="61"/>
      <c r="KL580" s="61"/>
      <c r="KM580" s="61"/>
      <c r="KN580" s="61"/>
      <c r="KO580" s="61"/>
      <c r="KP580" s="61"/>
      <c r="KQ580" s="61"/>
      <c r="KR580" s="61"/>
      <c r="KS580" s="61"/>
      <c r="KT580" s="61"/>
      <c r="KU580" s="61"/>
      <c r="KV580" s="61"/>
      <c r="KW580" s="61"/>
      <c r="KX580" s="61"/>
      <c r="KY580" s="61"/>
      <c r="KZ580" s="61"/>
      <c r="LA580" s="61"/>
      <c r="LB580" s="61"/>
      <c r="LC580" s="61"/>
      <c r="LD580" s="61"/>
      <c r="LE580" s="61"/>
      <c r="LF580" s="61"/>
      <c r="LG580" s="61"/>
      <c r="LH580" s="61"/>
      <c r="LI580" s="61"/>
      <c r="LJ580" s="61"/>
      <c r="LK580" s="61"/>
      <c r="LL580" s="61"/>
      <c r="LM580" s="61"/>
      <c r="LN580" s="61"/>
      <c r="LO580" s="61"/>
      <c r="LP580" s="61"/>
      <c r="LQ580" s="61"/>
      <c r="LR580" s="61"/>
      <c r="LS580" s="61"/>
      <c r="LT580" s="61"/>
      <c r="LU580" s="61"/>
      <c r="LV580" s="61"/>
      <c r="LW580" s="61"/>
      <c r="LX580" s="61"/>
      <c r="LY580" s="61"/>
      <c r="LZ580" s="61"/>
      <c r="MA580" s="61"/>
      <c r="MB580" s="61"/>
      <c r="MC580" s="61"/>
      <c r="MD580" s="61"/>
      <c r="ME580" s="61"/>
      <c r="MF580" s="61"/>
      <c r="MG580" s="61"/>
      <c r="MH580" s="61"/>
      <c r="MI580" s="61"/>
      <c r="MJ580" s="61"/>
      <c r="MK580" s="61"/>
      <c r="ML580" s="61"/>
      <c r="MM580" s="61"/>
      <c r="MN580" s="61"/>
      <c r="MO580" s="61"/>
      <c r="MP580" s="61"/>
      <c r="MQ580" s="61"/>
      <c r="MR580" s="61"/>
      <c r="MS580" s="61"/>
      <c r="MT580" s="61"/>
      <c r="MU580" s="61"/>
      <c r="MV580" s="61"/>
      <c r="MW580" s="61"/>
      <c r="MX580" s="61"/>
      <c r="MY580" s="61"/>
      <c r="MZ580" s="61"/>
      <c r="NA580" s="61"/>
      <c r="NB580" s="61"/>
      <c r="NC580" s="61"/>
      <c r="ND580" s="61"/>
      <c r="NE580" s="61"/>
      <c r="NF580" s="61"/>
      <c r="NG580" s="61"/>
      <c r="NH580" s="61"/>
      <c r="NI580" s="61"/>
      <c r="NJ580" s="61"/>
      <c r="NK580" s="61"/>
      <c r="NL580" s="61"/>
      <c r="NM580" s="61"/>
      <c r="NN580" s="61"/>
      <c r="NO580" s="61"/>
      <c r="NP580" s="61"/>
      <c r="NQ580" s="61"/>
      <c r="NR580" s="61"/>
      <c r="NS580" s="61"/>
      <c r="NT580" s="61"/>
      <c r="NU580" s="61"/>
      <c r="NV580" s="61"/>
      <c r="NW580" s="61"/>
      <c r="NX580" s="61"/>
      <c r="NY580" s="61"/>
      <c r="NZ580" s="61"/>
      <c r="OA580" s="61"/>
      <c r="OB580" s="61"/>
      <c r="OC580" s="61"/>
      <c r="OD580" s="61"/>
      <c r="OE580" s="61"/>
      <c r="OF580" s="61"/>
      <c r="OG580" s="61"/>
      <c r="OH580" s="61"/>
      <c r="OI580" s="61"/>
      <c r="OJ580" s="61"/>
      <c r="OK580" s="61"/>
      <c r="OL580" s="61"/>
      <c r="OM580" s="61"/>
      <c r="ON580" s="61"/>
      <c r="OO580" s="61"/>
      <c r="OP580" s="61"/>
      <c r="OQ580" s="61"/>
      <c r="OR580" s="61"/>
      <c r="OS580" s="61"/>
      <c r="OT580" s="61"/>
      <c r="OU580" s="61"/>
      <c r="OV580" s="61"/>
      <c r="OW580" s="61"/>
      <c r="OX580" s="61"/>
      <c r="OY580" s="61"/>
      <c r="OZ580" s="61"/>
    </row>
    <row r="581" spans="1:417" ht="69" hidden="1" customHeight="1">
      <c r="A581" s="61"/>
      <c r="B581" s="61">
        <v>220</v>
      </c>
      <c r="C581" s="137" t="s">
        <v>289</v>
      </c>
      <c r="D581" s="133" t="s">
        <v>4</v>
      </c>
      <c r="E581" s="137" t="s">
        <v>38</v>
      </c>
      <c r="F581" s="134" t="s">
        <v>6</v>
      </c>
      <c r="G581" s="133"/>
      <c r="H581" s="137" t="s">
        <v>38</v>
      </c>
      <c r="I581" s="176" t="s">
        <v>1109</v>
      </c>
      <c r="J581" s="134"/>
      <c r="K581" s="206" t="s">
        <v>662</v>
      </c>
      <c r="L581" s="134" t="s">
        <v>500</v>
      </c>
      <c r="M581" s="134" t="s">
        <v>393</v>
      </c>
      <c r="N581" s="61" t="s">
        <v>349</v>
      </c>
      <c r="O581" s="282" t="s">
        <v>205</v>
      </c>
      <c r="P581" s="282"/>
      <c r="Q581" s="131" t="s">
        <v>205</v>
      </c>
      <c r="R581" s="131"/>
      <c r="S581" s="131"/>
      <c r="T581" s="131"/>
      <c r="U581" s="131"/>
      <c r="V581" s="131"/>
      <c r="W581" s="131"/>
      <c r="X581" s="131"/>
      <c r="Y581" s="131"/>
      <c r="Z581" s="131"/>
      <c r="AA581" s="131"/>
      <c r="AB581" s="130">
        <f t="shared" si="811"/>
        <v>1</v>
      </c>
      <c r="AC581" s="75" t="s">
        <v>663</v>
      </c>
      <c r="AD581" s="61"/>
      <c r="AE581" s="201">
        <v>2</v>
      </c>
      <c r="AF581" s="201">
        <v>2</v>
      </c>
      <c r="AG581" s="201">
        <v>2</v>
      </c>
      <c r="AH581" s="201">
        <v>2</v>
      </c>
      <c r="AI581" s="201">
        <v>1</v>
      </c>
      <c r="AJ581" s="201">
        <v>2</v>
      </c>
      <c r="AK581" s="201">
        <v>2</v>
      </c>
      <c r="AL581" s="201">
        <v>2</v>
      </c>
      <c r="AM581" s="201">
        <v>2</v>
      </c>
      <c r="AN581" s="201">
        <v>2</v>
      </c>
      <c r="AO581" s="201">
        <v>2</v>
      </c>
      <c r="AP581" s="201">
        <v>2</v>
      </c>
      <c r="AQ581" s="201">
        <v>2</v>
      </c>
      <c r="AR581" s="201">
        <v>2</v>
      </c>
      <c r="AS581" s="201">
        <v>1</v>
      </c>
      <c r="AT581" s="201">
        <v>2</v>
      </c>
      <c r="AU581" s="201">
        <v>2</v>
      </c>
      <c r="AV581" s="201">
        <v>2</v>
      </c>
      <c r="AW581" s="201">
        <v>2</v>
      </c>
      <c r="AX581" s="201">
        <v>2</v>
      </c>
      <c r="AY581" s="201">
        <v>2</v>
      </c>
      <c r="AZ581" s="201">
        <v>2</v>
      </c>
      <c r="BA581" s="201">
        <v>2</v>
      </c>
      <c r="BB581" s="201">
        <v>1</v>
      </c>
      <c r="BC581" s="201">
        <v>2</v>
      </c>
      <c r="BD581" s="201">
        <v>2</v>
      </c>
      <c r="BE581" s="201">
        <v>2</v>
      </c>
      <c r="BF581" s="201">
        <v>2</v>
      </c>
      <c r="BG581" s="201">
        <v>2</v>
      </c>
      <c r="BH581" s="201">
        <v>2</v>
      </c>
      <c r="BI581" s="202">
        <f>COUNTIF(AE581:BH581,"2")</f>
        <v>27</v>
      </c>
      <c r="BJ581" s="203">
        <f>BI581/(BI581+BK581+BM581+BO581)</f>
        <v>0.9</v>
      </c>
      <c r="BK581" s="202">
        <f>COUNTIF(AE581:BH581,"1")</f>
        <v>3</v>
      </c>
      <c r="BL581" s="203">
        <f>BK581/(BI581+BK581+BM581+BO581)</f>
        <v>0.1</v>
      </c>
      <c r="BM581" s="202">
        <f>COUNTIF(AE581:BH581,"0")</f>
        <v>0</v>
      </c>
      <c r="BN581" s="203">
        <f>BM581/(BI581+BK581+BM581+BO581)</f>
        <v>0</v>
      </c>
      <c r="BO581" s="202">
        <f>COUNTIF(P581:BH581,"KĐG")</f>
        <v>0</v>
      </c>
      <c r="BP581" s="203">
        <f>BO581/(BI581+BK581+BM581+BO581)</f>
        <v>0</v>
      </c>
      <c r="BQ581" s="204">
        <f>(((BI581*2)+(BK581*1)+(BM581*0)))/(BI581+BK581+BM581)</f>
        <v>1.9</v>
      </c>
      <c r="BR581" s="205" t="str">
        <f>IF(BP581&gt;=50%,"KĐG",IF(BQ581&gt;=1.6,"Đạt mục tiêu",IF(BQ581&gt;=1,"Cần cố gắng","Chưa đạt")))</f>
        <v>Đạt mục tiêu</v>
      </c>
      <c r="BS581" s="251"/>
      <c r="BT581" s="251"/>
      <c r="BU581" s="77">
        <v>2</v>
      </c>
      <c r="BV581" s="77">
        <v>2</v>
      </c>
      <c r="BW581" s="61">
        <v>2</v>
      </c>
      <c r="BX581" s="61">
        <v>2</v>
      </c>
      <c r="BY581" s="61">
        <v>1</v>
      </c>
      <c r="BZ581" s="61">
        <v>2</v>
      </c>
      <c r="CA581" s="61">
        <v>2</v>
      </c>
      <c r="CB581" s="61">
        <v>2</v>
      </c>
      <c r="CC581" s="61">
        <v>2</v>
      </c>
      <c r="CD581" s="61">
        <v>2</v>
      </c>
      <c r="CE581" s="61">
        <v>2</v>
      </c>
      <c r="CF581" s="61">
        <v>2</v>
      </c>
      <c r="CG581" s="61">
        <v>2</v>
      </c>
      <c r="CH581" s="61">
        <v>2</v>
      </c>
      <c r="CI581" s="61">
        <v>1</v>
      </c>
      <c r="CJ581" s="61">
        <v>2</v>
      </c>
      <c r="CK581" s="61">
        <v>2</v>
      </c>
      <c r="CL581" s="61">
        <v>2</v>
      </c>
      <c r="CM581" s="61">
        <v>2</v>
      </c>
      <c r="CN581" s="61">
        <v>2</v>
      </c>
      <c r="CO581" s="61">
        <v>2</v>
      </c>
      <c r="CP581" s="61">
        <v>2</v>
      </c>
      <c r="CQ581" s="61">
        <v>2</v>
      </c>
      <c r="CR581" s="61">
        <v>1</v>
      </c>
      <c r="CS581" s="61">
        <v>2</v>
      </c>
      <c r="CT581" s="61">
        <v>2</v>
      </c>
      <c r="CU581" s="61">
        <v>2</v>
      </c>
      <c r="CV581" s="61">
        <v>2</v>
      </c>
      <c r="CW581" s="61">
        <v>2</v>
      </c>
      <c r="CX581" s="61">
        <v>2</v>
      </c>
      <c r="CY581" s="61">
        <f>COUNTIF(BU581:CX581,"2")</f>
        <v>27</v>
      </c>
      <c r="CZ581" s="61">
        <f>CY581/(CY581+DA581+DC581+DE581)</f>
        <v>0.9</v>
      </c>
      <c r="DA581" s="61">
        <f>COUNTIF(BU581:CX581,"1")</f>
        <v>3</v>
      </c>
      <c r="DB581" s="61">
        <f>DA581/(CY581+DA581+DC581+DE581)</f>
        <v>0.1</v>
      </c>
      <c r="DC581" s="61">
        <f>COUNTIF(BU581:CX581,"0")</f>
        <v>0</v>
      </c>
      <c r="DD581" s="61">
        <f>DC581/(CY581+DA581+DC581+DE581)</f>
        <v>0</v>
      </c>
      <c r="DE581" s="61">
        <f>COUNTIF(BG581:CX581,"KĐG")</f>
        <v>0</v>
      </c>
      <c r="DF581" s="61">
        <f>DE581/(CY581+DA581+DC581+DE581)</f>
        <v>0</v>
      </c>
      <c r="DG581" s="61">
        <f>(((CY581*2)+(DA581*1)+(DC581*0)))/(CY581+DA581+DC581)</f>
        <v>1.9</v>
      </c>
      <c r="DH581" s="61" t="str">
        <f>IF(DF581&gt;=50%,"KĐG",IF(DG581&gt;=1.6,"Đạt mục tiêu",IF(DG581&gt;=1,"Cần cố gắng","Chưa đạt")))</f>
        <v>Đạt mục tiêu</v>
      </c>
      <c r="DI581" s="61"/>
      <c r="DJ581" s="61"/>
      <c r="DK581" s="61"/>
      <c r="DL581" s="77"/>
      <c r="DM581" s="77"/>
      <c r="DN581" s="77"/>
      <c r="DO581" s="77"/>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61"/>
      <c r="EX581" s="61"/>
      <c r="EY581" s="61"/>
      <c r="EZ581" s="61"/>
      <c r="FA581" s="61"/>
      <c r="FB581" s="61"/>
      <c r="FC581" s="61"/>
      <c r="FD581" s="61"/>
      <c r="FE581" s="77"/>
      <c r="FF581" s="77"/>
      <c r="FG581" s="77"/>
      <c r="FH581" s="77"/>
      <c r="FI581" s="77"/>
      <c r="FJ581" s="61"/>
      <c r="FK581" s="61"/>
      <c r="FL581" s="61"/>
      <c r="FM581" s="61"/>
      <c r="FN581" s="61"/>
      <c r="FO581" s="61"/>
      <c r="FP581" s="61"/>
      <c r="FQ581" s="61"/>
      <c r="FR581" s="61"/>
      <c r="FS581" s="61"/>
      <c r="FT581" s="61"/>
      <c r="FU581" s="61"/>
      <c r="FV581" s="61"/>
      <c r="FW581" s="61"/>
      <c r="FX581" s="61"/>
      <c r="FY581" s="61"/>
      <c r="FZ581" s="61"/>
      <c r="GA581" s="61"/>
      <c r="GB581" s="61"/>
      <c r="GC581" s="61"/>
      <c r="GD581" s="61"/>
      <c r="GE581" s="61"/>
      <c r="GF581" s="61"/>
      <c r="GG581" s="61"/>
      <c r="GH581" s="61"/>
      <c r="GI581" s="61"/>
      <c r="GJ581" s="61"/>
      <c r="GK581" s="61"/>
      <c r="GL581" s="61"/>
      <c r="GM581" s="61"/>
      <c r="GN581" s="61"/>
      <c r="GO581" s="61"/>
      <c r="GP581" s="61"/>
      <c r="GQ581" s="61"/>
      <c r="GR581" s="61"/>
      <c r="GS581" s="61"/>
      <c r="GT581" s="61"/>
      <c r="GU581" s="61"/>
      <c r="GV581" s="61"/>
      <c r="GW581" s="61"/>
      <c r="GX581" s="61"/>
      <c r="GY581" s="77"/>
      <c r="GZ581" s="77"/>
      <c r="HA581" s="77"/>
      <c r="HB581" s="77"/>
      <c r="HC581" s="77"/>
      <c r="HD581" s="178">
        <v>2</v>
      </c>
      <c r="HE581" s="61">
        <v>2</v>
      </c>
      <c r="HF581" s="61">
        <v>2</v>
      </c>
      <c r="HG581" s="61">
        <v>2</v>
      </c>
      <c r="HH581" s="61">
        <v>2</v>
      </c>
      <c r="HI581" s="61">
        <v>2</v>
      </c>
      <c r="HJ581" s="61">
        <v>2</v>
      </c>
      <c r="HK581" s="61">
        <v>2</v>
      </c>
      <c r="HL581" s="61">
        <v>2</v>
      </c>
      <c r="HM581" s="61">
        <v>2</v>
      </c>
      <c r="HN581" s="61">
        <v>2</v>
      </c>
      <c r="HO581" s="61">
        <v>2</v>
      </c>
      <c r="HP581" s="61">
        <v>2</v>
      </c>
      <c r="HQ581" s="61">
        <v>2</v>
      </c>
      <c r="HR581" s="61">
        <v>2</v>
      </c>
      <c r="HS581" s="61">
        <v>2</v>
      </c>
      <c r="HT581" s="61">
        <v>2</v>
      </c>
      <c r="HU581" s="61">
        <v>2</v>
      </c>
      <c r="HV581" s="61">
        <v>2</v>
      </c>
      <c r="HW581" s="61"/>
      <c r="HX581" s="61"/>
      <c r="HY581" s="61"/>
      <c r="HZ581" s="61"/>
      <c r="IA581" s="61"/>
      <c r="IB581" s="61"/>
      <c r="IC581" s="61">
        <v>2</v>
      </c>
      <c r="ID581" s="61">
        <v>2</v>
      </c>
      <c r="IE581" s="61">
        <v>2</v>
      </c>
      <c r="IF581" s="61">
        <v>2</v>
      </c>
      <c r="IG581" s="61">
        <v>2</v>
      </c>
      <c r="IH581" s="202">
        <f>COUNTIF(HD581:IG581,"2")</f>
        <v>24</v>
      </c>
      <c r="II581" s="203">
        <f>IH581/(IH581+IJ581+IL581+IN581)</f>
        <v>1</v>
      </c>
      <c r="IJ581" s="202">
        <f>COUNTIF(HD581:IG581,"1")</f>
        <v>0</v>
      </c>
      <c r="IK581" s="203">
        <f>IJ581/(IH581+IJ581+IL581+IN581)</f>
        <v>0</v>
      </c>
      <c r="IL581" s="202">
        <f>COUNTIF(HD581:IG581,"0")</f>
        <v>0</v>
      </c>
      <c r="IM581" s="203">
        <f>IL581/(IH581+IJ581+IL581+IN581)</f>
        <v>0</v>
      </c>
      <c r="IN581" s="202">
        <f>COUNTIF(GO581:IG581,"KĐG")</f>
        <v>0</v>
      </c>
      <c r="IO581" s="203">
        <f>IN581/(IH581+IJ581+IL581+IN581)</f>
        <v>0</v>
      </c>
      <c r="IP581" s="204">
        <f>(((IH581*2)+(IJ581*1)+(IL581*0)))/(IH581+IJ581+IL581)</f>
        <v>2</v>
      </c>
      <c r="IQ581" s="208" t="str">
        <f>IF(IO581&gt;=50%,"KĐG",IF(IP581&gt;=1.6,"Đạt mục tiêu",IF(IP581&gt;=1,"Cần cố gắng","Chưa đạt")))</f>
        <v>Đạt mục tiêu</v>
      </c>
      <c r="IR581" s="208"/>
      <c r="IS581" s="77"/>
      <c r="IT581" s="77"/>
      <c r="IU581" s="77"/>
      <c r="IV581" s="77"/>
      <c r="IW581" s="61"/>
      <c r="IX581" s="61"/>
      <c r="IY581" s="61"/>
      <c r="IZ581" s="61"/>
      <c r="JA581" s="61"/>
      <c r="JB581" s="61"/>
      <c r="JC581" s="61"/>
      <c r="JD581" s="61"/>
      <c r="JE581" s="61"/>
      <c r="JF581" s="61"/>
      <c r="JG581" s="61"/>
      <c r="JH581" s="61"/>
      <c r="JI581" s="61"/>
      <c r="JJ581" s="61"/>
      <c r="JK581" s="61"/>
      <c r="JL581" s="61"/>
      <c r="JM581" s="61"/>
      <c r="JN581" s="61"/>
      <c r="JO581" s="61"/>
      <c r="JP581" s="61"/>
      <c r="JQ581" s="61"/>
      <c r="JR581" s="61"/>
      <c r="JS581" s="61"/>
      <c r="JT581" s="61"/>
      <c r="JU581" s="61"/>
      <c r="JV581" s="61"/>
      <c r="JW581" s="61"/>
      <c r="JX581" s="61"/>
      <c r="JY581" s="61"/>
      <c r="JZ581" s="61"/>
      <c r="KA581" s="61"/>
      <c r="KB581" s="61"/>
      <c r="KC581" s="61"/>
      <c r="KD581" s="61"/>
      <c r="KE581" s="61"/>
      <c r="KF581" s="61"/>
      <c r="KG581" s="61"/>
      <c r="KH581" s="61"/>
      <c r="KI581" s="61"/>
      <c r="KJ581" s="61"/>
      <c r="KK581" s="61"/>
      <c r="KL581" s="61"/>
      <c r="KM581" s="61"/>
      <c r="KN581" s="61"/>
      <c r="KO581" s="61"/>
      <c r="KP581" s="61"/>
      <c r="KQ581" s="61"/>
      <c r="KR581" s="61"/>
      <c r="KS581" s="61"/>
      <c r="KT581" s="61"/>
      <c r="KU581" s="61"/>
      <c r="KV581" s="61"/>
      <c r="KW581" s="61"/>
      <c r="KX581" s="61"/>
      <c r="KY581" s="61"/>
      <c r="KZ581" s="61"/>
      <c r="LA581" s="61"/>
      <c r="LB581" s="61"/>
      <c r="LC581" s="61"/>
      <c r="LD581" s="61"/>
      <c r="LE581" s="61"/>
      <c r="LF581" s="61"/>
      <c r="LG581" s="61"/>
      <c r="LH581" s="61"/>
      <c r="LI581" s="61"/>
      <c r="LJ581" s="61"/>
      <c r="LK581" s="61"/>
      <c r="LL581" s="61"/>
      <c r="LM581" s="61"/>
      <c r="LN581" s="61"/>
      <c r="LO581" s="61"/>
      <c r="LP581" s="61"/>
      <c r="LQ581" s="61"/>
      <c r="LR581" s="61"/>
      <c r="LS581" s="61"/>
      <c r="LT581" s="61"/>
      <c r="LU581" s="61"/>
      <c r="LV581" s="61"/>
      <c r="LW581" s="61"/>
      <c r="LX581" s="61"/>
      <c r="LY581" s="61"/>
      <c r="LZ581" s="61"/>
      <c r="MA581" s="61"/>
      <c r="MB581" s="61"/>
      <c r="MC581" s="61"/>
      <c r="MD581" s="61"/>
      <c r="ME581" s="61"/>
      <c r="MF581" s="61"/>
      <c r="MG581" s="61"/>
      <c r="MH581" s="61"/>
      <c r="MI581" s="61"/>
      <c r="MJ581" s="61"/>
      <c r="MK581" s="61"/>
      <c r="ML581" s="61"/>
      <c r="MM581" s="61"/>
      <c r="MN581" s="61"/>
      <c r="MO581" s="61"/>
      <c r="MP581" s="61"/>
      <c r="MQ581" s="61"/>
      <c r="MR581" s="61"/>
      <c r="MS581" s="61"/>
      <c r="MT581" s="61"/>
      <c r="MU581" s="61"/>
      <c r="MV581" s="61"/>
      <c r="MW581" s="61"/>
      <c r="MX581" s="61"/>
      <c r="MY581" s="61"/>
      <c r="MZ581" s="61"/>
      <c r="NA581" s="61"/>
      <c r="NB581" s="61"/>
      <c r="NC581" s="61"/>
      <c r="ND581" s="61"/>
      <c r="NE581" s="61"/>
      <c r="NF581" s="61"/>
      <c r="NG581" s="61"/>
      <c r="NH581" s="61"/>
      <c r="NI581" s="61"/>
      <c r="NJ581" s="61"/>
      <c r="NK581" s="61"/>
      <c r="NL581" s="61"/>
      <c r="NM581" s="61"/>
      <c r="NN581" s="61"/>
      <c r="NO581" s="61"/>
      <c r="NP581" s="61"/>
      <c r="NQ581" s="61"/>
      <c r="NR581" s="61"/>
      <c r="NS581" s="61"/>
      <c r="NT581" s="61"/>
      <c r="NU581" s="61"/>
      <c r="NV581" s="61"/>
      <c r="NW581" s="61"/>
      <c r="NX581" s="61"/>
      <c r="NY581" s="61"/>
      <c r="NZ581" s="61"/>
      <c r="OA581" s="61"/>
      <c r="OB581" s="61"/>
      <c r="OC581" s="61"/>
      <c r="OD581" s="61"/>
      <c r="OE581" s="61"/>
      <c r="OF581" s="61"/>
      <c r="OG581" s="61"/>
      <c r="OH581" s="61"/>
      <c r="OI581" s="61"/>
      <c r="OJ581" s="61"/>
      <c r="OK581" s="61"/>
      <c r="OL581" s="61"/>
      <c r="OM581" s="61"/>
      <c r="ON581" s="61"/>
      <c r="OO581" s="61"/>
      <c r="OP581" s="61"/>
      <c r="OQ581" s="61"/>
      <c r="OR581" s="61"/>
      <c r="OS581" s="61"/>
      <c r="OT581" s="61"/>
      <c r="OU581" s="61"/>
      <c r="OV581" s="61"/>
      <c r="OW581" s="61"/>
      <c r="OX581" s="61"/>
      <c r="OY581" s="61"/>
      <c r="OZ581" s="61"/>
    </row>
    <row r="582" spans="1:417" ht="78.75" hidden="1">
      <c r="A582" s="61"/>
      <c r="B582" s="141">
        <v>221</v>
      </c>
      <c r="C582" s="142" t="s">
        <v>290</v>
      </c>
      <c r="D582" s="143" t="s">
        <v>4</v>
      </c>
      <c r="E582" s="142" t="s">
        <v>39</v>
      </c>
      <c r="F582" s="144" t="s">
        <v>6</v>
      </c>
      <c r="G582" s="143"/>
      <c r="H582" s="137" t="s">
        <v>39</v>
      </c>
      <c r="I582" s="176" t="s">
        <v>1102</v>
      </c>
      <c r="J582" s="134"/>
      <c r="K582" s="206" t="s">
        <v>662</v>
      </c>
      <c r="L582" s="134" t="s">
        <v>499</v>
      </c>
      <c r="M582" s="134" t="s">
        <v>393</v>
      </c>
      <c r="N582" s="61" t="s">
        <v>349</v>
      </c>
      <c r="O582" s="141" t="s">
        <v>205</v>
      </c>
      <c r="P582" s="141"/>
      <c r="Q582" s="131"/>
      <c r="R582" s="131"/>
      <c r="S582" s="131"/>
      <c r="T582" s="131" t="s">
        <v>205</v>
      </c>
      <c r="U582" s="131"/>
      <c r="V582" s="131"/>
      <c r="W582" s="131"/>
      <c r="X582" s="131"/>
      <c r="Y582" s="131"/>
      <c r="Z582" s="131"/>
      <c r="AA582" s="131"/>
      <c r="AB582" s="130">
        <f t="shared" si="811"/>
        <v>1</v>
      </c>
      <c r="AC582" s="77"/>
      <c r="AD582" s="77"/>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251"/>
      <c r="BT582" s="251"/>
      <c r="BU582" s="77"/>
      <c r="BV582" s="77"/>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77"/>
      <c r="DM582" s="77"/>
      <c r="DN582" s="77"/>
      <c r="DO582" s="77"/>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c r="EZ582" s="61"/>
      <c r="FA582" s="61"/>
      <c r="FB582" s="61"/>
      <c r="FC582" s="61"/>
      <c r="FD582" s="61"/>
      <c r="FE582" s="77"/>
      <c r="FF582" s="77"/>
      <c r="FG582" s="77"/>
      <c r="FH582" s="77"/>
      <c r="FI582" s="77"/>
      <c r="FJ582" s="61"/>
      <c r="FK582" s="61"/>
      <c r="FL582" s="61"/>
      <c r="FM582" s="61"/>
      <c r="FN582" s="61"/>
      <c r="FO582" s="61"/>
      <c r="FP582" s="61"/>
      <c r="FQ582" s="61"/>
      <c r="FR582" s="61"/>
      <c r="FS582" s="61"/>
      <c r="FT582" s="61"/>
      <c r="FU582" s="61"/>
      <c r="FV582" s="61"/>
      <c r="FW582" s="61"/>
      <c r="FX582" s="61"/>
      <c r="FY582" s="61"/>
      <c r="FZ582" s="61"/>
      <c r="GA582" s="61"/>
      <c r="GB582" s="61"/>
      <c r="GC582" s="61"/>
      <c r="GD582" s="61"/>
      <c r="GE582" s="61"/>
      <c r="GF582" s="61"/>
      <c r="GG582" s="61"/>
      <c r="GH582" s="61"/>
      <c r="GI582" s="61"/>
      <c r="GJ582" s="61"/>
      <c r="GK582" s="61"/>
      <c r="GL582" s="61"/>
      <c r="GM582" s="61"/>
      <c r="GN582" s="61"/>
      <c r="GO582" s="61"/>
      <c r="GP582" s="61"/>
      <c r="GQ582" s="61"/>
      <c r="GR582" s="61"/>
      <c r="GS582" s="61"/>
      <c r="GT582" s="61"/>
      <c r="GU582" s="61"/>
      <c r="GV582" s="61"/>
      <c r="GW582" s="61"/>
      <c r="GX582" s="61"/>
      <c r="GY582" s="77"/>
      <c r="GZ582" s="77"/>
      <c r="HA582" s="77"/>
      <c r="HB582" s="77"/>
      <c r="HC582" s="77"/>
      <c r="HD582" s="61"/>
      <c r="HE582" s="61"/>
      <c r="HF582" s="61"/>
      <c r="HG582" s="61"/>
      <c r="HH582" s="61"/>
      <c r="HI582" s="61"/>
      <c r="HJ582" s="61"/>
      <c r="HK582" s="61"/>
      <c r="HL582" s="61"/>
      <c r="HM582" s="61"/>
      <c r="HN582" s="61"/>
      <c r="HO582" s="61"/>
      <c r="HP582" s="61"/>
      <c r="HQ582" s="61"/>
      <c r="HR582" s="61"/>
      <c r="HS582" s="61"/>
      <c r="HT582" s="61"/>
      <c r="HU582" s="61"/>
      <c r="HV582" s="61"/>
      <c r="HW582" s="61"/>
      <c r="HX582" s="61"/>
      <c r="HY582" s="61"/>
      <c r="HZ582" s="61"/>
      <c r="IA582" s="61"/>
      <c r="IB582" s="61"/>
      <c r="IC582" s="61"/>
      <c r="ID582" s="61"/>
      <c r="IE582" s="61"/>
      <c r="IF582" s="61"/>
      <c r="IG582" s="61"/>
      <c r="IH582" s="61"/>
      <c r="II582" s="61"/>
      <c r="IJ582" s="61"/>
      <c r="IK582" s="61"/>
      <c r="IL582" s="61"/>
      <c r="IM582" s="61"/>
      <c r="IN582" s="61"/>
      <c r="IO582" s="61"/>
      <c r="IP582" s="61"/>
      <c r="IQ582" s="61"/>
      <c r="IR582" s="61"/>
      <c r="IS582" s="77"/>
      <c r="IT582" s="77"/>
      <c r="IU582" s="77"/>
      <c r="IV582" s="77"/>
      <c r="IW582" s="61"/>
      <c r="IX582" s="61"/>
      <c r="IY582" s="61"/>
      <c r="IZ582" s="61"/>
      <c r="JA582" s="61"/>
      <c r="JB582" s="61"/>
      <c r="JC582" s="61"/>
      <c r="JD582" s="61"/>
      <c r="JE582" s="61"/>
      <c r="JF582" s="61"/>
      <c r="JG582" s="61"/>
      <c r="JH582" s="61"/>
      <c r="JI582" s="61"/>
      <c r="JJ582" s="61"/>
      <c r="JK582" s="61"/>
      <c r="JL582" s="61"/>
      <c r="JM582" s="61"/>
      <c r="JN582" s="61"/>
      <c r="JO582" s="61"/>
      <c r="JP582" s="61"/>
      <c r="JQ582" s="61"/>
      <c r="JR582" s="61"/>
      <c r="JS582" s="61"/>
      <c r="JT582" s="61"/>
      <c r="JU582" s="61"/>
      <c r="JV582" s="61"/>
      <c r="JW582" s="61"/>
      <c r="JX582" s="61"/>
      <c r="JY582" s="61"/>
      <c r="JZ582" s="61"/>
      <c r="KA582" s="61"/>
      <c r="KB582" s="61"/>
      <c r="KC582" s="61"/>
      <c r="KD582" s="61"/>
      <c r="KE582" s="61"/>
      <c r="KF582" s="61"/>
      <c r="KG582" s="61"/>
      <c r="KH582" s="61"/>
      <c r="KI582" s="61"/>
      <c r="KJ582" s="61"/>
      <c r="KK582" s="78"/>
      <c r="KL582" s="78"/>
      <c r="KM582" s="78"/>
      <c r="KN582" s="61">
        <v>2</v>
      </c>
      <c r="KO582" s="61">
        <v>2</v>
      </c>
      <c r="KP582" s="61">
        <v>2</v>
      </c>
      <c r="KQ582" s="61">
        <v>2</v>
      </c>
      <c r="KR582" s="61">
        <v>2</v>
      </c>
      <c r="KS582" s="61">
        <v>2</v>
      </c>
      <c r="KT582" s="61">
        <v>2</v>
      </c>
      <c r="KU582" s="61">
        <v>2</v>
      </c>
      <c r="KV582" s="61">
        <v>2</v>
      </c>
      <c r="KW582" s="61">
        <v>2</v>
      </c>
      <c r="KX582" s="61">
        <v>2</v>
      </c>
      <c r="KY582" s="61">
        <v>2</v>
      </c>
      <c r="KZ582" s="61">
        <v>2</v>
      </c>
      <c r="LA582" s="61">
        <v>2</v>
      </c>
      <c r="LB582" s="61">
        <v>2</v>
      </c>
      <c r="LC582" s="61">
        <v>2</v>
      </c>
      <c r="LD582" s="61">
        <v>2</v>
      </c>
      <c r="LE582" s="61">
        <v>2</v>
      </c>
      <c r="LF582" s="61">
        <v>2</v>
      </c>
      <c r="LG582" s="61">
        <v>2</v>
      </c>
      <c r="LH582" s="61">
        <v>2</v>
      </c>
      <c r="LI582" s="61">
        <v>2</v>
      </c>
      <c r="LJ582" s="61">
        <v>2</v>
      </c>
      <c r="LK582" s="61"/>
      <c r="LL582" s="61"/>
      <c r="LM582" s="61"/>
      <c r="LN582" s="61"/>
      <c r="LO582" s="61">
        <v>2</v>
      </c>
      <c r="LP582" s="61">
        <v>2</v>
      </c>
      <c r="LQ582" s="61">
        <v>2</v>
      </c>
      <c r="LR582" s="202">
        <f>COUNTIF(KN582:LQ582,"2")</f>
        <v>26</v>
      </c>
      <c r="LS582" s="203">
        <f>LR582/(LR582+LT582+LV582+LX582)</f>
        <v>1</v>
      </c>
      <c r="LT582" s="202">
        <f>COUNTIF(KN582:LQ582,"1")</f>
        <v>0</v>
      </c>
      <c r="LU582" s="203">
        <f>LT582/(LR582+LT582+LV582+LX582)</f>
        <v>0</v>
      </c>
      <c r="LV582" s="202">
        <f>COUNTIF(KN582:LQ582,"0")</f>
        <v>0</v>
      </c>
      <c r="LW582" s="203">
        <f>LV582/(LR582+LT582+LV582+LX582)</f>
        <v>0</v>
      </c>
      <c r="LX582" s="202">
        <f>COUNTIF(KA582:LQ582,"KĐG")</f>
        <v>0</v>
      </c>
      <c r="LY582" s="203">
        <f>LX582/(LR582+LT582+LV582+LX582)</f>
        <v>0</v>
      </c>
      <c r="LZ582" s="204">
        <f>(((LR582*2)+(LT582*1)+(LV582*0)))/(LR582+LT582+LV582)</f>
        <v>2</v>
      </c>
      <c r="MA582" s="208" t="str">
        <f>IF(LY582&gt;=50%,"KĐG",IF(LZ582&gt;=1.6,"Đạt mục tiêu",IF(LZ582&gt;=1,"Cần cố gắng","Chưa đạt")))</f>
        <v>Đạt mục tiêu</v>
      </c>
      <c r="MB582" s="61"/>
      <c r="MC582" s="61"/>
      <c r="MD582" s="61"/>
      <c r="ME582" s="61"/>
      <c r="MF582" s="61"/>
      <c r="MG582" s="61"/>
      <c r="MH582" s="61"/>
      <c r="MI582" s="61"/>
      <c r="MJ582" s="61"/>
      <c r="MK582" s="61"/>
      <c r="ML582" s="61"/>
      <c r="MM582" s="61"/>
      <c r="MN582" s="61"/>
      <c r="MO582" s="61"/>
      <c r="MP582" s="61"/>
      <c r="MQ582" s="61"/>
      <c r="MR582" s="61"/>
      <c r="MS582" s="61"/>
      <c r="MT582" s="61"/>
      <c r="MU582" s="61"/>
      <c r="MV582" s="61"/>
      <c r="MW582" s="61"/>
      <c r="MX582" s="61"/>
      <c r="MY582" s="61"/>
      <c r="MZ582" s="61"/>
      <c r="NA582" s="61"/>
      <c r="NB582" s="61"/>
      <c r="NC582" s="61"/>
      <c r="ND582" s="61"/>
      <c r="NE582" s="61"/>
      <c r="NF582" s="61"/>
      <c r="NG582" s="61"/>
      <c r="NH582" s="61"/>
      <c r="NI582" s="61"/>
      <c r="NJ582" s="61"/>
      <c r="NK582" s="61"/>
      <c r="NL582" s="61"/>
      <c r="NM582" s="61"/>
      <c r="NN582" s="61"/>
      <c r="NO582" s="61"/>
      <c r="NP582" s="61"/>
      <c r="NQ582" s="61"/>
      <c r="NR582" s="61"/>
      <c r="NS582" s="61"/>
      <c r="NT582" s="61"/>
      <c r="NU582" s="61"/>
      <c r="NV582" s="61"/>
      <c r="NW582" s="61"/>
      <c r="NX582" s="61"/>
      <c r="NY582" s="61"/>
      <c r="NZ582" s="61"/>
      <c r="OA582" s="61"/>
      <c r="OB582" s="61"/>
      <c r="OC582" s="61"/>
      <c r="OD582" s="61"/>
      <c r="OE582" s="61"/>
      <c r="OF582" s="61"/>
      <c r="OG582" s="61"/>
      <c r="OH582" s="61"/>
      <c r="OI582" s="61"/>
      <c r="OJ582" s="61"/>
      <c r="OK582" s="61"/>
      <c r="OL582" s="61"/>
      <c r="OM582" s="61"/>
      <c r="ON582" s="61"/>
      <c r="OO582" s="61"/>
      <c r="OP582" s="61"/>
      <c r="OQ582" s="61"/>
      <c r="OR582" s="61"/>
      <c r="OS582" s="61"/>
      <c r="OT582" s="61"/>
      <c r="OU582" s="61"/>
      <c r="OV582" s="61"/>
      <c r="OW582" s="61"/>
      <c r="OX582" s="61"/>
      <c r="OY582" s="61"/>
      <c r="OZ582" s="61"/>
    </row>
    <row r="583" spans="1:417" ht="87.75" hidden="1" customHeight="1">
      <c r="A583" s="61"/>
      <c r="B583" s="61">
        <v>222</v>
      </c>
      <c r="C583" s="137" t="s">
        <v>1188</v>
      </c>
      <c r="D583" s="133" t="s">
        <v>12</v>
      </c>
      <c r="E583" s="137" t="s">
        <v>1189</v>
      </c>
      <c r="F583" s="134" t="s">
        <v>4</v>
      </c>
      <c r="G583" s="133"/>
      <c r="H583" s="137" t="s">
        <v>1243</v>
      </c>
      <c r="I583" s="176" t="s">
        <v>1405</v>
      </c>
      <c r="J583" s="134"/>
      <c r="K583" s="206" t="s">
        <v>662</v>
      </c>
      <c r="L583" s="200" t="s">
        <v>664</v>
      </c>
      <c r="M583" s="134" t="s">
        <v>393</v>
      </c>
      <c r="N583" s="61" t="s">
        <v>349</v>
      </c>
      <c r="O583" s="61" t="s">
        <v>205</v>
      </c>
      <c r="P583" s="61"/>
      <c r="Q583" s="131" t="s">
        <v>205</v>
      </c>
      <c r="R583" s="131"/>
      <c r="S583" s="131"/>
      <c r="T583" s="131"/>
      <c r="U583" s="131"/>
      <c r="V583" s="131"/>
      <c r="W583" s="131"/>
      <c r="X583" s="131"/>
      <c r="Y583" s="131"/>
      <c r="Z583" s="131"/>
      <c r="AA583" s="131"/>
      <c r="AB583" s="130">
        <f t="shared" si="811"/>
        <v>1</v>
      </c>
      <c r="AC583" s="75" t="s">
        <v>663</v>
      </c>
      <c r="AD583" s="75" t="s">
        <v>663</v>
      </c>
      <c r="AE583" s="201">
        <v>2</v>
      </c>
      <c r="AF583" s="201">
        <v>2</v>
      </c>
      <c r="AG583" s="201">
        <v>2</v>
      </c>
      <c r="AH583" s="201">
        <v>2</v>
      </c>
      <c r="AI583" s="201">
        <v>2</v>
      </c>
      <c r="AJ583" s="201">
        <v>2</v>
      </c>
      <c r="AK583" s="201">
        <v>1</v>
      </c>
      <c r="AL583" s="201">
        <v>2</v>
      </c>
      <c r="AM583" s="201">
        <v>2</v>
      </c>
      <c r="AN583" s="201">
        <v>2</v>
      </c>
      <c r="AO583" s="201">
        <v>2</v>
      </c>
      <c r="AP583" s="201">
        <v>2</v>
      </c>
      <c r="AQ583" s="201">
        <v>2</v>
      </c>
      <c r="AR583" s="201">
        <v>2</v>
      </c>
      <c r="AS583" s="201">
        <v>2</v>
      </c>
      <c r="AT583" s="201">
        <v>2</v>
      </c>
      <c r="AU583" s="201">
        <v>2</v>
      </c>
      <c r="AV583" s="201">
        <v>2</v>
      </c>
      <c r="AW583" s="201">
        <v>2</v>
      </c>
      <c r="AX583" s="201">
        <v>2</v>
      </c>
      <c r="AY583" s="201">
        <v>2</v>
      </c>
      <c r="AZ583" s="201">
        <v>2</v>
      </c>
      <c r="BA583" s="201">
        <v>1</v>
      </c>
      <c r="BB583" s="201">
        <v>2</v>
      </c>
      <c r="BC583" s="201">
        <v>2</v>
      </c>
      <c r="BD583" s="201">
        <v>2</v>
      </c>
      <c r="BE583" s="201">
        <v>2</v>
      </c>
      <c r="BF583" s="201">
        <v>2</v>
      </c>
      <c r="BG583" s="201">
        <v>2</v>
      </c>
      <c r="BH583" s="201">
        <v>1</v>
      </c>
      <c r="BI583" s="202">
        <f>COUNTIF(AE583:BH583,"2")</f>
        <v>27</v>
      </c>
      <c r="BJ583" s="203">
        <f>BI583/(BI583+BK583+BM583+BO583)</f>
        <v>0.9</v>
      </c>
      <c r="BK583" s="202">
        <f>COUNTIF(AE583:BH583,"1")</f>
        <v>3</v>
      </c>
      <c r="BL583" s="203">
        <f>BK583/(BI583+BK583+BM583+BO583)</f>
        <v>0.1</v>
      </c>
      <c r="BM583" s="202">
        <f>COUNTIF(AE583:BH583,"0")</f>
        <v>0</v>
      </c>
      <c r="BN583" s="203">
        <f>BM583/(BI583+BK583+BM583+BO583)</f>
        <v>0</v>
      </c>
      <c r="BO583" s="202">
        <f>COUNTIF(P583:BH583,"KĐG")</f>
        <v>0</v>
      </c>
      <c r="BP583" s="203">
        <f>BO583/(BI583+BK583+BM583+BO583)</f>
        <v>0</v>
      </c>
      <c r="BQ583" s="204">
        <f>(((BI583*2)+(BK583*1)+(BM583*0)))/(BI583+BK583+BM583)</f>
        <v>1.9</v>
      </c>
      <c r="BR583" s="205" t="str">
        <f>IF(BP583&gt;=50%,"KĐG",IF(BQ583&gt;=1.6,"Đạt mục tiêu",IF(BQ583&gt;=1,"Cần cố gắng","Chưa đạt")))</f>
        <v>Đạt mục tiêu</v>
      </c>
      <c r="BS583" s="251"/>
      <c r="BT583" s="251"/>
      <c r="BU583" s="77">
        <v>2</v>
      </c>
      <c r="BV583" s="77">
        <v>2</v>
      </c>
      <c r="BW583" s="61">
        <v>2</v>
      </c>
      <c r="BX583" s="61">
        <v>2</v>
      </c>
      <c r="BY583" s="61">
        <v>2</v>
      </c>
      <c r="BZ583" s="61">
        <v>2</v>
      </c>
      <c r="CA583" s="61">
        <v>1</v>
      </c>
      <c r="CB583" s="61">
        <v>2</v>
      </c>
      <c r="CC583" s="61">
        <v>2</v>
      </c>
      <c r="CD583" s="61">
        <v>2</v>
      </c>
      <c r="CE583" s="61">
        <v>2</v>
      </c>
      <c r="CF583" s="61">
        <v>2</v>
      </c>
      <c r="CG583" s="61">
        <v>2</v>
      </c>
      <c r="CH583" s="61">
        <v>2</v>
      </c>
      <c r="CI583" s="61">
        <v>2</v>
      </c>
      <c r="CJ583" s="61">
        <v>2</v>
      </c>
      <c r="CK583" s="61">
        <v>2</v>
      </c>
      <c r="CL583" s="61">
        <v>2</v>
      </c>
      <c r="CM583" s="61">
        <v>2</v>
      </c>
      <c r="CN583" s="61">
        <v>2</v>
      </c>
      <c r="CO583" s="61">
        <v>2</v>
      </c>
      <c r="CP583" s="61">
        <v>2</v>
      </c>
      <c r="CQ583" s="61">
        <v>1</v>
      </c>
      <c r="CR583" s="61">
        <v>2</v>
      </c>
      <c r="CS583" s="61">
        <v>2</v>
      </c>
      <c r="CT583" s="61">
        <v>2</v>
      </c>
      <c r="CU583" s="61">
        <v>2</v>
      </c>
      <c r="CV583" s="61">
        <v>2</v>
      </c>
      <c r="CW583" s="61">
        <v>2</v>
      </c>
      <c r="CX583" s="61">
        <v>1</v>
      </c>
      <c r="CY583" s="61">
        <f>COUNTIF(BU583:CX583,"2")</f>
        <v>27</v>
      </c>
      <c r="CZ583" s="61">
        <f>CY583/(CY583+DA583+DC583+DE583)</f>
        <v>0.9</v>
      </c>
      <c r="DA583" s="61">
        <f>COUNTIF(BU583:CX583,"1")</f>
        <v>3</v>
      </c>
      <c r="DB583" s="61">
        <f>DA583/(CY583+DA583+DC583+DE583)</f>
        <v>0.1</v>
      </c>
      <c r="DC583" s="61">
        <f>COUNTIF(BU583:CX583,"0")</f>
        <v>0</v>
      </c>
      <c r="DD583" s="61">
        <f>DC583/(CY583+DA583+DC583+DE583)</f>
        <v>0</v>
      </c>
      <c r="DE583" s="61">
        <f>COUNTIF(BG583:CX583,"KĐG")</f>
        <v>0</v>
      </c>
      <c r="DF583" s="61">
        <f>DE583/(CY583+DA583+DC583+DE583)</f>
        <v>0</v>
      </c>
      <c r="DG583" s="61">
        <f>(((CY583*2)+(DA583*1)+(DC583*0)))/(CY583+DA583+DC583)</f>
        <v>1.9</v>
      </c>
      <c r="DH583" s="61" t="str">
        <f>IF(DF583&gt;=50%,"KĐG",IF(DG583&gt;=1.6,"Đạt mục tiêu",IF(DG583&gt;=1,"Cần cố gắng","Chưa đạt")))</f>
        <v>Đạt mục tiêu</v>
      </c>
      <c r="DI583" s="61"/>
      <c r="DJ583" s="61"/>
      <c r="DK583" s="61"/>
      <c r="DL583" s="77"/>
      <c r="DM583" s="77"/>
      <c r="DN583" s="77"/>
      <c r="DO583" s="77"/>
      <c r="DP583" s="201">
        <v>2</v>
      </c>
      <c r="DQ583" s="201">
        <v>2</v>
      </c>
      <c r="DR583" s="201">
        <v>2</v>
      </c>
      <c r="DS583" s="201">
        <v>2</v>
      </c>
      <c r="DT583" s="201">
        <v>2</v>
      </c>
      <c r="DU583" s="201">
        <v>2</v>
      </c>
      <c r="DV583" s="201">
        <v>2</v>
      </c>
      <c r="DW583" s="201">
        <v>1</v>
      </c>
      <c r="DX583" s="201">
        <v>2</v>
      </c>
      <c r="DY583" s="201">
        <v>2</v>
      </c>
      <c r="DZ583" s="201">
        <v>2</v>
      </c>
      <c r="EA583" s="201">
        <v>2</v>
      </c>
      <c r="EB583" s="201">
        <v>1</v>
      </c>
      <c r="EC583" s="201">
        <v>2</v>
      </c>
      <c r="ED583" s="201">
        <v>2</v>
      </c>
      <c r="EE583" s="201">
        <v>2</v>
      </c>
      <c r="EF583" s="201">
        <v>2</v>
      </c>
      <c r="EG583" s="201">
        <v>2</v>
      </c>
      <c r="EH583" s="201">
        <v>2</v>
      </c>
      <c r="EI583" s="201">
        <v>2</v>
      </c>
      <c r="EJ583" s="201">
        <v>2</v>
      </c>
      <c r="EK583" s="201"/>
      <c r="EL583" s="201"/>
      <c r="EM583" s="201"/>
      <c r="EN583" s="201"/>
      <c r="EO583" s="201"/>
      <c r="EP583" s="201">
        <v>2</v>
      </c>
      <c r="EQ583" s="201">
        <v>2</v>
      </c>
      <c r="ER583" s="201">
        <v>2</v>
      </c>
      <c r="ES583" s="201"/>
      <c r="ET583" s="201">
        <v>2</v>
      </c>
      <c r="EU583" s="202">
        <f>COUNTIF(DL583:ET583,"2")</f>
        <v>23</v>
      </c>
      <c r="EV583" s="203">
        <f>EU583/(EU583+EW583+EY583+FA583)</f>
        <v>0.92</v>
      </c>
      <c r="EW583" s="202">
        <f>COUNTIF(DL583:ET583,"1")</f>
        <v>2</v>
      </c>
      <c r="EX583" s="203">
        <f>EW583/(EU583+EW583+EY583+FA583)</f>
        <v>0.08</v>
      </c>
      <c r="EY583" s="202">
        <f>COUNTIF(DL583:ET583,"0")</f>
        <v>0</v>
      </c>
      <c r="EZ583" s="203">
        <f>EY583/(EU583+EW583+EY583+FA583)</f>
        <v>0</v>
      </c>
      <c r="FA583" s="202">
        <f>COUNTIF(DL583:ET583,"KĐG")</f>
        <v>0</v>
      </c>
      <c r="FB583" s="203">
        <f>FA583/(EU583+EW583+EY583+FA583)</f>
        <v>0</v>
      </c>
      <c r="FC583" s="204">
        <f>(((EU583*2)+(EW583*1)+(EY583*0)))/(EU583+EW583+EY583)</f>
        <v>1.92</v>
      </c>
      <c r="FD583" s="207" t="str">
        <f>IF(FB583&gt;=50%,"KĐG",IF(FC583&gt;=1.6,"Đạt mục tiêu",IF(FC583&gt;=1,"Cần cố gắng","Chưa đạt")))</f>
        <v>Đạt mục tiêu</v>
      </c>
      <c r="FE583" s="77"/>
      <c r="FF583" s="77"/>
      <c r="FG583" s="77"/>
      <c r="FH583" s="77"/>
      <c r="FI583" s="77"/>
      <c r="FJ583" s="61"/>
      <c r="FK583" s="61"/>
      <c r="FL583" s="61"/>
      <c r="FM583" s="61"/>
      <c r="FN583" s="61"/>
      <c r="FO583" s="61"/>
      <c r="FP583" s="61"/>
      <c r="FQ583" s="61"/>
      <c r="FR583" s="61"/>
      <c r="FS583" s="61"/>
      <c r="FT583" s="61"/>
      <c r="FU583" s="61"/>
      <c r="FV583" s="61"/>
      <c r="FW583" s="61"/>
      <c r="FX583" s="61"/>
      <c r="FY583" s="61"/>
      <c r="FZ583" s="61"/>
      <c r="GA583" s="61"/>
      <c r="GB583" s="61"/>
      <c r="GC583" s="61"/>
      <c r="GD583" s="61"/>
      <c r="GE583" s="61"/>
      <c r="GF583" s="61"/>
      <c r="GG583" s="61"/>
      <c r="GH583" s="61"/>
      <c r="GI583" s="61"/>
      <c r="GJ583" s="61"/>
      <c r="GK583" s="61"/>
      <c r="GL583" s="61"/>
      <c r="GM583" s="61"/>
      <c r="GN583" s="61"/>
      <c r="GO583" s="61"/>
      <c r="GP583" s="61"/>
      <c r="GQ583" s="61"/>
      <c r="GR583" s="61"/>
      <c r="GS583" s="61"/>
      <c r="GT583" s="61"/>
      <c r="GU583" s="61"/>
      <c r="GV583" s="61"/>
      <c r="GW583" s="61"/>
      <c r="GX583" s="61"/>
      <c r="GY583" s="77"/>
      <c r="GZ583" s="77"/>
      <c r="HA583" s="77"/>
      <c r="HB583" s="77"/>
      <c r="HC583" s="77"/>
      <c r="HD583" s="61"/>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61"/>
      <c r="IH583" s="61"/>
      <c r="II583" s="61"/>
      <c r="IJ583" s="61"/>
      <c r="IK583" s="61"/>
      <c r="IL583" s="61"/>
      <c r="IM583" s="61"/>
      <c r="IN583" s="61"/>
      <c r="IO583" s="61"/>
      <c r="IP583" s="61"/>
      <c r="IQ583" s="61"/>
      <c r="IR583" s="61"/>
      <c r="IS583" s="77"/>
      <c r="IT583" s="77"/>
      <c r="IU583" s="77"/>
      <c r="IV583" s="77"/>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61"/>
      <c r="LG583" s="61"/>
      <c r="LH583" s="61"/>
      <c r="LI583" s="61"/>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61"/>
      <c r="OE583" s="61"/>
      <c r="OF583" s="61"/>
      <c r="OG583" s="61"/>
      <c r="OH583" s="61"/>
      <c r="OI583" s="61"/>
      <c r="OJ583" s="61"/>
      <c r="OK583" s="61"/>
      <c r="OL583" s="61"/>
      <c r="OM583" s="61"/>
      <c r="ON583" s="61"/>
      <c r="OO583" s="61"/>
      <c r="OP583" s="61"/>
      <c r="OQ583" s="61"/>
      <c r="OR583" s="61"/>
      <c r="OS583" s="61"/>
      <c r="OT583" s="61"/>
      <c r="OU583" s="61"/>
      <c r="OV583" s="61"/>
      <c r="OW583" s="61"/>
      <c r="OX583" s="61"/>
      <c r="OY583" s="61"/>
      <c r="OZ583" s="61"/>
    </row>
    <row r="584" spans="1:417" ht="78.75" hidden="1">
      <c r="A584" s="61"/>
      <c r="B584" s="61">
        <v>223</v>
      </c>
      <c r="C584" s="137" t="s">
        <v>40</v>
      </c>
      <c r="D584" s="133" t="s">
        <v>12</v>
      </c>
      <c r="E584" s="137" t="s">
        <v>291</v>
      </c>
      <c r="F584" s="134" t="s">
        <v>12</v>
      </c>
      <c r="G584" s="133"/>
      <c r="H584" s="137" t="s">
        <v>291</v>
      </c>
      <c r="I584" s="176" t="s">
        <v>1573</v>
      </c>
      <c r="J584" s="134"/>
      <c r="K584" s="206" t="s">
        <v>662</v>
      </c>
      <c r="L584" s="134" t="s">
        <v>500</v>
      </c>
      <c r="M584" s="134" t="s">
        <v>393</v>
      </c>
      <c r="N584" s="61" t="s">
        <v>349</v>
      </c>
      <c r="O584" s="282" t="s">
        <v>205</v>
      </c>
      <c r="P584" s="282"/>
      <c r="Q584" s="131"/>
      <c r="R584" s="131"/>
      <c r="S584" s="131"/>
      <c r="T584" s="131"/>
      <c r="U584" s="131"/>
      <c r="V584" s="131"/>
      <c r="W584" s="131"/>
      <c r="X584" s="131"/>
      <c r="Y584" s="131"/>
      <c r="Z584" s="131"/>
      <c r="AA584" s="131" t="s">
        <v>205</v>
      </c>
      <c r="AB584" s="130">
        <f t="shared" si="811"/>
        <v>1</v>
      </c>
      <c r="AC584" s="77"/>
      <c r="AD584" s="77"/>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251"/>
      <c r="BT584" s="251"/>
      <c r="BU584" s="79"/>
      <c r="BV584" s="79"/>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202"/>
      <c r="DC584" s="203"/>
      <c r="DD584" s="202"/>
      <c r="DE584" s="203"/>
      <c r="DF584" s="202"/>
      <c r="DG584" s="203"/>
      <c r="DH584" s="202"/>
      <c r="DI584" s="203" t="e">
        <f>DH584/(DB584+DD584+DF584+DH584)</f>
        <v>#DIV/0!</v>
      </c>
      <c r="DJ584" s="204" t="e">
        <f>(((DB584*2)+(DD584*1)+(DF584*0)))/(DB584+DD584+DF584)</f>
        <v>#DIV/0!</v>
      </c>
      <c r="DK584" s="207" t="e">
        <f>IF(DI584&gt;=50%,"KĐG",IF(DJ584&gt;=1.6,"Đạt mục tiêu",IF(DJ584&gt;=1,"Cần cố gắng","Chưa đạt")))</f>
        <v>#DIV/0!</v>
      </c>
      <c r="DL584" s="77"/>
      <c r="DM584" s="77"/>
      <c r="DN584" s="77"/>
      <c r="DO584" s="77"/>
      <c r="DP584" s="201">
        <v>2</v>
      </c>
      <c r="DQ584" s="201">
        <v>2</v>
      </c>
      <c r="DR584" s="201">
        <v>2</v>
      </c>
      <c r="DS584" s="201">
        <v>2</v>
      </c>
      <c r="DT584" s="201">
        <v>2</v>
      </c>
      <c r="DU584" s="201">
        <v>2</v>
      </c>
      <c r="DV584" s="201">
        <v>2</v>
      </c>
      <c r="DW584" s="201">
        <v>2</v>
      </c>
      <c r="DX584" s="201">
        <v>2</v>
      </c>
      <c r="DY584" s="201">
        <v>2</v>
      </c>
      <c r="DZ584" s="201">
        <v>2</v>
      </c>
      <c r="EA584" s="201">
        <v>2</v>
      </c>
      <c r="EB584" s="201">
        <v>2</v>
      </c>
      <c r="EC584" s="201">
        <v>2</v>
      </c>
      <c r="ED584" s="201">
        <v>2</v>
      </c>
      <c r="EE584" s="201">
        <v>2</v>
      </c>
      <c r="EF584" s="201">
        <v>2</v>
      </c>
      <c r="EG584" s="201">
        <v>2</v>
      </c>
      <c r="EH584" s="201">
        <v>2</v>
      </c>
      <c r="EI584" s="201">
        <v>2</v>
      </c>
      <c r="EJ584" s="201">
        <v>2</v>
      </c>
      <c r="EK584" s="201">
        <v>2</v>
      </c>
      <c r="EL584" s="201">
        <v>2</v>
      </c>
      <c r="EM584" s="201">
        <v>2</v>
      </c>
      <c r="EN584" s="201">
        <v>2</v>
      </c>
      <c r="EO584" s="201">
        <v>2</v>
      </c>
      <c r="EP584" s="201">
        <v>2</v>
      </c>
      <c r="EQ584" s="201">
        <v>2</v>
      </c>
      <c r="ER584" s="201">
        <v>2</v>
      </c>
      <c r="ES584" s="201">
        <v>2</v>
      </c>
      <c r="ET584" s="201">
        <v>2</v>
      </c>
      <c r="EU584" s="202">
        <v>23</v>
      </c>
      <c r="EV584" s="203">
        <v>0.85185185185185186</v>
      </c>
      <c r="EW584" s="202">
        <v>2</v>
      </c>
      <c r="EX584" s="203">
        <v>7.407407407407407E-2</v>
      </c>
      <c r="EY584" s="202">
        <v>2</v>
      </c>
      <c r="EZ584" s="203">
        <v>7.407407407407407E-2</v>
      </c>
      <c r="FA584" s="202">
        <v>0</v>
      </c>
      <c r="FB584" s="203">
        <v>0</v>
      </c>
      <c r="FC584" s="204">
        <v>1.7777777777777777</v>
      </c>
      <c r="FD584" s="207" t="s">
        <v>671</v>
      </c>
      <c r="FE584" s="77"/>
      <c r="FF584" s="77"/>
      <c r="FG584" s="77"/>
      <c r="FH584" s="77"/>
      <c r="FI584" s="77"/>
      <c r="FJ584" s="61"/>
      <c r="FK584" s="61"/>
      <c r="FL584" s="61"/>
      <c r="FM584" s="61"/>
      <c r="FN584" s="61"/>
      <c r="FO584" s="61"/>
      <c r="FP584" s="61"/>
      <c r="FQ584" s="61"/>
      <c r="FR584" s="61"/>
      <c r="FS584" s="61"/>
      <c r="FT584" s="61"/>
      <c r="FU584" s="61"/>
      <c r="FV584" s="61"/>
      <c r="FW584" s="61"/>
      <c r="FX584" s="61"/>
      <c r="FY584" s="61"/>
      <c r="FZ584" s="61"/>
      <c r="GA584" s="61"/>
      <c r="GB584" s="61"/>
      <c r="GC584" s="61"/>
      <c r="GD584" s="61"/>
      <c r="GE584" s="61"/>
      <c r="GF584" s="61"/>
      <c r="GG584" s="61"/>
      <c r="GH584" s="61"/>
      <c r="GI584" s="61"/>
      <c r="GJ584" s="61"/>
      <c r="GK584" s="61"/>
      <c r="GL584" s="61"/>
      <c r="GM584" s="61"/>
      <c r="GN584" s="61"/>
      <c r="GO584" s="61"/>
      <c r="GP584" s="61"/>
      <c r="GQ584" s="61"/>
      <c r="GR584" s="61"/>
      <c r="GS584" s="61"/>
      <c r="GT584" s="61"/>
      <c r="GU584" s="61"/>
      <c r="GV584" s="61"/>
      <c r="GW584" s="61"/>
      <c r="GX584" s="61"/>
      <c r="GY584" s="77"/>
      <c r="GZ584" s="77"/>
      <c r="HA584" s="77"/>
      <c r="HB584" s="77"/>
      <c r="HC584" s="77"/>
      <c r="HD584" s="61"/>
      <c r="HE584" s="61"/>
      <c r="HF584" s="61"/>
      <c r="HG584" s="61"/>
      <c r="HH584" s="61"/>
      <c r="HI584" s="61"/>
      <c r="HJ584" s="61"/>
      <c r="HK584" s="61"/>
      <c r="HL584" s="61"/>
      <c r="HM584" s="61"/>
      <c r="HN584" s="61"/>
      <c r="HO584" s="61"/>
      <c r="HP584" s="61"/>
      <c r="HQ584" s="61"/>
      <c r="HR584" s="61"/>
      <c r="HS584" s="61"/>
      <c r="HT584" s="61"/>
      <c r="HU584" s="61"/>
      <c r="HV584" s="61"/>
      <c r="HW584" s="61"/>
      <c r="HX584" s="61"/>
      <c r="HY584" s="61"/>
      <c r="HZ584" s="61"/>
      <c r="IA584" s="61"/>
      <c r="IB584" s="61"/>
      <c r="IC584" s="61"/>
      <c r="ID584" s="61"/>
      <c r="IE584" s="61"/>
      <c r="IF584" s="61"/>
      <c r="IG584" s="61"/>
      <c r="IH584" s="61"/>
      <c r="II584" s="61"/>
      <c r="IJ584" s="61"/>
      <c r="IK584" s="61"/>
      <c r="IL584" s="61"/>
      <c r="IM584" s="61"/>
      <c r="IN584" s="61"/>
      <c r="IO584" s="61"/>
      <c r="IP584" s="61"/>
      <c r="IQ584" s="61"/>
      <c r="IR584" s="61"/>
      <c r="IS584" s="77"/>
      <c r="IT584" s="77"/>
      <c r="IU584" s="77"/>
      <c r="IV584" s="77"/>
      <c r="IW584" s="61"/>
      <c r="IX584" s="61"/>
      <c r="IY584" s="61"/>
      <c r="IZ584" s="61"/>
      <c r="JA584" s="61"/>
      <c r="JB584" s="61"/>
      <c r="JC584" s="61"/>
      <c r="JD584" s="61"/>
      <c r="JE584" s="61"/>
      <c r="JF584" s="61"/>
      <c r="JG584" s="61"/>
      <c r="JH584" s="61"/>
      <c r="JI584" s="61"/>
      <c r="JJ584" s="61"/>
      <c r="JK584" s="61"/>
      <c r="JL584" s="61"/>
      <c r="JM584" s="61"/>
      <c r="JN584" s="61"/>
      <c r="JO584" s="61"/>
      <c r="JP584" s="61"/>
      <c r="JQ584" s="61"/>
      <c r="JR584" s="61"/>
      <c r="JS584" s="61"/>
      <c r="JT584" s="61"/>
      <c r="JU584" s="61"/>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61"/>
      <c r="LG584" s="61"/>
      <c r="LH584" s="61"/>
      <c r="LI584" s="61"/>
      <c r="LJ584" s="61"/>
      <c r="LK584" s="61"/>
      <c r="LL584" s="61"/>
      <c r="LM584" s="61"/>
      <c r="LN584" s="61"/>
      <c r="LO584" s="61"/>
      <c r="LP584" s="61"/>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61"/>
      <c r="MU584" s="61"/>
      <c r="MV584" s="61"/>
      <c r="MW584" s="61"/>
      <c r="MX584" s="61"/>
      <c r="MY584" s="61"/>
      <c r="MZ584" s="61"/>
      <c r="NA584" s="61"/>
      <c r="NB584" s="61"/>
      <c r="NC584" s="61"/>
      <c r="ND584" s="61"/>
      <c r="NE584" s="61"/>
      <c r="NF584" s="61"/>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61"/>
      <c r="OE584" s="61"/>
      <c r="OF584" s="61"/>
      <c r="OG584" s="61"/>
      <c r="OH584" s="61"/>
      <c r="OI584" s="61"/>
      <c r="OJ584" s="61"/>
      <c r="OK584" s="61"/>
      <c r="OL584" s="61"/>
      <c r="OM584" s="61"/>
      <c r="ON584" s="61"/>
      <c r="OO584" s="61"/>
      <c r="OP584" s="61"/>
      <c r="OQ584" s="61"/>
      <c r="OR584" s="61"/>
      <c r="OS584" s="61"/>
      <c r="OT584" s="61"/>
      <c r="OU584" s="61"/>
      <c r="OV584" s="61"/>
      <c r="OW584" s="61"/>
      <c r="OX584" s="61"/>
      <c r="OY584" s="61"/>
      <c r="OZ584" s="61"/>
    </row>
    <row r="585" spans="1:417" ht="78.75" hidden="1">
      <c r="A585" s="61"/>
      <c r="B585" s="61">
        <v>224</v>
      </c>
      <c r="C585" s="137" t="s">
        <v>41</v>
      </c>
      <c r="D585" s="133" t="s">
        <v>12</v>
      </c>
      <c r="E585" s="137" t="s">
        <v>362</v>
      </c>
      <c r="F585" s="134" t="s">
        <v>12</v>
      </c>
      <c r="G585" s="133"/>
      <c r="H585" s="137" t="s">
        <v>362</v>
      </c>
      <c r="I585" s="176" t="s">
        <v>1101</v>
      </c>
      <c r="J585" s="134"/>
      <c r="K585" s="206" t="s">
        <v>662</v>
      </c>
      <c r="L585" s="134" t="s">
        <v>500</v>
      </c>
      <c r="M585" s="134" t="s">
        <v>393</v>
      </c>
      <c r="N585" s="61" t="s">
        <v>349</v>
      </c>
      <c r="O585" s="282" t="s">
        <v>205</v>
      </c>
      <c r="P585" s="282"/>
      <c r="Q585" s="131" t="s">
        <v>205</v>
      </c>
      <c r="R585" s="131"/>
      <c r="S585" s="131"/>
      <c r="T585" s="131"/>
      <c r="U585" s="131"/>
      <c r="V585" s="131"/>
      <c r="W585" s="131"/>
      <c r="X585" s="131"/>
      <c r="Y585" s="131"/>
      <c r="Z585" s="131"/>
      <c r="AA585" s="131"/>
      <c r="AB585" s="130">
        <f t="shared" si="811"/>
        <v>1</v>
      </c>
      <c r="AC585" s="77"/>
      <c r="AD585" s="77"/>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251"/>
      <c r="BT585" s="251"/>
      <c r="BU585" s="77"/>
      <c r="BV585" s="77"/>
      <c r="BW585" s="201"/>
      <c r="BX585" s="201"/>
      <c r="BY585" s="201"/>
      <c r="BZ585" s="201"/>
      <c r="CA585" s="201"/>
      <c r="CB585" s="201"/>
      <c r="CC585" s="201"/>
      <c r="CD585" s="201"/>
      <c r="CE585" s="201"/>
      <c r="CF585" s="201"/>
      <c r="CG585" s="201"/>
      <c r="CH585" s="201"/>
      <c r="CI585" s="201"/>
      <c r="CJ585" s="201"/>
      <c r="CK585" s="201"/>
      <c r="CL585" s="201"/>
      <c r="CM585" s="201"/>
      <c r="CN585" s="201"/>
      <c r="CO585" s="201"/>
      <c r="CP585" s="201"/>
      <c r="CQ585" s="201"/>
      <c r="CR585" s="201"/>
      <c r="CS585" s="201"/>
      <c r="CT585" s="201"/>
      <c r="CU585" s="201"/>
      <c r="CV585" s="201"/>
      <c r="CW585" s="201"/>
      <c r="CX585" s="201"/>
      <c r="CY585" s="201"/>
      <c r="CZ585" s="201"/>
      <c r="DA585" s="201"/>
      <c r="DB585" s="202"/>
      <c r="DC585" s="203"/>
      <c r="DD585" s="202"/>
      <c r="DE585" s="203"/>
      <c r="DF585" s="202"/>
      <c r="DG585" s="203"/>
      <c r="DH585" s="202"/>
      <c r="DI585" s="203"/>
      <c r="DJ585" s="204"/>
      <c r="DK585" s="207"/>
      <c r="DL585" s="77"/>
      <c r="DM585" s="77"/>
      <c r="DN585" s="77"/>
      <c r="DO585" s="77"/>
      <c r="DP585" s="201"/>
      <c r="DQ585" s="201"/>
      <c r="DR585" s="201"/>
      <c r="DS585" s="201"/>
      <c r="DT585" s="201"/>
      <c r="DU585" s="201"/>
      <c r="DV585" s="201"/>
      <c r="DW585" s="201"/>
      <c r="DX585" s="201"/>
      <c r="DY585" s="201"/>
      <c r="DZ585" s="201"/>
      <c r="EA585" s="201"/>
      <c r="EB585" s="201"/>
      <c r="EC585" s="201"/>
      <c r="ED585" s="201"/>
      <c r="EE585" s="201"/>
      <c r="EF585" s="201"/>
      <c r="EG585" s="201"/>
      <c r="EH585" s="201"/>
      <c r="EI585" s="201"/>
      <c r="EJ585" s="201"/>
      <c r="EK585" s="201"/>
      <c r="EL585" s="201"/>
      <c r="EM585" s="201"/>
      <c r="EN585" s="201"/>
      <c r="EO585" s="201"/>
      <c r="EP585" s="201"/>
      <c r="EQ585" s="201"/>
      <c r="ER585" s="201"/>
      <c r="ES585" s="201"/>
      <c r="ET585" s="201"/>
      <c r="EU585" s="202"/>
      <c r="EV585" s="203"/>
      <c r="EW585" s="202"/>
      <c r="EX585" s="203"/>
      <c r="EY585" s="202"/>
      <c r="EZ585" s="203"/>
      <c r="FA585" s="202"/>
      <c r="FB585" s="203"/>
      <c r="FC585" s="204"/>
      <c r="FD585" s="207"/>
      <c r="FE585" s="79" t="s">
        <v>663</v>
      </c>
      <c r="FF585" s="79"/>
      <c r="FG585" s="79"/>
      <c r="FH585" s="79" t="s">
        <v>663</v>
      </c>
      <c r="FI585" s="79"/>
      <c r="FJ585" s="77" t="s">
        <v>463</v>
      </c>
      <c r="FK585" s="77" t="s">
        <v>463</v>
      </c>
      <c r="FL585" s="77" t="s">
        <v>463</v>
      </c>
      <c r="FM585" s="77" t="s">
        <v>463</v>
      </c>
      <c r="FN585" s="77" t="s">
        <v>463</v>
      </c>
      <c r="FO585" s="77" t="s">
        <v>463</v>
      </c>
      <c r="FP585" s="77" t="s">
        <v>463</v>
      </c>
      <c r="FQ585" s="77" t="s">
        <v>463</v>
      </c>
      <c r="FR585" s="77" t="s">
        <v>463</v>
      </c>
      <c r="FS585" s="77" t="s">
        <v>463</v>
      </c>
      <c r="FT585" s="77" t="s">
        <v>463</v>
      </c>
      <c r="FU585" s="77" t="s">
        <v>463</v>
      </c>
      <c r="FV585" s="77" t="s">
        <v>463</v>
      </c>
      <c r="FW585" s="77" t="s">
        <v>463</v>
      </c>
      <c r="FX585" s="77" t="s">
        <v>463</v>
      </c>
      <c r="FY585" s="77" t="s">
        <v>463</v>
      </c>
      <c r="FZ585" s="77" t="s">
        <v>463</v>
      </c>
      <c r="GA585" s="77" t="s">
        <v>463</v>
      </c>
      <c r="GB585" s="77" t="s">
        <v>463</v>
      </c>
      <c r="GC585" s="77" t="s">
        <v>463</v>
      </c>
      <c r="GD585" s="77" t="s">
        <v>463</v>
      </c>
      <c r="GE585" s="77" t="s">
        <v>463</v>
      </c>
      <c r="GF585" s="77" t="s">
        <v>463</v>
      </c>
      <c r="GG585" s="77" t="s">
        <v>463</v>
      </c>
      <c r="GH585" s="77" t="s">
        <v>463</v>
      </c>
      <c r="GI585" s="77" t="s">
        <v>463</v>
      </c>
      <c r="GJ585" s="77" t="s">
        <v>1022</v>
      </c>
      <c r="GK585" s="77" t="s">
        <v>463</v>
      </c>
      <c r="GL585" s="77" t="s">
        <v>463</v>
      </c>
      <c r="GM585" s="77" t="s">
        <v>463</v>
      </c>
      <c r="GN585" s="77" t="s">
        <v>463</v>
      </c>
      <c r="GO585" s="202">
        <f>COUNTIF(EZ585:GN585,"2")</f>
        <v>30</v>
      </c>
      <c r="GP585" s="203">
        <f t="shared" ref="GP585" si="812">GO585/(GO585+GQ585+GS585+GU585)</f>
        <v>0.967741935483871</v>
      </c>
      <c r="GQ585" s="202">
        <f>COUNTIF(EZ585:GN585,"1")</f>
        <v>1</v>
      </c>
      <c r="GR585" s="203">
        <f t="shared" ref="GR585" si="813">GQ585/(GO585+GQ585+GS585+GU585)</f>
        <v>3.2258064516129031E-2</v>
      </c>
      <c r="GS585" s="202">
        <f>COUNTIF(EZ585:GN585,"0")</f>
        <v>0</v>
      </c>
      <c r="GT585" s="203">
        <f t="shared" ref="GT585" si="814">GS585/(GO585+GQ585+GS585+GU585)</f>
        <v>0</v>
      </c>
      <c r="GU585" s="202">
        <f>COUNTIF(EZ585:GN585,"KĐG")</f>
        <v>0</v>
      </c>
      <c r="GV585" s="203">
        <f t="shared" ref="GV585" si="815">GU585/(GO585+GQ585+GS585+GU585)</f>
        <v>0</v>
      </c>
      <c r="GW585" s="204">
        <f t="shared" ref="GW585" si="816">(((GO585*2)+(GQ585*1)+(GS585*0)))/(GO585+GQ585+GS585)</f>
        <v>1.967741935483871</v>
      </c>
      <c r="GX585" s="205" t="str">
        <f t="shared" ref="GX585" si="817">IF(GV585&gt;=50%,"KĐG",IF(GW585&gt;=1.6,"Đạt mục tiêu",IF(GW585&gt;=1,"Cần cố gắng","Chưa đạt")))</f>
        <v>Đạt mục tiêu</v>
      </c>
      <c r="GY585" s="77"/>
      <c r="GZ585" s="77"/>
      <c r="HA585" s="77"/>
      <c r="HB585" s="77"/>
      <c r="HC585" s="77"/>
      <c r="HD585" s="61"/>
      <c r="HE585" s="61"/>
      <c r="HF585" s="61"/>
      <c r="HG585" s="61"/>
      <c r="HH585" s="61"/>
      <c r="HI585" s="61"/>
      <c r="HJ585" s="61"/>
      <c r="HK585" s="61"/>
      <c r="HL585" s="61"/>
      <c r="HM585" s="61"/>
      <c r="HN585" s="61"/>
      <c r="HO585" s="61"/>
      <c r="HP585" s="61"/>
      <c r="HQ585" s="61"/>
      <c r="HR585" s="61"/>
      <c r="HS585" s="61"/>
      <c r="HT585" s="61"/>
      <c r="HU585" s="61"/>
      <c r="HV585" s="61"/>
      <c r="HW585" s="61"/>
      <c r="HX585" s="61"/>
      <c r="HY585" s="61"/>
      <c r="HZ585" s="61"/>
      <c r="IA585" s="61"/>
      <c r="IB585" s="61"/>
      <c r="IC585" s="61"/>
      <c r="ID585" s="61"/>
      <c r="IE585" s="61"/>
      <c r="IF585" s="61"/>
      <c r="IG585" s="61"/>
      <c r="IH585" s="61"/>
      <c r="II585" s="61"/>
      <c r="IJ585" s="61"/>
      <c r="IK585" s="61"/>
      <c r="IL585" s="61"/>
      <c r="IM585" s="61"/>
      <c r="IN585" s="61"/>
      <c r="IO585" s="61"/>
      <c r="IP585" s="61"/>
      <c r="IQ585" s="61"/>
      <c r="IR585" s="61"/>
      <c r="IS585" s="77"/>
      <c r="IT585" s="77"/>
      <c r="IU585" s="77"/>
      <c r="IV585" s="77"/>
      <c r="IW585" s="61"/>
      <c r="IX585" s="61"/>
      <c r="IY585" s="61"/>
      <c r="IZ585" s="61"/>
      <c r="JA585" s="61"/>
      <c r="JB585" s="61"/>
      <c r="JC585" s="61"/>
      <c r="JD585" s="61"/>
      <c r="JE585" s="61"/>
      <c r="JF585" s="61"/>
      <c r="JG585" s="61"/>
      <c r="JH585" s="61"/>
      <c r="JI585" s="61"/>
      <c r="JJ585" s="61"/>
      <c r="JK585" s="61"/>
      <c r="JL585" s="61"/>
      <c r="JM585" s="61"/>
      <c r="JN585" s="61"/>
      <c r="JO585" s="61"/>
      <c r="JP585" s="61"/>
      <c r="JQ585" s="61"/>
      <c r="JR585" s="61"/>
      <c r="JS585" s="61"/>
      <c r="JT585" s="61"/>
      <c r="JU585" s="61"/>
      <c r="JV585" s="61"/>
      <c r="JW585" s="61"/>
      <c r="JX585" s="61"/>
      <c r="JY585" s="61"/>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61"/>
      <c r="LG585" s="61"/>
      <c r="LH585" s="61"/>
      <c r="LI585" s="61"/>
      <c r="LJ585" s="61"/>
      <c r="LK585" s="61"/>
      <c r="LL585" s="61"/>
      <c r="LM585" s="61"/>
      <c r="LN585" s="61"/>
      <c r="LO585" s="61"/>
      <c r="LP585" s="61"/>
      <c r="LQ585" s="61"/>
      <c r="LR585" s="61"/>
      <c r="LS585" s="61"/>
      <c r="LT585" s="61"/>
      <c r="LU585" s="61"/>
      <c r="LV585" s="61"/>
      <c r="LW585" s="61"/>
      <c r="LX585" s="61"/>
      <c r="LY585" s="61"/>
      <c r="LZ585" s="61"/>
      <c r="MA585" s="61"/>
      <c r="MB585" s="61"/>
      <c r="MC585" s="61"/>
      <c r="MD585" s="61"/>
      <c r="ME585" s="61"/>
      <c r="MF585" s="61"/>
      <c r="MG585" s="61"/>
      <c r="MH585" s="61"/>
      <c r="MI585" s="61"/>
      <c r="MJ585" s="61"/>
      <c r="MK585" s="61"/>
      <c r="ML585" s="61"/>
      <c r="MM585" s="61"/>
      <c r="MN585" s="61"/>
      <c r="MO585" s="61"/>
      <c r="MP585" s="61"/>
      <c r="MQ585" s="61"/>
      <c r="MR585" s="61"/>
      <c r="MS585" s="61"/>
      <c r="MT585" s="61"/>
      <c r="MU585" s="61"/>
      <c r="MV585" s="61"/>
      <c r="MW585" s="61"/>
      <c r="MX585" s="61"/>
      <c r="MY585" s="61"/>
      <c r="MZ585" s="61"/>
      <c r="NA585" s="61"/>
      <c r="NB585" s="61"/>
      <c r="NC585" s="61"/>
      <c r="ND585" s="61"/>
      <c r="NE585" s="61"/>
      <c r="NF585" s="61"/>
      <c r="NG585" s="61"/>
      <c r="NH585" s="61"/>
      <c r="NI585" s="61"/>
      <c r="NJ585" s="61"/>
      <c r="NK585" s="61"/>
      <c r="NL585" s="61"/>
      <c r="NM585" s="61"/>
      <c r="NN585" s="61"/>
      <c r="NO585" s="61"/>
      <c r="NP585" s="61"/>
      <c r="NQ585" s="61"/>
      <c r="NR585" s="61"/>
      <c r="NS585" s="61"/>
      <c r="NT585" s="61"/>
      <c r="NU585" s="61"/>
      <c r="NV585" s="61"/>
      <c r="NW585" s="61"/>
      <c r="NX585" s="61"/>
      <c r="NY585" s="61"/>
      <c r="NZ585" s="61"/>
      <c r="OA585" s="61"/>
      <c r="OB585" s="61"/>
      <c r="OC585" s="61"/>
      <c r="OD585" s="61"/>
      <c r="OE585" s="61"/>
      <c r="OF585" s="61"/>
      <c r="OG585" s="61"/>
      <c r="OH585" s="61"/>
      <c r="OI585" s="61"/>
      <c r="OJ585" s="61"/>
      <c r="OK585" s="61"/>
      <c r="OL585" s="61"/>
      <c r="OM585" s="61"/>
      <c r="ON585" s="61"/>
      <c r="OO585" s="61"/>
      <c r="OP585" s="61"/>
      <c r="OQ585" s="61"/>
      <c r="OR585" s="61"/>
      <c r="OS585" s="61"/>
      <c r="OT585" s="61"/>
      <c r="OU585" s="61"/>
      <c r="OV585" s="61"/>
      <c r="OW585" s="61"/>
      <c r="OX585" s="61"/>
      <c r="OY585" s="61"/>
      <c r="OZ585" s="61"/>
    </row>
    <row r="586" spans="1:417" ht="99.75" hidden="1" customHeight="1">
      <c r="A586" s="61"/>
      <c r="B586" s="61">
        <v>225</v>
      </c>
      <c r="C586" s="137" t="s">
        <v>42</v>
      </c>
      <c r="D586" s="133" t="s">
        <v>4</v>
      </c>
      <c r="E586" s="137" t="s">
        <v>363</v>
      </c>
      <c r="F586" s="134" t="s">
        <v>6</v>
      </c>
      <c r="G586" s="133"/>
      <c r="H586" s="137" t="s">
        <v>363</v>
      </c>
      <c r="I586" s="176" t="s">
        <v>1244</v>
      </c>
      <c r="J586" s="134"/>
      <c r="K586" s="206" t="s">
        <v>662</v>
      </c>
      <c r="L586" s="134" t="s">
        <v>500</v>
      </c>
      <c r="M586" s="134" t="s">
        <v>393</v>
      </c>
      <c r="N586" s="61" t="s">
        <v>349</v>
      </c>
      <c r="O586" s="61" t="s">
        <v>205</v>
      </c>
      <c r="P586" s="61">
        <v>1</v>
      </c>
      <c r="Q586" s="131"/>
      <c r="R586" s="131"/>
      <c r="S586" s="131"/>
      <c r="T586" s="131"/>
      <c r="U586" s="131"/>
      <c r="V586" s="131"/>
      <c r="W586" s="131"/>
      <c r="X586" s="131"/>
      <c r="Y586" s="131"/>
      <c r="Z586" s="131"/>
      <c r="AA586" s="131" t="s">
        <v>205</v>
      </c>
      <c r="AB586" s="130">
        <f t="shared" si="811"/>
        <v>1</v>
      </c>
      <c r="AC586" s="77"/>
      <c r="AD586" s="77"/>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251"/>
      <c r="BT586" s="251"/>
      <c r="BU586" s="77"/>
      <c r="BV586" s="77"/>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c r="CT586" s="61"/>
      <c r="CU586" s="61"/>
      <c r="CV586" s="61"/>
      <c r="CW586" s="61"/>
      <c r="CX586" s="61"/>
      <c r="CY586" s="61"/>
      <c r="CZ586" s="61"/>
      <c r="DA586" s="61"/>
      <c r="DB586" s="61"/>
      <c r="DC586" s="61"/>
      <c r="DD586" s="61"/>
      <c r="DE586" s="61"/>
      <c r="DF586" s="61"/>
      <c r="DG586" s="61"/>
      <c r="DH586" s="61"/>
      <c r="DI586" s="61"/>
      <c r="DJ586" s="61"/>
      <c r="DK586" s="61"/>
      <c r="DL586" s="77"/>
      <c r="DM586" s="77"/>
      <c r="DN586" s="77"/>
      <c r="DO586" s="77"/>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61"/>
      <c r="EX586" s="61"/>
      <c r="EY586" s="61"/>
      <c r="EZ586" s="61"/>
      <c r="FA586" s="61"/>
      <c r="FB586" s="61"/>
      <c r="FC586" s="61"/>
      <c r="FD586" s="61"/>
      <c r="FE586" s="77"/>
      <c r="FF586" s="77"/>
      <c r="FG586" s="77"/>
      <c r="FH586" s="77"/>
      <c r="FI586" s="77"/>
      <c r="FJ586" s="61"/>
      <c r="FK586" s="61"/>
      <c r="FL586" s="61"/>
      <c r="FM586" s="61"/>
      <c r="FN586" s="61"/>
      <c r="FO586" s="61"/>
      <c r="FP586" s="61"/>
      <c r="FQ586" s="61"/>
      <c r="FR586" s="61"/>
      <c r="FS586" s="61"/>
      <c r="FT586" s="61"/>
      <c r="FU586" s="61"/>
      <c r="FV586" s="61"/>
      <c r="FW586" s="61"/>
      <c r="FX586" s="61"/>
      <c r="FY586" s="61"/>
      <c r="FZ586" s="61"/>
      <c r="GA586" s="61"/>
      <c r="GB586" s="61"/>
      <c r="GC586" s="61"/>
      <c r="GD586" s="61"/>
      <c r="GE586" s="61"/>
      <c r="GF586" s="61"/>
      <c r="GG586" s="61"/>
      <c r="GH586" s="61"/>
      <c r="GI586" s="61"/>
      <c r="GJ586" s="61"/>
      <c r="GK586" s="61"/>
      <c r="GL586" s="61"/>
      <c r="GM586" s="61"/>
      <c r="GN586" s="61"/>
      <c r="GO586" s="202"/>
      <c r="GP586" s="203"/>
      <c r="GQ586" s="202"/>
      <c r="GR586" s="203"/>
      <c r="GS586" s="202"/>
      <c r="GT586" s="203"/>
      <c r="GU586" s="202"/>
      <c r="GV586" s="203"/>
      <c r="GW586" s="204"/>
      <c r="GX586" s="207"/>
      <c r="GY586" s="77"/>
      <c r="GZ586" s="77"/>
      <c r="HA586" s="77"/>
      <c r="HB586" s="77"/>
      <c r="HC586" s="77"/>
      <c r="HD586" s="61"/>
      <c r="HE586" s="61"/>
      <c r="HF586" s="61"/>
      <c r="HG586" s="61"/>
      <c r="HH586" s="61"/>
      <c r="HI586" s="61"/>
      <c r="HJ586" s="61"/>
      <c r="HK586" s="61"/>
      <c r="HL586" s="61"/>
      <c r="HM586" s="61"/>
      <c r="HN586" s="61"/>
      <c r="HO586" s="61"/>
      <c r="HP586" s="61"/>
      <c r="HQ586" s="61"/>
      <c r="HR586" s="61"/>
      <c r="HS586" s="61"/>
      <c r="HT586" s="61"/>
      <c r="HU586" s="61"/>
      <c r="HV586" s="61"/>
      <c r="HW586" s="61"/>
      <c r="HX586" s="61"/>
      <c r="HY586" s="61"/>
      <c r="HZ586" s="61"/>
      <c r="IA586" s="61"/>
      <c r="IB586" s="61"/>
      <c r="IC586" s="61"/>
      <c r="ID586" s="61"/>
      <c r="IE586" s="61"/>
      <c r="IF586" s="61"/>
      <c r="IG586" s="61"/>
      <c r="IH586" s="61"/>
      <c r="II586" s="61"/>
      <c r="IJ586" s="61"/>
      <c r="IK586" s="61"/>
      <c r="IL586" s="61"/>
      <c r="IM586" s="61"/>
      <c r="IN586" s="61"/>
      <c r="IO586" s="61"/>
      <c r="IP586" s="61"/>
      <c r="IQ586" s="61"/>
      <c r="IR586" s="61"/>
      <c r="IS586" s="77"/>
      <c r="IT586" s="77"/>
      <c r="IU586" s="77"/>
      <c r="IV586" s="77"/>
      <c r="IW586" s="61"/>
      <c r="IX586" s="61"/>
      <c r="IY586" s="61"/>
      <c r="IZ586" s="61"/>
      <c r="JA586" s="61"/>
      <c r="JB586" s="61"/>
      <c r="JC586" s="61"/>
      <c r="JD586" s="61"/>
      <c r="JE586" s="61"/>
      <c r="JF586" s="61"/>
      <c r="JG586" s="61"/>
      <c r="JH586" s="61"/>
      <c r="JI586" s="61"/>
      <c r="JJ586" s="61"/>
      <c r="JK586" s="61"/>
      <c r="JL586" s="61"/>
      <c r="JM586" s="61"/>
      <c r="JN586" s="61"/>
      <c r="JO586" s="61"/>
      <c r="JP586" s="61"/>
      <c r="JQ586" s="61"/>
      <c r="JR586" s="61"/>
      <c r="JS586" s="61"/>
      <c r="JT586" s="61"/>
      <c r="JU586" s="61"/>
      <c r="JV586" s="61"/>
      <c r="JW586" s="61"/>
      <c r="JX586" s="61"/>
      <c r="JY586" s="61"/>
      <c r="JZ586" s="61"/>
      <c r="KA586" s="61"/>
      <c r="KB586" s="61"/>
      <c r="KC586" s="61"/>
      <c r="KD586" s="61"/>
      <c r="KE586" s="61"/>
      <c r="KF586" s="61"/>
      <c r="KG586" s="61"/>
      <c r="KH586" s="61"/>
      <c r="KI586" s="61"/>
      <c r="KJ586" s="61"/>
      <c r="KK586" s="61"/>
      <c r="KL586" s="61"/>
      <c r="KM586" s="61"/>
      <c r="KN586" s="61"/>
      <c r="KO586" s="61"/>
      <c r="KP586" s="61"/>
      <c r="KQ586" s="61"/>
      <c r="KR586" s="61"/>
      <c r="KS586" s="61"/>
      <c r="KT586" s="61"/>
      <c r="KU586" s="61"/>
      <c r="KV586" s="61"/>
      <c r="KW586" s="61"/>
      <c r="KX586" s="61"/>
      <c r="KY586" s="61"/>
      <c r="KZ586" s="61"/>
      <c r="LA586" s="61"/>
      <c r="LB586" s="61"/>
      <c r="LC586" s="61"/>
      <c r="LD586" s="61"/>
      <c r="LE586" s="61"/>
      <c r="LF586" s="61"/>
      <c r="LG586" s="61"/>
      <c r="LH586" s="61"/>
      <c r="LI586" s="61"/>
      <c r="LJ586" s="61"/>
      <c r="LK586" s="61"/>
      <c r="LL586" s="61"/>
      <c r="LM586" s="61"/>
      <c r="LN586" s="61"/>
      <c r="LO586" s="61"/>
      <c r="LP586" s="61"/>
      <c r="LQ586" s="61"/>
      <c r="LR586" s="61"/>
      <c r="LS586" s="61"/>
      <c r="LT586" s="61"/>
      <c r="LU586" s="61"/>
      <c r="LV586" s="61"/>
      <c r="LW586" s="61"/>
      <c r="LX586" s="61"/>
      <c r="LY586" s="61"/>
      <c r="LZ586" s="61"/>
      <c r="MA586" s="61"/>
      <c r="MB586" s="61"/>
      <c r="MC586" s="78" t="s">
        <v>556</v>
      </c>
      <c r="MD586" s="61"/>
      <c r="ME586" s="61"/>
      <c r="MF586" s="61"/>
      <c r="MG586" s="61"/>
      <c r="MH586" s="61"/>
      <c r="MI586" s="61"/>
      <c r="MJ586" s="61"/>
      <c r="MK586" s="61"/>
      <c r="ML586" s="61"/>
      <c r="MM586" s="61"/>
      <c r="MN586" s="61"/>
      <c r="MO586" s="61"/>
      <c r="MP586" s="61"/>
      <c r="MQ586" s="61"/>
      <c r="MR586" s="61"/>
      <c r="MS586" s="61"/>
      <c r="MT586" s="61"/>
      <c r="MU586" s="61"/>
      <c r="MV586" s="61"/>
      <c r="MW586" s="61"/>
      <c r="MX586" s="61"/>
      <c r="MY586" s="61"/>
      <c r="MZ586" s="61"/>
      <c r="NA586" s="61"/>
      <c r="NB586" s="61"/>
      <c r="NC586" s="61"/>
      <c r="ND586" s="202"/>
      <c r="NE586" s="203"/>
      <c r="NF586" s="202"/>
      <c r="NG586" s="203"/>
      <c r="NH586" s="202"/>
      <c r="NI586" s="203"/>
      <c r="NJ586" s="202"/>
      <c r="NK586" s="203"/>
      <c r="NL586" s="204"/>
      <c r="NM586" s="207"/>
      <c r="NN586" s="61"/>
      <c r="NO586" s="61"/>
      <c r="NP586" s="61"/>
      <c r="NQ586" s="61"/>
      <c r="NR586" s="61"/>
      <c r="NS586" s="61"/>
      <c r="NT586" s="61"/>
      <c r="NU586" s="61"/>
      <c r="NV586" s="61"/>
      <c r="NW586" s="61"/>
      <c r="NX586" s="61"/>
      <c r="NY586" s="61"/>
      <c r="NZ586" s="61"/>
      <c r="OA586" s="61"/>
      <c r="OB586" s="61"/>
      <c r="OC586" s="61"/>
      <c r="OD586" s="61"/>
      <c r="OE586" s="61"/>
      <c r="OF586" s="61"/>
      <c r="OG586" s="61"/>
      <c r="OH586" s="61"/>
      <c r="OI586" s="61"/>
      <c r="OJ586" s="61"/>
      <c r="OK586" s="61"/>
      <c r="OL586" s="61"/>
      <c r="OM586" s="61"/>
      <c r="ON586" s="61"/>
      <c r="OO586" s="61"/>
      <c r="OP586" s="61"/>
      <c r="OQ586" s="61"/>
      <c r="OR586" s="61"/>
      <c r="OS586" s="61"/>
      <c r="OT586" s="61"/>
      <c r="OU586" s="61"/>
      <c r="OV586" s="61"/>
      <c r="OW586" s="61"/>
      <c r="OX586" s="61"/>
      <c r="OY586" s="61"/>
      <c r="OZ586" s="61"/>
    </row>
    <row r="587" spans="1:417" ht="81.75" hidden="1" customHeight="1">
      <c r="A587" s="61"/>
      <c r="B587" s="61">
        <v>226</v>
      </c>
      <c r="C587" s="137" t="s">
        <v>365</v>
      </c>
      <c r="D587" s="133" t="s">
        <v>4</v>
      </c>
      <c r="E587" s="137" t="s">
        <v>364</v>
      </c>
      <c r="F587" s="134" t="s">
        <v>6</v>
      </c>
      <c r="G587" s="133"/>
      <c r="H587" s="137" t="s">
        <v>364</v>
      </c>
      <c r="I587" s="176" t="s">
        <v>1402</v>
      </c>
      <c r="J587" s="134"/>
      <c r="K587" s="206" t="s">
        <v>662</v>
      </c>
      <c r="L587" s="134" t="s">
        <v>692</v>
      </c>
      <c r="M587" s="134" t="s">
        <v>393</v>
      </c>
      <c r="N587" s="61" t="s">
        <v>349</v>
      </c>
      <c r="O587" s="61" t="s">
        <v>205</v>
      </c>
      <c r="P587" s="61">
        <v>1</v>
      </c>
      <c r="Q587" s="131"/>
      <c r="R587" s="131"/>
      <c r="S587" s="131"/>
      <c r="T587" s="131"/>
      <c r="U587" s="131"/>
      <c r="V587" s="131"/>
      <c r="W587" s="131"/>
      <c r="X587" s="131"/>
      <c r="Y587" s="131"/>
      <c r="Z587" s="131"/>
      <c r="AA587" s="131" t="s">
        <v>205</v>
      </c>
      <c r="AB587" s="130">
        <f t="shared" si="811"/>
        <v>1</v>
      </c>
      <c r="AC587" s="77"/>
      <c r="AD587" s="77"/>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251"/>
      <c r="BT587" s="251"/>
      <c r="BU587" s="77"/>
      <c r="BV587" s="77"/>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61"/>
      <c r="DD587" s="61"/>
      <c r="DE587" s="61"/>
      <c r="DF587" s="61"/>
      <c r="DG587" s="61"/>
      <c r="DH587" s="61"/>
      <c r="DI587" s="61"/>
      <c r="DJ587" s="61"/>
      <c r="DK587" s="61"/>
      <c r="DL587" s="77"/>
      <c r="DM587" s="77"/>
      <c r="DN587" s="77"/>
      <c r="DO587" s="77"/>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61"/>
      <c r="EX587" s="61"/>
      <c r="EY587" s="61"/>
      <c r="EZ587" s="61"/>
      <c r="FA587" s="61"/>
      <c r="FB587" s="61"/>
      <c r="FC587" s="61"/>
      <c r="FD587" s="61"/>
      <c r="FE587" s="77"/>
      <c r="FF587" s="77"/>
      <c r="FG587" s="77"/>
      <c r="FH587" s="77"/>
      <c r="FI587" s="77"/>
      <c r="FJ587" s="61"/>
      <c r="FK587" s="61"/>
      <c r="FL587" s="61"/>
      <c r="FM587" s="61"/>
      <c r="FN587" s="61"/>
      <c r="FO587" s="61"/>
      <c r="FP587" s="61"/>
      <c r="FQ587" s="61"/>
      <c r="FR587" s="61"/>
      <c r="FS587" s="61"/>
      <c r="FT587" s="61"/>
      <c r="FU587" s="61"/>
      <c r="FV587" s="61"/>
      <c r="FW587" s="61"/>
      <c r="FX587" s="61"/>
      <c r="FY587" s="61"/>
      <c r="FZ587" s="61"/>
      <c r="GA587" s="61"/>
      <c r="GB587" s="61"/>
      <c r="GC587" s="61"/>
      <c r="GD587" s="61"/>
      <c r="GE587" s="61"/>
      <c r="GF587" s="61"/>
      <c r="GG587" s="61"/>
      <c r="GH587" s="61"/>
      <c r="GI587" s="61"/>
      <c r="GJ587" s="61"/>
      <c r="GK587" s="61"/>
      <c r="GL587" s="61"/>
      <c r="GM587" s="61"/>
      <c r="GN587" s="61"/>
      <c r="GO587" s="61"/>
      <c r="GP587" s="61"/>
      <c r="GQ587" s="61"/>
      <c r="GR587" s="61"/>
      <c r="GS587" s="61"/>
      <c r="GT587" s="61"/>
      <c r="GU587" s="61"/>
      <c r="GV587" s="61"/>
      <c r="GW587" s="61"/>
      <c r="GX587" s="61"/>
      <c r="GY587" s="77"/>
      <c r="GZ587" s="77"/>
      <c r="HA587" s="77"/>
      <c r="HB587" s="77"/>
      <c r="HC587" s="77"/>
      <c r="HD587" s="61"/>
      <c r="HE587" s="61"/>
      <c r="HF587" s="61"/>
      <c r="HG587" s="61"/>
      <c r="HH587" s="61"/>
      <c r="HI587" s="61"/>
      <c r="HJ587" s="61"/>
      <c r="HK587" s="61"/>
      <c r="HL587" s="61"/>
      <c r="HM587" s="61"/>
      <c r="HN587" s="61"/>
      <c r="HO587" s="61"/>
      <c r="HP587" s="61"/>
      <c r="HQ587" s="61"/>
      <c r="HR587" s="61"/>
      <c r="HS587" s="61"/>
      <c r="HT587" s="61"/>
      <c r="HU587" s="61"/>
      <c r="HV587" s="61"/>
      <c r="HW587" s="61"/>
      <c r="HX587" s="61"/>
      <c r="HY587" s="61"/>
      <c r="HZ587" s="61"/>
      <c r="IA587" s="61"/>
      <c r="IB587" s="61"/>
      <c r="IC587" s="61"/>
      <c r="ID587" s="61"/>
      <c r="IE587" s="61"/>
      <c r="IF587" s="61"/>
      <c r="IG587" s="61"/>
      <c r="IH587" s="61"/>
      <c r="II587" s="61"/>
      <c r="IJ587" s="61"/>
      <c r="IK587" s="61"/>
      <c r="IL587" s="61"/>
      <c r="IM587" s="61"/>
      <c r="IN587" s="61"/>
      <c r="IO587" s="61"/>
      <c r="IP587" s="61"/>
      <c r="IQ587" s="61"/>
      <c r="IR587" s="61"/>
      <c r="IS587" s="77"/>
      <c r="IT587" s="77"/>
      <c r="IU587" s="77"/>
      <c r="IV587" s="77"/>
      <c r="IW587" s="61"/>
      <c r="IX587" s="61"/>
      <c r="IY587" s="61"/>
      <c r="IZ587" s="61"/>
      <c r="JA587" s="61"/>
      <c r="JB587" s="61"/>
      <c r="JC587" s="61"/>
      <c r="JD587" s="61"/>
      <c r="JE587" s="61"/>
      <c r="JF587" s="61"/>
      <c r="JG587" s="61"/>
      <c r="JH587" s="61"/>
      <c r="JI587" s="61"/>
      <c r="JJ587" s="61"/>
      <c r="JK587" s="61"/>
      <c r="JL587" s="61"/>
      <c r="JM587" s="61"/>
      <c r="JN587" s="61"/>
      <c r="JO587" s="61"/>
      <c r="JP587" s="61"/>
      <c r="JQ587" s="61"/>
      <c r="JR587" s="61"/>
      <c r="JS587" s="61"/>
      <c r="JT587" s="61"/>
      <c r="JU587" s="61"/>
      <c r="JV587" s="61"/>
      <c r="JW587" s="61"/>
      <c r="JX587" s="61"/>
      <c r="JY587" s="61"/>
      <c r="JZ587" s="61"/>
      <c r="KA587" s="61"/>
      <c r="KB587" s="61"/>
      <c r="KC587" s="61"/>
      <c r="KD587" s="61"/>
      <c r="KE587" s="61"/>
      <c r="KF587" s="61"/>
      <c r="KG587" s="61"/>
      <c r="KH587" s="61"/>
      <c r="KI587" s="61"/>
      <c r="KJ587" s="61"/>
      <c r="KK587" s="61"/>
      <c r="KL587" s="61"/>
      <c r="KM587" s="61"/>
      <c r="KN587" s="61"/>
      <c r="KO587" s="61"/>
      <c r="KP587" s="61"/>
      <c r="KQ587" s="61"/>
      <c r="KR587" s="61"/>
      <c r="KS587" s="61"/>
      <c r="KT587" s="61"/>
      <c r="KU587" s="61"/>
      <c r="KV587" s="61"/>
      <c r="KW587" s="61"/>
      <c r="KX587" s="61"/>
      <c r="KY587" s="61"/>
      <c r="KZ587" s="61"/>
      <c r="LA587" s="61"/>
      <c r="LB587" s="61"/>
      <c r="LC587" s="61"/>
      <c r="LD587" s="61"/>
      <c r="LE587" s="61"/>
      <c r="LF587" s="61"/>
      <c r="LG587" s="61"/>
      <c r="LH587" s="61"/>
      <c r="LI587" s="61"/>
      <c r="LJ587" s="61"/>
      <c r="LK587" s="61"/>
      <c r="LL587" s="61"/>
      <c r="LM587" s="61"/>
      <c r="LN587" s="61"/>
      <c r="LO587" s="61"/>
      <c r="LP587" s="61"/>
      <c r="LQ587" s="61"/>
      <c r="LR587" s="61"/>
      <c r="LS587" s="61"/>
      <c r="LT587" s="61"/>
      <c r="LU587" s="61"/>
      <c r="LV587" s="61"/>
      <c r="LW587" s="61"/>
      <c r="LX587" s="61"/>
      <c r="LY587" s="61"/>
      <c r="LZ587" s="61"/>
      <c r="MA587" s="61"/>
      <c r="MB587" s="78" t="s">
        <v>691</v>
      </c>
      <c r="MC587" s="61"/>
      <c r="MD587" s="61">
        <v>2</v>
      </c>
      <c r="ME587" s="61">
        <v>2</v>
      </c>
      <c r="MF587" s="61">
        <v>2</v>
      </c>
      <c r="MG587" s="61">
        <v>2</v>
      </c>
      <c r="MH587" s="61">
        <v>2</v>
      </c>
      <c r="MI587" s="61">
        <v>2</v>
      </c>
      <c r="MJ587" s="61">
        <v>2</v>
      </c>
      <c r="MK587" s="61">
        <v>2</v>
      </c>
      <c r="ML587" s="61">
        <v>2</v>
      </c>
      <c r="MM587" s="61">
        <v>2</v>
      </c>
      <c r="MN587" s="61">
        <v>2</v>
      </c>
      <c r="MO587" s="61">
        <v>2</v>
      </c>
      <c r="MP587" s="61">
        <v>2</v>
      </c>
      <c r="MQ587" s="61">
        <v>2</v>
      </c>
      <c r="MR587" s="61">
        <v>2</v>
      </c>
      <c r="MS587" s="61">
        <v>2</v>
      </c>
      <c r="MT587" s="61">
        <v>2</v>
      </c>
      <c r="MU587" s="61">
        <v>2</v>
      </c>
      <c r="MV587" s="61">
        <v>2</v>
      </c>
      <c r="MW587" s="61">
        <v>2</v>
      </c>
      <c r="MX587" s="61">
        <v>2</v>
      </c>
      <c r="MY587" s="61">
        <v>2</v>
      </c>
      <c r="MZ587" s="61">
        <v>2</v>
      </c>
      <c r="NA587" s="61">
        <v>2</v>
      </c>
      <c r="NB587" s="61">
        <v>2</v>
      </c>
      <c r="NC587" s="61">
        <v>2</v>
      </c>
      <c r="ND587" s="202">
        <f>COUNTIF(MD587:NC587,"2")</f>
        <v>26</v>
      </c>
      <c r="NE587" s="203">
        <f>ND587/(ND587+NF587+NH587+NJ587)</f>
        <v>1</v>
      </c>
      <c r="NF587" s="202">
        <f>COUNTIF(MD587:NC587,"1")</f>
        <v>0</v>
      </c>
      <c r="NG587" s="203">
        <f>NF587/(ND587+NF587+NH587+NJ587)</f>
        <v>0</v>
      </c>
      <c r="NH587" s="202">
        <f>COUNTIF(MD587:NC587,"0")</f>
        <v>0</v>
      </c>
      <c r="NI587" s="203">
        <f>NH587/(ND587+NF587+NH587+NJ587)</f>
        <v>0</v>
      </c>
      <c r="NJ587" s="202">
        <f>COUNTIF(LQ587:NC587,"KĐG")</f>
        <v>0</v>
      </c>
      <c r="NK587" s="203">
        <f>NJ587/(ND587+NF587+NH587+NJ587)</f>
        <v>0</v>
      </c>
      <c r="NL587" s="204">
        <f>(((ND587*2)+(NF587*1)+(NH587*0)))/(ND587+NF587+NH587)</f>
        <v>2</v>
      </c>
      <c r="NM587" s="207" t="str">
        <f>IF(NK587&gt;=50%,"KĐG",IF(NL587&gt;=1.6,"Đạt mục tiêu",IF(NL587&gt;=1,"Cần cố gắng","Chưa đạt")))</f>
        <v>Đạt mục tiêu</v>
      </c>
      <c r="NN587" s="61"/>
      <c r="NO587" s="61"/>
      <c r="NP587" s="61"/>
      <c r="NQ587" s="61"/>
      <c r="NR587" s="61"/>
      <c r="NS587" s="61"/>
      <c r="NT587" s="61"/>
      <c r="NU587" s="61"/>
      <c r="NV587" s="61"/>
      <c r="NW587" s="61"/>
      <c r="NX587" s="61"/>
      <c r="NY587" s="61"/>
      <c r="NZ587" s="61"/>
      <c r="OA587" s="61"/>
      <c r="OB587" s="61"/>
      <c r="OC587" s="61"/>
      <c r="OD587" s="61"/>
      <c r="OE587" s="61"/>
      <c r="OF587" s="61"/>
      <c r="OG587" s="61"/>
      <c r="OH587" s="61"/>
      <c r="OI587" s="61"/>
      <c r="OJ587" s="61"/>
      <c r="OK587" s="61"/>
      <c r="OL587" s="61"/>
      <c r="OM587" s="61"/>
      <c r="ON587" s="61"/>
      <c r="OO587" s="61"/>
      <c r="OP587" s="61"/>
      <c r="OQ587" s="61"/>
      <c r="OR587" s="61"/>
      <c r="OS587" s="61"/>
      <c r="OT587" s="61"/>
      <c r="OU587" s="61"/>
      <c r="OV587" s="61"/>
      <c r="OW587" s="61"/>
      <c r="OX587" s="61"/>
      <c r="OY587" s="61"/>
      <c r="OZ587" s="61"/>
    </row>
    <row r="588" spans="1:417" ht="57.75" hidden="1" customHeight="1">
      <c r="A588" s="61"/>
      <c r="B588" s="61">
        <v>227</v>
      </c>
      <c r="C588" s="173" t="s">
        <v>447</v>
      </c>
      <c r="D588" s="174" t="s">
        <v>7</v>
      </c>
      <c r="E588" s="173" t="s">
        <v>446</v>
      </c>
      <c r="F588" s="134" t="s">
        <v>7</v>
      </c>
      <c r="G588" s="133" t="s">
        <v>205</v>
      </c>
      <c r="H588" s="218" t="s">
        <v>1403</v>
      </c>
      <c r="I588" s="176" t="s">
        <v>1404</v>
      </c>
      <c r="J588" s="134"/>
      <c r="K588" s="206" t="s">
        <v>662</v>
      </c>
      <c r="L588" s="134" t="s">
        <v>500</v>
      </c>
      <c r="M588" s="134" t="s">
        <v>393</v>
      </c>
      <c r="N588" s="61" t="s">
        <v>385</v>
      </c>
      <c r="O588" s="61" t="s">
        <v>205</v>
      </c>
      <c r="P588" s="61"/>
      <c r="Q588" s="131"/>
      <c r="R588" s="131"/>
      <c r="S588" s="131"/>
      <c r="T588" s="131"/>
      <c r="U588" s="131"/>
      <c r="V588" s="131"/>
      <c r="W588" s="131"/>
      <c r="X588" s="131"/>
      <c r="Y588" s="131"/>
      <c r="Z588" s="131"/>
      <c r="AA588" s="131" t="s">
        <v>205</v>
      </c>
      <c r="AB588" s="130">
        <f t="shared" si="811"/>
        <v>1</v>
      </c>
      <c r="AC588" s="77"/>
      <c r="AD588" s="77"/>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251"/>
      <c r="BT588" s="251"/>
      <c r="BU588" s="77"/>
      <c r="BV588" s="77"/>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77"/>
      <c r="DM588" s="77"/>
      <c r="DN588" s="77"/>
      <c r="DO588" s="77"/>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61"/>
      <c r="EX588" s="61"/>
      <c r="EY588" s="61"/>
      <c r="EZ588" s="61"/>
      <c r="FA588" s="61"/>
      <c r="FB588" s="61"/>
      <c r="FC588" s="61"/>
      <c r="FD588" s="61"/>
      <c r="FE588" s="77"/>
      <c r="FF588" s="77"/>
      <c r="FG588" s="77"/>
      <c r="FH588" s="77"/>
      <c r="FI588" s="77"/>
      <c r="FJ588" s="61"/>
      <c r="FK588" s="61"/>
      <c r="FL588" s="61"/>
      <c r="FM588" s="61"/>
      <c r="FN588" s="61"/>
      <c r="FO588" s="61"/>
      <c r="FP588" s="61"/>
      <c r="FQ588" s="61"/>
      <c r="FR588" s="61"/>
      <c r="FS588" s="61"/>
      <c r="FT588" s="61"/>
      <c r="FU588" s="61"/>
      <c r="FV588" s="61"/>
      <c r="FW588" s="61"/>
      <c r="FX588" s="61"/>
      <c r="FY588" s="61"/>
      <c r="FZ588" s="61"/>
      <c r="GA588" s="61"/>
      <c r="GB588" s="61"/>
      <c r="GC588" s="61"/>
      <c r="GD588" s="61"/>
      <c r="GE588" s="61"/>
      <c r="GF588" s="61"/>
      <c r="GG588" s="61"/>
      <c r="GH588" s="61"/>
      <c r="GI588" s="61"/>
      <c r="GJ588" s="61"/>
      <c r="GK588" s="61"/>
      <c r="GL588" s="61"/>
      <c r="GM588" s="61"/>
      <c r="GN588" s="61"/>
      <c r="GO588" s="61"/>
      <c r="GP588" s="61"/>
      <c r="GQ588" s="61"/>
      <c r="GR588" s="61"/>
      <c r="GS588" s="61"/>
      <c r="GT588" s="61"/>
      <c r="GU588" s="61"/>
      <c r="GV588" s="61"/>
      <c r="GW588" s="61"/>
      <c r="GX588" s="61"/>
      <c r="GY588" s="77"/>
      <c r="GZ588" s="77"/>
      <c r="HA588" s="77"/>
      <c r="HB588" s="77"/>
      <c r="HC588" s="77"/>
      <c r="HD588" s="61"/>
      <c r="HE588" s="61"/>
      <c r="HF588" s="61"/>
      <c r="HG588" s="61"/>
      <c r="HH588" s="61"/>
      <c r="HI588" s="61"/>
      <c r="HJ588" s="61"/>
      <c r="HK588" s="61"/>
      <c r="HL588" s="61"/>
      <c r="HM588" s="61"/>
      <c r="HN588" s="61"/>
      <c r="HO588" s="61"/>
      <c r="HP588" s="61"/>
      <c r="HQ588" s="61"/>
      <c r="HR588" s="61"/>
      <c r="HS588" s="61"/>
      <c r="HT588" s="61"/>
      <c r="HU588" s="61"/>
      <c r="HV588" s="61"/>
      <c r="HW588" s="61"/>
      <c r="HX588" s="61"/>
      <c r="HY588" s="61"/>
      <c r="HZ588" s="61"/>
      <c r="IA588" s="61"/>
      <c r="IB588" s="61"/>
      <c r="IC588" s="61"/>
      <c r="ID588" s="61"/>
      <c r="IE588" s="61"/>
      <c r="IF588" s="61"/>
      <c r="IG588" s="61"/>
      <c r="IH588" s="61"/>
      <c r="II588" s="61"/>
      <c r="IJ588" s="61"/>
      <c r="IK588" s="61"/>
      <c r="IL588" s="61"/>
      <c r="IM588" s="61"/>
      <c r="IN588" s="61"/>
      <c r="IO588" s="61"/>
      <c r="IP588" s="61"/>
      <c r="IQ588" s="61"/>
      <c r="IR588" s="61"/>
      <c r="IS588" s="77"/>
      <c r="IT588" s="77"/>
      <c r="IU588" s="77"/>
      <c r="IV588" s="77"/>
      <c r="IW588" s="61"/>
      <c r="IX588" s="61"/>
      <c r="IY588" s="61"/>
      <c r="IZ588" s="61"/>
      <c r="JA588" s="61"/>
      <c r="JB588" s="61"/>
      <c r="JC588" s="61"/>
      <c r="JD588" s="61"/>
      <c r="JE588" s="61"/>
      <c r="JF588" s="61"/>
      <c r="JG588" s="61"/>
      <c r="JH588" s="61"/>
      <c r="JI588" s="61"/>
      <c r="JJ588" s="61"/>
      <c r="JK588" s="61"/>
      <c r="JL588" s="61"/>
      <c r="JM588" s="61"/>
      <c r="JN588" s="61"/>
      <c r="JO588" s="61"/>
      <c r="JP588" s="61"/>
      <c r="JQ588" s="61"/>
      <c r="JR588" s="61"/>
      <c r="JS588" s="61"/>
      <c r="JT588" s="61"/>
      <c r="JU588" s="61"/>
      <c r="JV588" s="61"/>
      <c r="JW588" s="61"/>
      <c r="JX588" s="61"/>
      <c r="JY588" s="61"/>
      <c r="JZ588" s="61"/>
      <c r="KA588" s="61"/>
      <c r="KB588" s="61"/>
      <c r="KC588" s="61"/>
      <c r="KD588" s="61"/>
      <c r="KE588" s="61"/>
      <c r="KF588" s="61"/>
      <c r="KG588" s="61"/>
      <c r="KH588" s="61"/>
      <c r="KI588" s="61"/>
      <c r="KJ588" s="61"/>
      <c r="KK588" s="61"/>
      <c r="KL588" s="61"/>
      <c r="KM588" s="61"/>
      <c r="KN588" s="61"/>
      <c r="KO588" s="61"/>
      <c r="KP588" s="61"/>
      <c r="KQ588" s="61"/>
      <c r="KR588" s="61"/>
      <c r="KS588" s="61"/>
      <c r="KT588" s="61"/>
      <c r="KU588" s="61"/>
      <c r="KV588" s="61"/>
      <c r="KW588" s="61"/>
      <c r="KX588" s="61"/>
      <c r="KY588" s="61"/>
      <c r="KZ588" s="61"/>
      <c r="LA588" s="61"/>
      <c r="LB588" s="61"/>
      <c r="LC588" s="61"/>
      <c r="LD588" s="61"/>
      <c r="LE588" s="61"/>
      <c r="LF588" s="61"/>
      <c r="LG588" s="61"/>
      <c r="LH588" s="61"/>
      <c r="LI588" s="61"/>
      <c r="LJ588" s="61"/>
      <c r="LK588" s="61"/>
      <c r="LL588" s="61"/>
      <c r="LM588" s="61"/>
      <c r="LN588" s="61"/>
      <c r="LO588" s="61"/>
      <c r="LP588" s="61"/>
      <c r="LQ588" s="61"/>
      <c r="LR588" s="61"/>
      <c r="LS588" s="61"/>
      <c r="LT588" s="61"/>
      <c r="LU588" s="61"/>
      <c r="LV588" s="61"/>
      <c r="LW588" s="61"/>
      <c r="LX588" s="61"/>
      <c r="LY588" s="61"/>
      <c r="LZ588" s="61"/>
      <c r="MA588" s="61"/>
      <c r="MB588" s="78" t="s">
        <v>557</v>
      </c>
      <c r="MC588" s="61"/>
      <c r="MD588" s="61">
        <v>2</v>
      </c>
      <c r="ME588" s="61">
        <v>2</v>
      </c>
      <c r="MF588" s="61">
        <v>2</v>
      </c>
      <c r="MG588" s="61">
        <v>2</v>
      </c>
      <c r="MH588" s="61">
        <v>2</v>
      </c>
      <c r="MI588" s="61">
        <v>2</v>
      </c>
      <c r="MJ588" s="61">
        <v>2</v>
      </c>
      <c r="MK588" s="61">
        <v>2</v>
      </c>
      <c r="ML588" s="61">
        <v>2</v>
      </c>
      <c r="MM588" s="61">
        <v>2</v>
      </c>
      <c r="MN588" s="61">
        <v>1</v>
      </c>
      <c r="MO588" s="61">
        <v>2</v>
      </c>
      <c r="MP588" s="61">
        <v>1</v>
      </c>
      <c r="MQ588" s="61">
        <v>2</v>
      </c>
      <c r="MR588" s="61">
        <v>2</v>
      </c>
      <c r="MS588" s="61">
        <v>2</v>
      </c>
      <c r="MT588" s="61">
        <v>2</v>
      </c>
      <c r="MU588" s="61">
        <v>2</v>
      </c>
      <c r="MV588" s="61">
        <v>2</v>
      </c>
      <c r="MW588" s="61">
        <v>2</v>
      </c>
      <c r="MX588" s="61">
        <v>2</v>
      </c>
      <c r="MY588" s="61">
        <v>2</v>
      </c>
      <c r="MZ588" s="61">
        <v>2</v>
      </c>
      <c r="NA588" s="61">
        <v>2</v>
      </c>
      <c r="NB588" s="61">
        <v>2</v>
      </c>
      <c r="NC588" s="61">
        <v>2</v>
      </c>
      <c r="ND588" s="202">
        <f>COUNTIF(MD588:NC588,"2")</f>
        <v>24</v>
      </c>
      <c r="NE588" s="203">
        <f>ND588/(ND588+NF588+NH588+NJ588)</f>
        <v>0.92307692307692313</v>
      </c>
      <c r="NF588" s="202">
        <f>COUNTIF(MD588:NC588,"1")</f>
        <v>2</v>
      </c>
      <c r="NG588" s="203">
        <f>NF588/(ND588+NF588+NH588+NJ588)</f>
        <v>7.6923076923076927E-2</v>
      </c>
      <c r="NH588" s="202">
        <f>COUNTIF(MD588:NC588,"0")</f>
        <v>0</v>
      </c>
      <c r="NI588" s="203">
        <f>NH588/(ND588+NF588+NH588+NJ588)</f>
        <v>0</v>
      </c>
      <c r="NJ588" s="202">
        <f>COUNTIF(LQ588:NC588,"KĐG")</f>
        <v>0</v>
      </c>
      <c r="NK588" s="203">
        <f>NJ588/(ND588+NF588+NH588+NJ588)</f>
        <v>0</v>
      </c>
      <c r="NL588" s="204">
        <f>(((ND588*2)+(NF588*1)+(NH588*0)))/(ND588+NF588+NH588)</f>
        <v>1.9230769230769231</v>
      </c>
      <c r="NM588" s="207" t="str">
        <f>IF(NK588&gt;=50%,"KĐG",IF(NL588&gt;=1.6,"Đạt mục tiêu",IF(NL588&gt;=1,"Cần cố gắng","Chưa đạt")))</f>
        <v>Đạt mục tiêu</v>
      </c>
      <c r="NN588" s="61"/>
      <c r="NO588" s="61"/>
      <c r="NP588" s="61"/>
      <c r="NQ588" s="61"/>
      <c r="NR588" s="61"/>
      <c r="NS588" s="61"/>
      <c r="NT588" s="61"/>
      <c r="NU588" s="61"/>
      <c r="NV588" s="61"/>
      <c r="NW588" s="61"/>
      <c r="NX588" s="61"/>
      <c r="NY588" s="61"/>
      <c r="NZ588" s="61"/>
      <c r="OA588" s="61"/>
      <c r="OB588" s="61"/>
      <c r="OC588" s="61"/>
      <c r="OD588" s="61"/>
      <c r="OE588" s="61"/>
      <c r="OF588" s="61"/>
      <c r="OG588" s="61"/>
      <c r="OH588" s="61"/>
      <c r="OI588" s="61"/>
      <c r="OJ588" s="61"/>
      <c r="OK588" s="61"/>
      <c r="OL588" s="61"/>
      <c r="OM588" s="61"/>
      <c r="ON588" s="61"/>
      <c r="OO588" s="61"/>
      <c r="OP588" s="61"/>
      <c r="OQ588" s="61"/>
      <c r="OR588" s="61"/>
      <c r="OS588" s="61"/>
      <c r="OT588" s="61"/>
      <c r="OU588" s="61"/>
      <c r="OV588" s="61"/>
      <c r="OW588" s="61"/>
      <c r="OX588" s="61"/>
      <c r="OY588" s="61"/>
      <c r="OZ588" s="61"/>
    </row>
    <row r="589" spans="1:417" ht="47.25" hidden="1">
      <c r="A589" s="61"/>
      <c r="B589" s="272">
        <v>228</v>
      </c>
      <c r="C589" s="318" t="s">
        <v>445</v>
      </c>
      <c r="D589" s="315" t="s">
        <v>7</v>
      </c>
      <c r="E589" s="318" t="s">
        <v>1100</v>
      </c>
      <c r="F589" s="290" t="s">
        <v>7</v>
      </c>
      <c r="G589" s="288" t="s">
        <v>205</v>
      </c>
      <c r="H589" s="275" t="s">
        <v>940</v>
      </c>
      <c r="I589" s="176" t="s">
        <v>1014</v>
      </c>
      <c r="J589" s="134"/>
      <c r="K589" s="206" t="s">
        <v>662</v>
      </c>
      <c r="L589" s="134" t="s">
        <v>500</v>
      </c>
      <c r="M589" s="134" t="s">
        <v>393</v>
      </c>
      <c r="N589" s="61" t="s">
        <v>349</v>
      </c>
      <c r="O589" s="272" t="s">
        <v>205</v>
      </c>
      <c r="P589" s="61"/>
      <c r="Q589" s="131"/>
      <c r="R589" s="131"/>
      <c r="S589" s="131"/>
      <c r="T589" s="131"/>
      <c r="U589" s="131" t="s">
        <v>205</v>
      </c>
      <c r="V589" s="131"/>
      <c r="W589" s="131"/>
      <c r="X589" s="131"/>
      <c r="Y589" s="131"/>
      <c r="Z589" s="131"/>
      <c r="AA589" s="131"/>
      <c r="AB589" s="130">
        <f t="shared" si="811"/>
        <v>1</v>
      </c>
      <c r="AC589" s="77"/>
      <c r="AD589" s="77"/>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251"/>
      <c r="BT589" s="251"/>
      <c r="BU589" s="77"/>
      <c r="BV589" s="77"/>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77"/>
      <c r="DM589" s="77"/>
      <c r="DN589" s="77"/>
      <c r="DO589" s="77"/>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1"/>
      <c r="FA589" s="61"/>
      <c r="FB589" s="61"/>
      <c r="FC589" s="61"/>
      <c r="FD589" s="61"/>
      <c r="FE589" s="79" t="s">
        <v>556</v>
      </c>
      <c r="FF589" s="61"/>
      <c r="FG589" s="61"/>
      <c r="FH589" s="61"/>
      <c r="FI589" s="61"/>
      <c r="FJ589" s="77" t="s">
        <v>463</v>
      </c>
      <c r="FK589" s="77" t="s">
        <v>463</v>
      </c>
      <c r="FL589" s="77" t="s">
        <v>463</v>
      </c>
      <c r="FM589" s="77" t="s">
        <v>463</v>
      </c>
      <c r="FN589" s="77" t="s">
        <v>463</v>
      </c>
      <c r="FO589" s="77" t="s">
        <v>463</v>
      </c>
      <c r="FP589" s="77" t="s">
        <v>463</v>
      </c>
      <c r="FQ589" s="77" t="s">
        <v>463</v>
      </c>
      <c r="FR589" s="77" t="s">
        <v>463</v>
      </c>
      <c r="FS589" s="77" t="s">
        <v>463</v>
      </c>
      <c r="FT589" s="77" t="s">
        <v>463</v>
      </c>
      <c r="FU589" s="77" t="s">
        <v>463</v>
      </c>
      <c r="FV589" s="77" t="s">
        <v>463</v>
      </c>
      <c r="FW589" s="77" t="s">
        <v>463</v>
      </c>
      <c r="FX589" s="77" t="s">
        <v>463</v>
      </c>
      <c r="FY589" s="77" t="s">
        <v>463</v>
      </c>
      <c r="FZ589" s="77" t="s">
        <v>463</v>
      </c>
      <c r="GA589" s="77" t="s">
        <v>463</v>
      </c>
      <c r="GB589" s="77" t="s">
        <v>463</v>
      </c>
      <c r="GC589" s="77" t="s">
        <v>463</v>
      </c>
      <c r="GD589" s="77" t="s">
        <v>463</v>
      </c>
      <c r="GE589" s="77" t="s">
        <v>463</v>
      </c>
      <c r="GF589" s="77" t="s">
        <v>463</v>
      </c>
      <c r="GG589" s="77" t="s">
        <v>463</v>
      </c>
      <c r="GH589" s="77" t="s">
        <v>463</v>
      </c>
      <c r="GI589" s="77" t="s">
        <v>463</v>
      </c>
      <c r="GJ589" s="77" t="s">
        <v>463</v>
      </c>
      <c r="GK589" s="77" t="s">
        <v>463</v>
      </c>
      <c r="GL589" s="77" t="s">
        <v>463</v>
      </c>
      <c r="GM589" s="77" t="s">
        <v>463</v>
      </c>
      <c r="GN589" s="77" t="s">
        <v>463</v>
      </c>
      <c r="GO589" s="202">
        <f t="shared" ref="GO589" si="818">COUNTIF(EZ589:GN589,"2")</f>
        <v>31</v>
      </c>
      <c r="GP589" s="203">
        <f t="shared" ref="GP589" si="819">GO589/(GO589+GQ589+GS589+GU589)</f>
        <v>1</v>
      </c>
      <c r="GQ589" s="202">
        <f t="shared" ref="GQ589" si="820">COUNTIF(EZ589:GN589,"1")</f>
        <v>0</v>
      </c>
      <c r="GR589" s="203">
        <f t="shared" ref="GR589" si="821">GQ589/(GO589+GQ589+GS589+GU589)</f>
        <v>0</v>
      </c>
      <c r="GS589" s="202">
        <f t="shared" ref="GS589" si="822">COUNTIF(EZ589:GN589,"0")</f>
        <v>0</v>
      </c>
      <c r="GT589" s="203">
        <f t="shared" ref="GT589" si="823">GS589/(GO589+GQ589+GS589+GU589)</f>
        <v>0</v>
      </c>
      <c r="GU589" s="202">
        <f t="shared" ref="GU589" si="824">COUNTIF(EZ589:GN589,"KĐG")</f>
        <v>0</v>
      </c>
      <c r="GV589" s="203">
        <f t="shared" ref="GV589" si="825">GU589/(GO589+GQ589+GS589+GU589)</f>
        <v>0</v>
      </c>
      <c r="GW589" s="204">
        <f t="shared" ref="GW589" si="826">(((GO589*2)+(GQ589*1)+(GS589*0)))/(GO589+GQ589+GS589)</f>
        <v>2</v>
      </c>
      <c r="GX589" s="205" t="str">
        <f t="shared" ref="GX589" si="827">IF(GV589&gt;=50%,"KĐG",IF(GW589&gt;=1.6,"Đạt mục tiêu",IF(GW589&gt;=1,"Cần cố gắng","Chưa đạt")))</f>
        <v>Đạt mục tiêu</v>
      </c>
      <c r="GY589" s="77"/>
      <c r="GZ589" s="77"/>
      <c r="HA589" s="77"/>
      <c r="HB589" s="77"/>
      <c r="HC589" s="77"/>
      <c r="HD589" s="61"/>
      <c r="HE589" s="61"/>
      <c r="HF589" s="61"/>
      <c r="HG589" s="61"/>
      <c r="HH589" s="61"/>
      <c r="HI589" s="61"/>
      <c r="HJ589" s="61"/>
      <c r="HK589" s="61"/>
      <c r="HL589" s="61"/>
      <c r="HM589" s="61"/>
      <c r="HN589" s="61"/>
      <c r="HO589" s="61"/>
      <c r="HP589" s="61"/>
      <c r="HQ589" s="61"/>
      <c r="HR589" s="61"/>
      <c r="HS589" s="61"/>
      <c r="HT589" s="61"/>
      <c r="HU589" s="61"/>
      <c r="HV589" s="61"/>
      <c r="HW589" s="61"/>
      <c r="HX589" s="61"/>
      <c r="HY589" s="61"/>
      <c r="HZ589" s="61"/>
      <c r="IA589" s="61"/>
      <c r="IB589" s="61"/>
      <c r="IC589" s="61"/>
      <c r="ID589" s="61"/>
      <c r="IE589" s="61"/>
      <c r="IF589" s="61"/>
      <c r="IG589" s="61"/>
      <c r="IH589" s="61"/>
      <c r="II589" s="61"/>
      <c r="IJ589" s="61"/>
      <c r="IK589" s="61"/>
      <c r="IL589" s="61"/>
      <c r="IM589" s="61"/>
      <c r="IN589" s="61"/>
      <c r="IO589" s="61"/>
      <c r="IP589" s="61"/>
      <c r="IQ589" s="61"/>
      <c r="IR589" s="61"/>
      <c r="IS589" s="77"/>
      <c r="IT589" s="77"/>
      <c r="IU589" s="77"/>
      <c r="IV589" s="77"/>
      <c r="IW589" s="61"/>
      <c r="IX589" s="61"/>
      <c r="IY589" s="61"/>
      <c r="IZ589" s="61"/>
      <c r="JA589" s="61"/>
      <c r="JB589" s="61"/>
      <c r="JC589" s="61"/>
      <c r="JD589" s="61"/>
      <c r="JE589" s="61"/>
      <c r="JF589" s="61"/>
      <c r="JG589" s="61"/>
      <c r="JH589" s="61"/>
      <c r="JI589" s="61"/>
      <c r="JJ589" s="61"/>
      <c r="JK589" s="61"/>
      <c r="JL589" s="61"/>
      <c r="JM589" s="61"/>
      <c r="JN589" s="61"/>
      <c r="JO589" s="61"/>
      <c r="JP589" s="61"/>
      <c r="JQ589" s="61"/>
      <c r="JR589" s="61"/>
      <c r="JS589" s="61"/>
      <c r="JT589" s="61"/>
      <c r="JU589" s="61"/>
      <c r="JV589" s="61"/>
      <c r="JW589" s="61"/>
      <c r="JX589" s="61"/>
      <c r="JY589" s="61"/>
      <c r="JZ589" s="61"/>
      <c r="KA589" s="61"/>
      <c r="KB589" s="61"/>
      <c r="KC589" s="61"/>
      <c r="KD589" s="61"/>
      <c r="KE589" s="61"/>
      <c r="KF589" s="61"/>
      <c r="KG589" s="61"/>
      <c r="KH589" s="61"/>
      <c r="KI589" s="61"/>
      <c r="KJ589" s="61"/>
      <c r="KK589" s="61"/>
      <c r="KL589" s="61"/>
      <c r="KM589" s="61"/>
      <c r="KN589" s="61"/>
      <c r="KO589" s="61"/>
      <c r="KP589" s="61"/>
      <c r="KQ589" s="61"/>
      <c r="KR589" s="61"/>
      <c r="KS589" s="61"/>
      <c r="KT589" s="61"/>
      <c r="KU589" s="61"/>
      <c r="KV589" s="61"/>
      <c r="KW589" s="61"/>
      <c r="KX589" s="61"/>
      <c r="KY589" s="61"/>
      <c r="KZ589" s="61"/>
      <c r="LA589" s="61"/>
      <c r="LB589" s="61"/>
      <c r="LC589" s="61"/>
      <c r="LD589" s="61"/>
      <c r="LE589" s="61"/>
      <c r="LF589" s="61"/>
      <c r="LG589" s="61"/>
      <c r="LH589" s="61"/>
      <c r="LI589" s="61"/>
      <c r="LJ589" s="61"/>
      <c r="LK589" s="61"/>
      <c r="LL589" s="61"/>
      <c r="LM589" s="61"/>
      <c r="LN589" s="61"/>
      <c r="LO589" s="61"/>
      <c r="LP589" s="61"/>
      <c r="LQ589" s="61"/>
      <c r="LR589" s="61"/>
      <c r="LS589" s="61"/>
      <c r="LT589" s="61"/>
      <c r="LU589" s="61"/>
      <c r="LV589" s="61"/>
      <c r="LW589" s="61"/>
      <c r="LX589" s="61"/>
      <c r="LY589" s="61"/>
      <c r="LZ589" s="61"/>
      <c r="MA589" s="61"/>
      <c r="MB589" s="78"/>
      <c r="MC589" s="61"/>
      <c r="MD589" s="61"/>
      <c r="ME589" s="61"/>
      <c r="MF589" s="61"/>
      <c r="MG589" s="61"/>
      <c r="MH589" s="61"/>
      <c r="MI589" s="61"/>
      <c r="MJ589" s="61"/>
      <c r="MK589" s="61"/>
      <c r="ML589" s="61"/>
      <c r="MM589" s="61"/>
      <c r="MN589" s="61"/>
      <c r="MO589" s="61"/>
      <c r="MP589" s="61"/>
      <c r="MQ589" s="61"/>
      <c r="MR589" s="61"/>
      <c r="MS589" s="61"/>
      <c r="MT589" s="61"/>
      <c r="MU589" s="61"/>
      <c r="MV589" s="61"/>
      <c r="MW589" s="61"/>
      <c r="MX589" s="61"/>
      <c r="MY589" s="61"/>
      <c r="MZ589" s="61"/>
      <c r="NA589" s="61"/>
      <c r="NB589" s="61"/>
      <c r="NC589" s="61"/>
      <c r="ND589" s="202"/>
      <c r="NE589" s="203"/>
      <c r="NF589" s="202"/>
      <c r="NG589" s="203"/>
      <c r="NH589" s="202"/>
      <c r="NI589" s="203"/>
      <c r="NJ589" s="202"/>
      <c r="NK589" s="203"/>
      <c r="NL589" s="204"/>
      <c r="NM589" s="207"/>
      <c r="NN589" s="61"/>
      <c r="NO589" s="61"/>
      <c r="NP589" s="61"/>
      <c r="NQ589" s="61"/>
      <c r="NR589" s="61"/>
      <c r="NS589" s="61"/>
      <c r="NT589" s="61"/>
      <c r="NU589" s="61"/>
      <c r="NV589" s="61"/>
      <c r="NW589" s="61"/>
      <c r="NX589" s="61"/>
      <c r="NY589" s="61"/>
      <c r="NZ589" s="61"/>
      <c r="OA589" s="61"/>
      <c r="OB589" s="61"/>
      <c r="OC589" s="61"/>
      <c r="OD589" s="61"/>
      <c r="OE589" s="61"/>
      <c r="OF589" s="61"/>
      <c r="OG589" s="61"/>
      <c r="OH589" s="61"/>
      <c r="OI589" s="61"/>
      <c r="OJ589" s="61"/>
      <c r="OK589" s="61"/>
      <c r="OL589" s="61"/>
      <c r="OM589" s="61"/>
      <c r="ON589" s="61"/>
      <c r="OO589" s="61"/>
      <c r="OP589" s="61"/>
      <c r="OQ589" s="61"/>
      <c r="OR589" s="61"/>
      <c r="OS589" s="61"/>
      <c r="OT589" s="61"/>
      <c r="OU589" s="61"/>
      <c r="OV589" s="61"/>
      <c r="OW589" s="61"/>
      <c r="OX589" s="61"/>
      <c r="OY589" s="61"/>
      <c r="OZ589" s="61"/>
    </row>
    <row r="590" spans="1:417" ht="31.5" hidden="1">
      <c r="A590" s="61"/>
      <c r="B590" s="274"/>
      <c r="C590" s="319"/>
      <c r="D590" s="316"/>
      <c r="E590" s="319"/>
      <c r="F590" s="291"/>
      <c r="G590" s="289"/>
      <c r="H590" s="279"/>
      <c r="I590" s="176" t="s">
        <v>1012</v>
      </c>
      <c r="J590" s="134"/>
      <c r="K590" s="206" t="s">
        <v>662</v>
      </c>
      <c r="L590" s="134" t="s">
        <v>500</v>
      </c>
      <c r="M590" s="134" t="s">
        <v>393</v>
      </c>
      <c r="N590" s="61" t="s">
        <v>349</v>
      </c>
      <c r="O590" s="274"/>
      <c r="P590" s="61"/>
      <c r="Q590" s="131"/>
      <c r="R590" s="131"/>
      <c r="S590" s="131"/>
      <c r="T590" s="131"/>
      <c r="U590" s="131" t="s">
        <v>205</v>
      </c>
      <c r="V590" s="131"/>
      <c r="W590" s="131"/>
      <c r="X590" s="131"/>
      <c r="Y590" s="131"/>
      <c r="Z590" s="131"/>
      <c r="AA590" s="131"/>
      <c r="AB590" s="130">
        <f t="shared" si="811"/>
        <v>1</v>
      </c>
      <c r="AC590" s="77"/>
      <c r="AD590" s="77"/>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251"/>
      <c r="BT590" s="251"/>
      <c r="BU590" s="77"/>
      <c r="BV590" s="77"/>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77"/>
      <c r="DM590" s="77"/>
      <c r="DN590" s="77"/>
      <c r="DO590" s="77"/>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61"/>
      <c r="FA590" s="61"/>
      <c r="FB590" s="61"/>
      <c r="FC590" s="61"/>
      <c r="FD590" s="61"/>
      <c r="FE590" s="77"/>
      <c r="FF590" s="77"/>
      <c r="FG590" s="77"/>
      <c r="FH590" s="77"/>
      <c r="FI590" s="78" t="s">
        <v>556</v>
      </c>
      <c r="FJ590" s="77"/>
      <c r="FK590" s="77"/>
      <c r="FL590" s="77"/>
      <c r="FM590" s="77"/>
      <c r="FN590" s="77"/>
      <c r="FO590" s="77"/>
      <c r="FP590" s="77"/>
      <c r="FQ590" s="77"/>
      <c r="FR590" s="77"/>
      <c r="FS590" s="77"/>
      <c r="FT590" s="77"/>
      <c r="FU590" s="77"/>
      <c r="FV590" s="77"/>
      <c r="FW590" s="77"/>
      <c r="FX590" s="77"/>
      <c r="FY590" s="77"/>
      <c r="FZ590" s="77"/>
      <c r="GA590" s="77"/>
      <c r="GB590" s="77"/>
      <c r="GC590" s="77"/>
      <c r="GD590" s="77"/>
      <c r="GE590" s="77"/>
      <c r="GF590" s="77"/>
      <c r="GG590" s="77"/>
      <c r="GH590" s="77"/>
      <c r="GI590" s="77"/>
      <c r="GJ590" s="77"/>
      <c r="GK590" s="77"/>
      <c r="GL590" s="77"/>
      <c r="GM590" s="77"/>
      <c r="GN590" s="77"/>
      <c r="GO590" s="77"/>
      <c r="GP590" s="77"/>
      <c r="GQ590" s="77"/>
      <c r="GR590" s="77"/>
      <c r="GS590" s="77"/>
      <c r="GT590" s="77"/>
      <c r="GU590" s="77"/>
      <c r="GV590" s="77"/>
      <c r="GW590" s="77"/>
      <c r="GX590" s="77"/>
      <c r="GY590" s="77"/>
      <c r="GZ590" s="77"/>
      <c r="HA590" s="77"/>
      <c r="HB590" s="77"/>
      <c r="HC590" s="77"/>
      <c r="HD590" s="77"/>
      <c r="HE590" s="77"/>
      <c r="HF590" s="77"/>
      <c r="HG590" s="77"/>
      <c r="HH590" s="77"/>
      <c r="HI590" s="77"/>
      <c r="HJ590" s="77"/>
      <c r="HK590" s="77"/>
      <c r="HL590" s="77"/>
      <c r="HM590" s="77"/>
      <c r="HN590" s="77"/>
      <c r="HO590" s="77"/>
      <c r="HP590" s="77"/>
      <c r="HQ590" s="77"/>
      <c r="HR590" s="77"/>
      <c r="HS590" s="77"/>
      <c r="HT590" s="77"/>
      <c r="HU590" s="77"/>
      <c r="HV590" s="77"/>
      <c r="HW590" s="77"/>
      <c r="HX590" s="77"/>
      <c r="HY590" s="77"/>
      <c r="HZ590" s="77"/>
      <c r="IA590" s="77"/>
      <c r="IB590" s="77"/>
      <c r="IC590" s="77"/>
      <c r="ID590" s="77"/>
      <c r="IE590" s="77"/>
      <c r="IF590" s="77"/>
      <c r="IG590" s="77"/>
      <c r="IH590" s="77"/>
      <c r="II590" s="77"/>
      <c r="IJ590" s="77"/>
      <c r="IK590" s="77"/>
      <c r="IL590" s="77"/>
      <c r="IM590" s="77"/>
      <c r="IN590" s="77"/>
      <c r="IO590" s="77"/>
      <c r="IP590" s="77"/>
      <c r="IQ590" s="77"/>
      <c r="IR590" s="77"/>
      <c r="IS590" s="77"/>
      <c r="IT590" s="77"/>
      <c r="IU590" s="77"/>
      <c r="IV590" s="77"/>
      <c r="IW590" s="77"/>
      <c r="IX590" s="77"/>
      <c r="IY590" s="77"/>
      <c r="IZ590" s="77"/>
      <c r="JA590" s="77"/>
      <c r="JB590" s="77"/>
      <c r="JC590" s="77"/>
      <c r="JD590" s="77"/>
      <c r="JE590" s="77"/>
      <c r="JF590" s="77"/>
      <c r="JG590" s="77"/>
      <c r="JH590" s="77"/>
      <c r="JI590" s="77"/>
      <c r="JJ590" s="77"/>
      <c r="JK590" s="77"/>
      <c r="JL590" s="77"/>
      <c r="JM590" s="77"/>
      <c r="JN590" s="77"/>
      <c r="JO590" s="77"/>
      <c r="JP590" s="77"/>
      <c r="JQ590" s="77"/>
      <c r="JR590" s="77"/>
      <c r="JS590" s="77"/>
      <c r="JT590" s="77"/>
      <c r="JU590" s="77"/>
      <c r="JV590" s="77"/>
      <c r="JW590" s="77"/>
      <c r="JX590" s="77"/>
      <c r="JY590" s="77"/>
      <c r="JZ590" s="77"/>
      <c r="KA590" s="77"/>
      <c r="KB590" s="77"/>
      <c r="KC590" s="77"/>
      <c r="KD590" s="77"/>
      <c r="KE590" s="77"/>
      <c r="KF590" s="77"/>
      <c r="KG590" s="77"/>
      <c r="KH590" s="77"/>
      <c r="KI590" s="77"/>
      <c r="KJ590" s="77"/>
      <c r="KK590" s="77"/>
      <c r="KL590" s="77"/>
      <c r="KM590" s="77"/>
      <c r="KN590" s="77"/>
      <c r="KO590" s="77"/>
      <c r="KP590" s="77"/>
      <c r="KQ590" s="77"/>
      <c r="KR590" s="77"/>
      <c r="KS590" s="77"/>
      <c r="KT590" s="77"/>
      <c r="KU590" s="77"/>
      <c r="KV590" s="77"/>
      <c r="KW590" s="77"/>
      <c r="KX590" s="77"/>
      <c r="KY590" s="77"/>
      <c r="KZ590" s="77"/>
      <c r="LA590" s="77"/>
      <c r="LB590" s="77"/>
      <c r="LC590" s="77"/>
      <c r="LD590" s="77"/>
      <c r="LE590" s="77"/>
      <c r="LF590" s="77"/>
      <c r="LG590" s="77"/>
      <c r="LH590" s="77"/>
      <c r="LI590" s="77"/>
      <c r="LJ590" s="77"/>
      <c r="LK590" s="77"/>
      <c r="LL590" s="77"/>
      <c r="LM590" s="77"/>
      <c r="LN590" s="77"/>
      <c r="LO590" s="77"/>
      <c r="LP590" s="77"/>
      <c r="LQ590" s="77"/>
      <c r="LR590" s="77"/>
      <c r="LS590" s="77"/>
      <c r="LT590" s="77"/>
      <c r="LU590" s="77"/>
      <c r="LV590" s="77"/>
      <c r="LW590" s="77"/>
      <c r="LX590" s="77"/>
      <c r="LY590" s="77"/>
      <c r="LZ590" s="77"/>
      <c r="MA590" s="77"/>
      <c r="MB590" s="77"/>
      <c r="MC590" s="77"/>
      <c r="MD590" s="77"/>
      <c r="ME590" s="77"/>
      <c r="MF590" s="77"/>
      <c r="MG590" s="77"/>
      <c r="MH590" s="77"/>
      <c r="MI590" s="77"/>
      <c r="MJ590" s="77"/>
      <c r="MK590" s="77"/>
      <c r="ML590" s="77"/>
      <c r="MM590" s="77"/>
      <c r="MN590" s="77"/>
      <c r="MO590" s="77"/>
      <c r="MP590" s="77"/>
      <c r="MQ590" s="77"/>
      <c r="MR590" s="77"/>
      <c r="MS590" s="77"/>
      <c r="MT590" s="77"/>
      <c r="MU590" s="77"/>
      <c r="MV590" s="77"/>
      <c r="MW590" s="77"/>
      <c r="MX590" s="77"/>
      <c r="MY590" s="77"/>
      <c r="MZ590" s="77"/>
      <c r="NA590" s="77"/>
      <c r="NB590" s="77"/>
      <c r="NC590" s="77"/>
      <c r="ND590" s="77"/>
      <c r="NE590" s="77"/>
      <c r="NF590" s="77"/>
      <c r="NG590" s="77"/>
      <c r="NH590" s="77"/>
      <c r="NI590" s="77"/>
      <c r="NJ590" s="77"/>
      <c r="NK590" s="77"/>
      <c r="NL590" s="77"/>
      <c r="NM590" s="77"/>
      <c r="NN590" s="77"/>
      <c r="NO590" s="77"/>
      <c r="NP590" s="77"/>
      <c r="NQ590" s="77"/>
      <c r="NR590" s="77"/>
      <c r="NS590" s="77"/>
      <c r="NT590" s="77"/>
      <c r="NU590" s="77"/>
      <c r="NV590" s="77"/>
      <c r="NW590" s="77"/>
      <c r="NX590" s="77"/>
      <c r="NY590" s="77"/>
      <c r="NZ590" s="77"/>
      <c r="OA590" s="77"/>
      <c r="OB590" s="77"/>
      <c r="OC590" s="77"/>
      <c r="OD590" s="77"/>
      <c r="OE590" s="77"/>
      <c r="OF590" s="77"/>
      <c r="OG590" s="77"/>
      <c r="OH590" s="77"/>
      <c r="OI590" s="77"/>
      <c r="OJ590" s="77"/>
      <c r="OK590" s="77"/>
      <c r="OL590" s="77"/>
      <c r="OM590" s="77"/>
      <c r="ON590" s="77"/>
      <c r="OO590" s="77"/>
      <c r="OP590" s="77"/>
      <c r="OQ590" s="77"/>
      <c r="OR590" s="77"/>
      <c r="OS590" s="77"/>
      <c r="OT590" s="77"/>
      <c r="OU590" s="77"/>
      <c r="OV590" s="77"/>
      <c r="OW590" s="77"/>
      <c r="OX590" s="77"/>
      <c r="OY590" s="77"/>
      <c r="OZ590" s="77"/>
      <c r="PA590" s="77"/>
    </row>
    <row r="591" spans="1:417" hidden="1">
      <c r="A591" s="61"/>
      <c r="B591" s="274"/>
      <c r="C591" s="319"/>
      <c r="D591" s="316"/>
      <c r="E591" s="319"/>
      <c r="F591" s="291"/>
      <c r="G591" s="289"/>
      <c r="H591" s="279"/>
      <c r="I591" s="176" t="s">
        <v>1401</v>
      </c>
      <c r="J591" s="134"/>
      <c r="K591" s="206"/>
      <c r="L591" s="134"/>
      <c r="M591" s="134" t="s">
        <v>393</v>
      </c>
      <c r="N591" s="61" t="s">
        <v>349</v>
      </c>
      <c r="O591" s="274"/>
      <c r="P591" s="61"/>
      <c r="Q591" s="131"/>
      <c r="R591" s="131"/>
      <c r="S591" s="131"/>
      <c r="T591" s="131"/>
      <c r="U591" s="131"/>
      <c r="V591" s="131"/>
      <c r="W591" s="131"/>
      <c r="X591" s="131"/>
      <c r="Y591" s="131"/>
      <c r="Z591" s="131"/>
      <c r="AA591" s="131" t="s">
        <v>205</v>
      </c>
      <c r="AB591" s="130">
        <f t="shared" si="811"/>
        <v>1</v>
      </c>
      <c r="AC591" s="77"/>
      <c r="AD591" s="77"/>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251"/>
      <c r="BT591" s="251"/>
      <c r="BU591" s="77"/>
      <c r="BV591" s="77"/>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61"/>
      <c r="DK591" s="61"/>
      <c r="DL591" s="77"/>
      <c r="DM591" s="77"/>
      <c r="DN591" s="77"/>
      <c r="DO591" s="77"/>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c r="EZ591" s="61"/>
      <c r="FA591" s="61"/>
      <c r="FB591" s="61"/>
      <c r="FC591" s="61"/>
      <c r="FD591" s="61"/>
      <c r="FE591" s="77"/>
      <c r="FF591" s="77"/>
      <c r="FG591" s="77"/>
      <c r="FH591" s="77"/>
      <c r="FI591" s="78"/>
      <c r="FJ591" s="77"/>
      <c r="FK591" s="77"/>
      <c r="FL591" s="77"/>
      <c r="FM591" s="77"/>
      <c r="FN591" s="77"/>
      <c r="FO591" s="77"/>
      <c r="FP591" s="77"/>
      <c r="FQ591" s="77"/>
      <c r="FR591" s="77"/>
      <c r="FS591" s="77"/>
      <c r="FT591" s="77"/>
      <c r="FU591" s="77"/>
      <c r="FV591" s="77"/>
      <c r="FW591" s="77"/>
      <c r="FX591" s="77"/>
      <c r="FY591" s="77"/>
      <c r="FZ591" s="77"/>
      <c r="GA591" s="77"/>
      <c r="GB591" s="77"/>
      <c r="GC591" s="77"/>
      <c r="GD591" s="77"/>
      <c r="GE591" s="77"/>
      <c r="GF591" s="77"/>
      <c r="GG591" s="77"/>
      <c r="GH591" s="77"/>
      <c r="GI591" s="77"/>
      <c r="GJ591" s="77"/>
      <c r="GK591" s="77"/>
      <c r="GL591" s="77"/>
      <c r="GM591" s="77"/>
      <c r="GN591" s="77"/>
      <c r="GO591" s="77"/>
      <c r="GP591" s="77"/>
      <c r="GQ591" s="77"/>
      <c r="GR591" s="77"/>
      <c r="GS591" s="77"/>
      <c r="GT591" s="77"/>
      <c r="GU591" s="77"/>
      <c r="GV591" s="77"/>
      <c r="GW591" s="77"/>
      <c r="GX591" s="77"/>
      <c r="GY591" s="77"/>
      <c r="GZ591" s="77"/>
      <c r="HA591" s="77"/>
      <c r="HB591" s="77"/>
      <c r="HC591" s="77"/>
      <c r="HD591" s="77"/>
      <c r="HE591" s="77"/>
      <c r="HF591" s="77"/>
      <c r="HG591" s="77"/>
      <c r="HH591" s="77"/>
      <c r="HI591" s="77"/>
      <c r="HJ591" s="77"/>
      <c r="HK591" s="77"/>
      <c r="HL591" s="77"/>
      <c r="HM591" s="77"/>
      <c r="HN591" s="77"/>
      <c r="HO591" s="77"/>
      <c r="HP591" s="77"/>
      <c r="HQ591" s="77"/>
      <c r="HR591" s="77"/>
      <c r="HS591" s="77"/>
      <c r="HT591" s="77"/>
      <c r="HU591" s="77"/>
      <c r="HV591" s="77"/>
      <c r="HW591" s="77"/>
      <c r="HX591" s="77"/>
      <c r="HY591" s="77"/>
      <c r="HZ591" s="77"/>
      <c r="IA591" s="77"/>
      <c r="IB591" s="77"/>
      <c r="IC591" s="77"/>
      <c r="ID591" s="77"/>
      <c r="IE591" s="77"/>
      <c r="IF591" s="77"/>
      <c r="IG591" s="77"/>
      <c r="IH591" s="77"/>
      <c r="II591" s="77"/>
      <c r="IJ591" s="77"/>
      <c r="IK591" s="77"/>
      <c r="IL591" s="77"/>
      <c r="IM591" s="77"/>
      <c r="IN591" s="77"/>
      <c r="IO591" s="77"/>
      <c r="IP591" s="77"/>
      <c r="IQ591" s="77"/>
      <c r="IR591" s="77"/>
      <c r="IS591" s="77"/>
      <c r="IT591" s="77"/>
      <c r="IU591" s="77"/>
      <c r="IV591" s="77"/>
      <c r="IW591" s="77"/>
      <c r="IX591" s="77"/>
      <c r="IY591" s="77"/>
      <c r="IZ591" s="77"/>
      <c r="JA591" s="77"/>
      <c r="JB591" s="77"/>
      <c r="JC591" s="77"/>
      <c r="JD591" s="77"/>
      <c r="JE591" s="77"/>
      <c r="JF591" s="77"/>
      <c r="JG591" s="77"/>
      <c r="JH591" s="77"/>
      <c r="JI591" s="77"/>
      <c r="JJ591" s="77"/>
      <c r="JK591" s="77"/>
      <c r="JL591" s="77"/>
      <c r="JM591" s="77"/>
      <c r="JN591" s="77"/>
      <c r="JO591" s="77"/>
      <c r="JP591" s="77"/>
      <c r="JQ591" s="77"/>
      <c r="JR591" s="77"/>
      <c r="JS591" s="77"/>
      <c r="JT591" s="77"/>
      <c r="JU591" s="77"/>
      <c r="JV591" s="77"/>
      <c r="JW591" s="77"/>
      <c r="JX591" s="77"/>
      <c r="JY591" s="77"/>
      <c r="JZ591" s="77"/>
      <c r="KA591" s="77"/>
      <c r="KB591" s="77"/>
      <c r="KC591" s="77"/>
      <c r="KD591" s="77"/>
      <c r="KE591" s="77"/>
      <c r="KF591" s="77"/>
      <c r="KG591" s="77"/>
      <c r="KH591" s="77"/>
      <c r="KI591" s="77"/>
      <c r="KJ591" s="77"/>
      <c r="KK591" s="77"/>
      <c r="KL591" s="77"/>
      <c r="KM591" s="77"/>
      <c r="KN591" s="77"/>
      <c r="KO591" s="77"/>
      <c r="KP591" s="77"/>
      <c r="KQ591" s="77"/>
      <c r="KR591" s="77"/>
      <c r="KS591" s="77"/>
      <c r="KT591" s="77"/>
      <c r="KU591" s="77"/>
      <c r="KV591" s="77"/>
      <c r="KW591" s="77"/>
      <c r="KX591" s="77"/>
      <c r="KY591" s="77"/>
      <c r="KZ591" s="77"/>
      <c r="LA591" s="77"/>
      <c r="LB591" s="77"/>
      <c r="LC591" s="77"/>
      <c r="LD591" s="77"/>
      <c r="LE591" s="77"/>
      <c r="LF591" s="77"/>
      <c r="LG591" s="77"/>
      <c r="LH591" s="77"/>
      <c r="LI591" s="77"/>
      <c r="LJ591" s="77"/>
      <c r="LK591" s="77"/>
      <c r="LL591" s="77"/>
      <c r="LM591" s="77"/>
      <c r="LN591" s="77"/>
      <c r="LO591" s="77"/>
      <c r="LP591" s="77"/>
      <c r="LQ591" s="77"/>
      <c r="LR591" s="77"/>
      <c r="LS591" s="77"/>
      <c r="LT591" s="77"/>
      <c r="LU591" s="77"/>
      <c r="LV591" s="77"/>
      <c r="LW591" s="77"/>
      <c r="LX591" s="77"/>
      <c r="LY591" s="77"/>
      <c r="LZ591" s="77"/>
      <c r="MA591" s="77"/>
      <c r="MB591" s="77"/>
      <c r="MC591" s="77"/>
      <c r="MD591" s="77"/>
      <c r="ME591" s="77"/>
      <c r="MF591" s="77"/>
      <c r="MG591" s="77"/>
      <c r="MH591" s="77"/>
      <c r="MI591" s="77"/>
      <c r="MJ591" s="77"/>
      <c r="MK591" s="77"/>
      <c r="ML591" s="77"/>
      <c r="MM591" s="77"/>
      <c r="MN591" s="77"/>
      <c r="MO591" s="77"/>
      <c r="MP591" s="77"/>
      <c r="MQ591" s="77"/>
      <c r="MR591" s="77"/>
      <c r="MS591" s="77"/>
      <c r="MT591" s="77"/>
      <c r="MU591" s="77"/>
      <c r="MV591" s="77"/>
      <c r="MW591" s="77"/>
      <c r="MX591" s="77"/>
      <c r="MY591" s="77"/>
      <c r="MZ591" s="77"/>
      <c r="NA591" s="77"/>
      <c r="NB591" s="77"/>
      <c r="NC591" s="77"/>
      <c r="ND591" s="77"/>
      <c r="NE591" s="77"/>
      <c r="NF591" s="77"/>
      <c r="NG591" s="77"/>
      <c r="NH591" s="77"/>
      <c r="NI591" s="77"/>
      <c r="NJ591" s="77"/>
      <c r="NK591" s="77"/>
      <c r="NL591" s="77"/>
      <c r="NM591" s="77"/>
      <c r="NN591" s="77"/>
      <c r="NO591" s="77"/>
      <c r="NP591" s="77"/>
      <c r="NQ591" s="77"/>
      <c r="NR591" s="77"/>
      <c r="NS591" s="77"/>
      <c r="NT591" s="77"/>
      <c r="NU591" s="77"/>
      <c r="NV591" s="77"/>
      <c r="NW591" s="77"/>
      <c r="NX591" s="77"/>
      <c r="NY591" s="77"/>
      <c r="NZ591" s="77"/>
      <c r="OA591" s="77"/>
      <c r="OB591" s="77"/>
      <c r="OC591" s="77"/>
      <c r="OD591" s="77"/>
      <c r="OE591" s="77"/>
      <c r="OF591" s="77"/>
      <c r="OG591" s="77"/>
      <c r="OH591" s="77"/>
      <c r="OI591" s="77"/>
      <c r="OJ591" s="77"/>
      <c r="OK591" s="77"/>
      <c r="OL591" s="77"/>
      <c r="OM591" s="77"/>
      <c r="ON591" s="77"/>
      <c r="OO591" s="77"/>
      <c r="OP591" s="77"/>
      <c r="OQ591" s="77"/>
      <c r="OR591" s="77"/>
      <c r="OS591" s="77"/>
      <c r="OT591" s="77"/>
      <c r="OU591" s="77"/>
      <c r="OV591" s="77"/>
      <c r="OW591" s="77"/>
      <c r="OX591" s="77"/>
      <c r="OY591" s="77"/>
      <c r="OZ591" s="77"/>
      <c r="PA591" s="175"/>
    </row>
    <row r="592" spans="1:417" ht="31.5" hidden="1">
      <c r="A592" s="61"/>
      <c r="B592" s="274"/>
      <c r="C592" s="319"/>
      <c r="D592" s="316"/>
      <c r="E592" s="319"/>
      <c r="F592" s="291"/>
      <c r="G592" s="289"/>
      <c r="H592" s="279"/>
      <c r="I592" s="176" t="s">
        <v>1399</v>
      </c>
      <c r="J592" s="134"/>
      <c r="K592" s="206"/>
      <c r="L592" s="134"/>
      <c r="M592" s="134" t="s">
        <v>393</v>
      </c>
      <c r="N592" s="61" t="s">
        <v>349</v>
      </c>
      <c r="O592" s="274"/>
      <c r="P592" s="61"/>
      <c r="Q592" s="131"/>
      <c r="R592" s="131"/>
      <c r="S592" s="131"/>
      <c r="T592" s="131"/>
      <c r="U592" s="131" t="s">
        <v>205</v>
      </c>
      <c r="V592" s="131"/>
      <c r="W592" s="131"/>
      <c r="X592" s="131"/>
      <c r="Y592" s="131"/>
      <c r="Z592" s="131"/>
      <c r="AA592" s="131"/>
      <c r="AB592" s="130">
        <f t="shared" si="811"/>
        <v>1</v>
      </c>
      <c r="AC592" s="77"/>
      <c r="AD592" s="77"/>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251"/>
      <c r="BT592" s="251"/>
      <c r="BU592" s="77"/>
      <c r="BV592" s="77"/>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c r="CT592" s="61"/>
      <c r="CU592" s="61"/>
      <c r="CV592" s="61"/>
      <c r="CW592" s="61"/>
      <c r="CX592" s="61"/>
      <c r="CY592" s="61"/>
      <c r="CZ592" s="61"/>
      <c r="DA592" s="61"/>
      <c r="DB592" s="61"/>
      <c r="DC592" s="61"/>
      <c r="DD592" s="61"/>
      <c r="DE592" s="61"/>
      <c r="DF592" s="61"/>
      <c r="DG592" s="61"/>
      <c r="DH592" s="61"/>
      <c r="DI592" s="61"/>
      <c r="DJ592" s="61"/>
      <c r="DK592" s="61"/>
      <c r="DL592" s="77"/>
      <c r="DM592" s="77"/>
      <c r="DN592" s="77"/>
      <c r="DO592" s="77"/>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61"/>
      <c r="EX592" s="61"/>
      <c r="EY592" s="61"/>
      <c r="EZ592" s="61"/>
      <c r="FA592" s="61"/>
      <c r="FB592" s="61"/>
      <c r="FC592" s="61"/>
      <c r="FD592" s="61"/>
      <c r="FE592" s="77"/>
      <c r="FF592" s="77"/>
      <c r="FG592" s="77"/>
      <c r="FH592" s="77"/>
      <c r="FI592" s="78"/>
      <c r="FJ592" s="77"/>
      <c r="FK592" s="77"/>
      <c r="FL592" s="77"/>
      <c r="FM592" s="77"/>
      <c r="FN592" s="77"/>
      <c r="FO592" s="77"/>
      <c r="FP592" s="77"/>
      <c r="FQ592" s="77"/>
      <c r="FR592" s="77"/>
      <c r="FS592" s="77"/>
      <c r="FT592" s="77"/>
      <c r="FU592" s="77"/>
      <c r="FV592" s="77"/>
      <c r="FW592" s="77"/>
      <c r="FX592" s="77"/>
      <c r="FY592" s="77"/>
      <c r="FZ592" s="77"/>
      <c r="GA592" s="77"/>
      <c r="GB592" s="77"/>
      <c r="GC592" s="77"/>
      <c r="GD592" s="77"/>
      <c r="GE592" s="77"/>
      <c r="GF592" s="77"/>
      <c r="GG592" s="77"/>
      <c r="GH592" s="77"/>
      <c r="GI592" s="77"/>
      <c r="GJ592" s="77"/>
      <c r="GK592" s="77"/>
      <c r="GL592" s="77"/>
      <c r="GM592" s="77"/>
      <c r="GN592" s="77"/>
      <c r="GO592" s="77"/>
      <c r="GP592" s="77"/>
      <c r="GQ592" s="77"/>
      <c r="GR592" s="77"/>
      <c r="GS592" s="77"/>
      <c r="GT592" s="77"/>
      <c r="GU592" s="77"/>
      <c r="GV592" s="77"/>
      <c r="GW592" s="77"/>
      <c r="GX592" s="77"/>
      <c r="GY592" s="77"/>
      <c r="GZ592" s="77"/>
      <c r="HA592" s="77"/>
      <c r="HB592" s="77"/>
      <c r="HC592" s="77"/>
      <c r="HD592" s="77"/>
      <c r="HE592" s="77"/>
      <c r="HF592" s="77"/>
      <c r="HG592" s="77"/>
      <c r="HH592" s="77"/>
      <c r="HI592" s="77"/>
      <c r="HJ592" s="77"/>
      <c r="HK592" s="77"/>
      <c r="HL592" s="77"/>
      <c r="HM592" s="77"/>
      <c r="HN592" s="77"/>
      <c r="HO592" s="77"/>
      <c r="HP592" s="77"/>
      <c r="HQ592" s="77"/>
      <c r="HR592" s="77"/>
      <c r="HS592" s="77"/>
      <c r="HT592" s="77"/>
      <c r="HU592" s="77"/>
      <c r="HV592" s="77"/>
      <c r="HW592" s="77"/>
      <c r="HX592" s="77"/>
      <c r="HY592" s="77"/>
      <c r="HZ592" s="77"/>
      <c r="IA592" s="77"/>
      <c r="IB592" s="77"/>
      <c r="IC592" s="77"/>
      <c r="ID592" s="77"/>
      <c r="IE592" s="77"/>
      <c r="IF592" s="77"/>
      <c r="IG592" s="77"/>
      <c r="IH592" s="77"/>
      <c r="II592" s="77"/>
      <c r="IJ592" s="77"/>
      <c r="IK592" s="77"/>
      <c r="IL592" s="77"/>
      <c r="IM592" s="77"/>
      <c r="IN592" s="77"/>
      <c r="IO592" s="77"/>
      <c r="IP592" s="77"/>
      <c r="IQ592" s="77"/>
      <c r="IR592" s="77"/>
      <c r="IS592" s="77"/>
      <c r="IT592" s="77"/>
      <c r="IU592" s="77"/>
      <c r="IV592" s="77"/>
      <c r="IW592" s="77"/>
      <c r="IX592" s="77"/>
      <c r="IY592" s="77"/>
      <c r="IZ592" s="77"/>
      <c r="JA592" s="77"/>
      <c r="JB592" s="77"/>
      <c r="JC592" s="77"/>
      <c r="JD592" s="77"/>
      <c r="JE592" s="77"/>
      <c r="JF592" s="77"/>
      <c r="JG592" s="77"/>
      <c r="JH592" s="77"/>
      <c r="JI592" s="77"/>
      <c r="JJ592" s="77"/>
      <c r="JK592" s="77"/>
      <c r="JL592" s="77"/>
      <c r="JM592" s="77"/>
      <c r="JN592" s="77"/>
      <c r="JO592" s="77"/>
      <c r="JP592" s="77"/>
      <c r="JQ592" s="77"/>
      <c r="JR592" s="77"/>
      <c r="JS592" s="77"/>
      <c r="JT592" s="77"/>
      <c r="JU592" s="77"/>
      <c r="JV592" s="77"/>
      <c r="JW592" s="77"/>
      <c r="JX592" s="77"/>
      <c r="JY592" s="77"/>
      <c r="JZ592" s="77"/>
      <c r="KA592" s="77"/>
      <c r="KB592" s="77"/>
      <c r="KC592" s="77"/>
      <c r="KD592" s="77"/>
      <c r="KE592" s="77"/>
      <c r="KF592" s="77"/>
      <c r="KG592" s="77"/>
      <c r="KH592" s="77"/>
      <c r="KI592" s="77"/>
      <c r="KJ592" s="77"/>
      <c r="KK592" s="77"/>
      <c r="KL592" s="77"/>
      <c r="KM592" s="77"/>
      <c r="KN592" s="77"/>
      <c r="KO592" s="77"/>
      <c r="KP592" s="77"/>
      <c r="KQ592" s="77"/>
      <c r="KR592" s="77"/>
      <c r="KS592" s="77"/>
      <c r="KT592" s="77"/>
      <c r="KU592" s="77"/>
      <c r="KV592" s="77"/>
      <c r="KW592" s="77"/>
      <c r="KX592" s="77"/>
      <c r="KY592" s="77"/>
      <c r="KZ592" s="77"/>
      <c r="LA592" s="77"/>
      <c r="LB592" s="77"/>
      <c r="LC592" s="77"/>
      <c r="LD592" s="77"/>
      <c r="LE592" s="77"/>
      <c r="LF592" s="77"/>
      <c r="LG592" s="77"/>
      <c r="LH592" s="77"/>
      <c r="LI592" s="77"/>
      <c r="LJ592" s="77"/>
      <c r="LK592" s="77"/>
      <c r="LL592" s="77"/>
      <c r="LM592" s="77"/>
      <c r="LN592" s="77"/>
      <c r="LO592" s="77"/>
      <c r="LP592" s="77"/>
      <c r="LQ592" s="77"/>
      <c r="LR592" s="77"/>
      <c r="LS592" s="77"/>
      <c r="LT592" s="77"/>
      <c r="LU592" s="77"/>
      <c r="LV592" s="77"/>
      <c r="LW592" s="77"/>
      <c r="LX592" s="77"/>
      <c r="LY592" s="77"/>
      <c r="LZ592" s="77"/>
      <c r="MA592" s="77"/>
      <c r="MB592" s="77"/>
      <c r="MC592" s="77"/>
      <c r="MD592" s="77"/>
      <c r="ME592" s="77"/>
      <c r="MF592" s="77"/>
      <c r="MG592" s="77"/>
      <c r="MH592" s="77"/>
      <c r="MI592" s="77"/>
      <c r="MJ592" s="77"/>
      <c r="MK592" s="77"/>
      <c r="ML592" s="77"/>
      <c r="MM592" s="77"/>
      <c r="MN592" s="77"/>
      <c r="MO592" s="77"/>
      <c r="MP592" s="77"/>
      <c r="MQ592" s="77"/>
      <c r="MR592" s="77"/>
      <c r="MS592" s="77"/>
      <c r="MT592" s="77"/>
      <c r="MU592" s="77"/>
      <c r="MV592" s="77"/>
      <c r="MW592" s="77"/>
      <c r="MX592" s="77"/>
      <c r="MY592" s="77"/>
      <c r="MZ592" s="77"/>
      <c r="NA592" s="77"/>
      <c r="NB592" s="77"/>
      <c r="NC592" s="77"/>
      <c r="ND592" s="77"/>
      <c r="NE592" s="77"/>
      <c r="NF592" s="77"/>
      <c r="NG592" s="77"/>
      <c r="NH592" s="77"/>
      <c r="NI592" s="77"/>
      <c r="NJ592" s="77"/>
      <c r="NK592" s="77"/>
      <c r="NL592" s="77"/>
      <c r="NM592" s="77"/>
      <c r="NN592" s="77"/>
      <c r="NO592" s="77"/>
      <c r="NP592" s="77"/>
      <c r="NQ592" s="77"/>
      <c r="NR592" s="77"/>
      <c r="NS592" s="77"/>
      <c r="NT592" s="77"/>
      <c r="NU592" s="77"/>
      <c r="NV592" s="77"/>
      <c r="NW592" s="77"/>
      <c r="NX592" s="77"/>
      <c r="NY592" s="77"/>
      <c r="NZ592" s="77"/>
      <c r="OA592" s="77"/>
      <c r="OB592" s="77"/>
      <c r="OC592" s="77"/>
      <c r="OD592" s="77"/>
      <c r="OE592" s="77"/>
      <c r="OF592" s="77"/>
      <c r="OG592" s="77"/>
      <c r="OH592" s="77"/>
      <c r="OI592" s="77"/>
      <c r="OJ592" s="77"/>
      <c r="OK592" s="77"/>
      <c r="OL592" s="77"/>
      <c r="OM592" s="77"/>
      <c r="ON592" s="77"/>
      <c r="OO592" s="77"/>
      <c r="OP592" s="77"/>
      <c r="OQ592" s="77"/>
      <c r="OR592" s="77"/>
      <c r="OS592" s="77"/>
      <c r="OT592" s="77"/>
      <c r="OU592" s="77"/>
      <c r="OV592" s="77"/>
      <c r="OW592" s="77"/>
      <c r="OX592" s="77"/>
      <c r="OY592" s="77"/>
      <c r="OZ592" s="77"/>
      <c r="PA592" s="175"/>
    </row>
    <row r="593" spans="1:417" ht="47.25" hidden="1">
      <c r="A593" s="61"/>
      <c r="B593" s="274"/>
      <c r="C593" s="319"/>
      <c r="D593" s="316"/>
      <c r="E593" s="319"/>
      <c r="F593" s="291"/>
      <c r="G593" s="289"/>
      <c r="H593" s="279"/>
      <c r="I593" s="176" t="s">
        <v>1139</v>
      </c>
      <c r="J593" s="134"/>
      <c r="K593" s="206" t="s">
        <v>662</v>
      </c>
      <c r="L593" s="134" t="s">
        <v>500</v>
      </c>
      <c r="M593" s="134" t="s">
        <v>393</v>
      </c>
      <c r="N593" s="61" t="s">
        <v>349</v>
      </c>
      <c r="O593" s="274"/>
      <c r="P593" s="61"/>
      <c r="Q593" s="131"/>
      <c r="R593" s="131"/>
      <c r="S593" s="131"/>
      <c r="T593" s="131"/>
      <c r="U593" s="131"/>
      <c r="V593" s="131"/>
      <c r="W593" s="131" t="s">
        <v>205</v>
      </c>
      <c r="X593" s="131"/>
      <c r="Y593" s="131"/>
      <c r="Z593" s="131"/>
      <c r="AA593" s="131"/>
      <c r="AB593" s="130">
        <f t="shared" si="811"/>
        <v>1</v>
      </c>
      <c r="AC593" s="77"/>
      <c r="AD593" s="77"/>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251"/>
      <c r="BT593" s="251"/>
      <c r="BU593" s="77"/>
      <c r="BV593" s="77"/>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c r="CT593" s="61"/>
      <c r="CU593" s="61"/>
      <c r="CV593" s="61"/>
      <c r="CW593" s="61"/>
      <c r="CX593" s="61"/>
      <c r="CY593" s="61"/>
      <c r="CZ593" s="61"/>
      <c r="DA593" s="61"/>
      <c r="DB593" s="61"/>
      <c r="DC593" s="61"/>
      <c r="DD593" s="61"/>
      <c r="DE593" s="61"/>
      <c r="DF593" s="61"/>
      <c r="DG593" s="61"/>
      <c r="DH593" s="61"/>
      <c r="DI593" s="61"/>
      <c r="DJ593" s="61"/>
      <c r="DK593" s="61"/>
      <c r="DL593" s="77"/>
      <c r="DM593" s="77"/>
      <c r="DN593" s="77"/>
      <c r="DO593" s="77"/>
      <c r="DP593" s="61"/>
      <c r="DQ593" s="61"/>
      <c r="DR593" s="61"/>
      <c r="DS593" s="61"/>
      <c r="DT593" s="61"/>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61"/>
      <c r="EX593" s="61"/>
      <c r="EY593" s="61"/>
      <c r="EZ593" s="61"/>
      <c r="FA593" s="61"/>
      <c r="FB593" s="61"/>
      <c r="FC593" s="61"/>
      <c r="FD593" s="61"/>
      <c r="FE593" s="77"/>
      <c r="FF593" s="77"/>
      <c r="FG593" s="77"/>
      <c r="FH593" s="77"/>
      <c r="FI593" s="78"/>
      <c r="FJ593" s="77"/>
      <c r="FK593" s="77"/>
      <c r="FL593" s="77"/>
      <c r="FM593" s="77"/>
      <c r="FN593" s="77"/>
      <c r="FO593" s="77"/>
      <c r="FP593" s="77"/>
      <c r="FQ593" s="77"/>
      <c r="FR593" s="77"/>
      <c r="FS593" s="77"/>
      <c r="FT593" s="77"/>
      <c r="FU593" s="77"/>
      <c r="FV593" s="77"/>
      <c r="FW593" s="77"/>
      <c r="FX593" s="77"/>
      <c r="FY593" s="77"/>
      <c r="FZ593" s="77"/>
      <c r="GA593" s="77"/>
      <c r="GB593" s="77"/>
      <c r="GC593" s="77"/>
      <c r="GD593" s="77"/>
      <c r="GE593" s="77"/>
      <c r="GF593" s="77"/>
      <c r="GG593" s="77"/>
      <c r="GH593" s="77"/>
      <c r="GI593" s="77"/>
      <c r="GJ593" s="77"/>
      <c r="GK593" s="77"/>
      <c r="GL593" s="77"/>
      <c r="GM593" s="77"/>
      <c r="GN593" s="77"/>
      <c r="GO593" s="77"/>
      <c r="GP593" s="77"/>
      <c r="GQ593" s="77"/>
      <c r="GR593" s="77"/>
      <c r="GS593" s="77"/>
      <c r="GT593" s="77"/>
      <c r="GU593" s="77"/>
      <c r="GV593" s="77"/>
      <c r="GW593" s="77"/>
      <c r="GX593" s="77"/>
      <c r="GY593" s="79" t="s">
        <v>803</v>
      </c>
      <c r="GZ593" s="77"/>
      <c r="HA593" s="77"/>
      <c r="HB593" s="77"/>
      <c r="HC593" s="77"/>
      <c r="HD593" s="77"/>
      <c r="HE593" s="77"/>
      <c r="HF593" s="77"/>
      <c r="HG593" s="77"/>
      <c r="HH593" s="77"/>
      <c r="HI593" s="77"/>
      <c r="HJ593" s="77"/>
      <c r="HK593" s="77"/>
      <c r="HL593" s="77"/>
      <c r="HM593" s="77"/>
      <c r="HN593" s="77"/>
      <c r="HO593" s="77"/>
      <c r="HP593" s="77"/>
      <c r="HQ593" s="77"/>
      <c r="HR593" s="77"/>
      <c r="HS593" s="77"/>
      <c r="HT593" s="77"/>
      <c r="HU593" s="77"/>
      <c r="HV593" s="77"/>
      <c r="HW593" s="77"/>
      <c r="HX593" s="77"/>
      <c r="HY593" s="77"/>
      <c r="HZ593" s="77"/>
      <c r="IA593" s="77"/>
      <c r="IB593" s="77"/>
      <c r="IC593" s="77"/>
      <c r="ID593" s="77"/>
      <c r="IE593" s="77"/>
      <c r="IF593" s="77"/>
      <c r="IG593" s="77"/>
      <c r="IH593" s="77"/>
      <c r="II593" s="77"/>
      <c r="IJ593" s="77"/>
      <c r="IK593" s="77"/>
      <c r="IL593" s="77"/>
      <c r="IM593" s="77"/>
      <c r="IN593" s="77"/>
      <c r="IO593" s="77"/>
      <c r="IP593" s="77"/>
      <c r="IQ593" s="77"/>
      <c r="IR593" s="77"/>
      <c r="IS593" s="77"/>
      <c r="IT593" s="77"/>
      <c r="IU593" s="77"/>
      <c r="IV593" s="77"/>
      <c r="IW593" s="77"/>
      <c r="IX593" s="77"/>
      <c r="IY593" s="77"/>
      <c r="IZ593" s="77"/>
      <c r="JA593" s="77"/>
      <c r="JB593" s="77"/>
      <c r="JC593" s="77"/>
      <c r="JD593" s="77"/>
      <c r="JE593" s="77"/>
      <c r="JF593" s="77"/>
      <c r="JG593" s="77"/>
      <c r="JH593" s="77"/>
      <c r="JI593" s="77"/>
      <c r="JJ593" s="77"/>
      <c r="JK593" s="77"/>
      <c r="JL593" s="77"/>
      <c r="JM593" s="77"/>
      <c r="JN593" s="77"/>
      <c r="JO593" s="77"/>
      <c r="JP593" s="77"/>
      <c r="JQ593" s="77"/>
      <c r="JR593" s="77"/>
      <c r="JS593" s="77"/>
      <c r="JT593" s="77"/>
      <c r="JU593" s="77"/>
      <c r="JV593" s="77"/>
      <c r="JW593" s="77"/>
      <c r="JX593" s="77"/>
      <c r="JY593" s="77"/>
      <c r="JZ593" s="77"/>
      <c r="KA593" s="77"/>
      <c r="KB593" s="77"/>
      <c r="KC593" s="77"/>
      <c r="KD593" s="77"/>
      <c r="KE593" s="77"/>
      <c r="KF593" s="77"/>
      <c r="KG593" s="77"/>
      <c r="KH593" s="77"/>
      <c r="KI593" s="77"/>
      <c r="KJ593" s="77"/>
      <c r="KK593" s="77"/>
      <c r="KL593" s="77"/>
      <c r="KM593" s="77"/>
      <c r="KN593" s="77"/>
      <c r="KO593" s="77"/>
      <c r="KP593" s="77"/>
      <c r="KQ593" s="77"/>
      <c r="KR593" s="77"/>
      <c r="KS593" s="77"/>
      <c r="KT593" s="77"/>
      <c r="KU593" s="77"/>
      <c r="KV593" s="77"/>
      <c r="KW593" s="77"/>
      <c r="KX593" s="77"/>
      <c r="KY593" s="77"/>
      <c r="KZ593" s="77"/>
      <c r="LA593" s="77"/>
      <c r="LB593" s="77"/>
      <c r="LC593" s="77"/>
      <c r="LD593" s="77"/>
      <c r="LE593" s="77"/>
      <c r="LF593" s="77"/>
      <c r="LG593" s="77"/>
      <c r="LH593" s="77"/>
      <c r="LI593" s="77"/>
      <c r="LJ593" s="77"/>
      <c r="LK593" s="77"/>
      <c r="LL593" s="77"/>
      <c r="LM593" s="77"/>
      <c r="LN593" s="77"/>
      <c r="LO593" s="77"/>
      <c r="LP593" s="77"/>
      <c r="LQ593" s="77"/>
      <c r="LR593" s="77"/>
      <c r="LS593" s="77"/>
      <c r="LT593" s="77"/>
      <c r="LU593" s="77"/>
      <c r="LV593" s="77"/>
      <c r="LW593" s="77"/>
      <c r="LX593" s="77"/>
      <c r="LY593" s="77"/>
      <c r="LZ593" s="77"/>
      <c r="MA593" s="77"/>
      <c r="MB593" s="77"/>
      <c r="MC593" s="77"/>
      <c r="MD593" s="77"/>
      <c r="ME593" s="77"/>
      <c r="MF593" s="77"/>
      <c r="MG593" s="77"/>
      <c r="MH593" s="77"/>
      <c r="MI593" s="77"/>
      <c r="MJ593" s="77"/>
      <c r="MK593" s="77"/>
      <c r="ML593" s="77"/>
      <c r="MM593" s="77"/>
      <c r="MN593" s="77"/>
      <c r="MO593" s="77"/>
      <c r="MP593" s="77"/>
      <c r="MQ593" s="77"/>
      <c r="MR593" s="77"/>
      <c r="MS593" s="77"/>
      <c r="MT593" s="77"/>
      <c r="MU593" s="77"/>
      <c r="MV593" s="77"/>
      <c r="MW593" s="77"/>
      <c r="MX593" s="77"/>
      <c r="MY593" s="77"/>
      <c r="MZ593" s="77"/>
      <c r="NA593" s="77"/>
      <c r="NB593" s="77"/>
      <c r="NC593" s="77"/>
      <c r="ND593" s="77"/>
      <c r="NE593" s="77"/>
      <c r="NF593" s="77"/>
      <c r="NG593" s="77"/>
      <c r="NH593" s="77"/>
      <c r="NI593" s="77"/>
      <c r="NJ593" s="77"/>
      <c r="NK593" s="77"/>
      <c r="NL593" s="77"/>
      <c r="NM593" s="77"/>
      <c r="NN593" s="77"/>
      <c r="NO593" s="77"/>
      <c r="NP593" s="77"/>
      <c r="NQ593" s="77"/>
      <c r="NR593" s="77"/>
      <c r="NS593" s="77"/>
      <c r="NT593" s="77"/>
      <c r="NU593" s="77"/>
      <c r="NV593" s="77"/>
      <c r="NW593" s="77"/>
      <c r="NX593" s="77"/>
      <c r="NY593" s="77"/>
      <c r="NZ593" s="77"/>
      <c r="OA593" s="77"/>
      <c r="OB593" s="77"/>
      <c r="OC593" s="77"/>
      <c r="OD593" s="77"/>
      <c r="OE593" s="77"/>
      <c r="OF593" s="77"/>
      <c r="OG593" s="77"/>
      <c r="OH593" s="77"/>
      <c r="OI593" s="77"/>
      <c r="OJ593" s="77"/>
      <c r="OK593" s="77"/>
      <c r="OL593" s="77"/>
      <c r="OM593" s="77"/>
      <c r="ON593" s="77"/>
      <c r="OO593" s="77"/>
      <c r="OP593" s="77"/>
      <c r="OQ593" s="77"/>
      <c r="OR593" s="77"/>
      <c r="OS593" s="77"/>
      <c r="OT593" s="77"/>
      <c r="OU593" s="77"/>
      <c r="OV593" s="77"/>
      <c r="OW593" s="77"/>
      <c r="OX593" s="77"/>
      <c r="OY593" s="77"/>
      <c r="OZ593" s="77"/>
      <c r="PA593" s="175"/>
    </row>
    <row r="594" spans="1:417" ht="31.5" hidden="1">
      <c r="A594" s="61"/>
      <c r="B594" s="274"/>
      <c r="C594" s="319"/>
      <c r="D594" s="316"/>
      <c r="E594" s="319"/>
      <c r="F594" s="291"/>
      <c r="G594" s="289"/>
      <c r="H594" s="279"/>
      <c r="I594" s="176" t="s">
        <v>1398</v>
      </c>
      <c r="J594" s="134"/>
      <c r="K594" s="206"/>
      <c r="L594" s="134"/>
      <c r="M594" s="134" t="s">
        <v>393</v>
      </c>
      <c r="N594" s="61" t="s">
        <v>349</v>
      </c>
      <c r="O594" s="274"/>
      <c r="P594" s="61"/>
      <c r="Q594" s="131" t="s">
        <v>205</v>
      </c>
      <c r="R594" s="131"/>
      <c r="S594" s="131"/>
      <c r="T594" s="131"/>
      <c r="U594" s="131"/>
      <c r="V594" s="131"/>
      <c r="W594" s="131"/>
      <c r="X594" s="131"/>
      <c r="Y594" s="131"/>
      <c r="Z594" s="131"/>
      <c r="AA594" s="131"/>
      <c r="AB594" s="130">
        <f t="shared" si="811"/>
        <v>1</v>
      </c>
      <c r="AC594" s="77"/>
      <c r="AD594" s="77"/>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251"/>
      <c r="BT594" s="251"/>
      <c r="BU594" s="77"/>
      <c r="BV594" s="77"/>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c r="CT594" s="61"/>
      <c r="CU594" s="61"/>
      <c r="CV594" s="61"/>
      <c r="CW594" s="61"/>
      <c r="CX594" s="61"/>
      <c r="CY594" s="61"/>
      <c r="CZ594" s="61"/>
      <c r="DA594" s="61"/>
      <c r="DB594" s="61"/>
      <c r="DC594" s="61"/>
      <c r="DD594" s="61"/>
      <c r="DE594" s="61"/>
      <c r="DF594" s="61"/>
      <c r="DG594" s="61"/>
      <c r="DH594" s="61"/>
      <c r="DI594" s="61"/>
      <c r="DJ594" s="61"/>
      <c r="DK594" s="61"/>
      <c r="DL594" s="77"/>
      <c r="DM594" s="77"/>
      <c r="DN594" s="77"/>
      <c r="DO594" s="77"/>
      <c r="DP594" s="61"/>
      <c r="DQ594" s="61"/>
      <c r="DR594" s="61"/>
      <c r="DS594" s="61"/>
      <c r="DT594" s="61"/>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61"/>
      <c r="EX594" s="61"/>
      <c r="EY594" s="61"/>
      <c r="EZ594" s="61"/>
      <c r="FA594" s="61"/>
      <c r="FB594" s="61"/>
      <c r="FC594" s="61"/>
      <c r="FD594" s="61"/>
      <c r="FE594" s="77"/>
      <c r="FF594" s="77"/>
      <c r="FG594" s="77"/>
      <c r="FH594" s="77"/>
      <c r="FI594" s="78"/>
      <c r="FJ594" s="77"/>
      <c r="FK594" s="77"/>
      <c r="FL594" s="77"/>
      <c r="FM594" s="77"/>
      <c r="FN594" s="77"/>
      <c r="FO594" s="77"/>
      <c r="FP594" s="77"/>
      <c r="FQ594" s="77"/>
      <c r="FR594" s="77"/>
      <c r="FS594" s="77"/>
      <c r="FT594" s="77"/>
      <c r="FU594" s="77"/>
      <c r="FV594" s="77"/>
      <c r="FW594" s="77"/>
      <c r="FX594" s="77"/>
      <c r="FY594" s="77"/>
      <c r="FZ594" s="77"/>
      <c r="GA594" s="77"/>
      <c r="GB594" s="77"/>
      <c r="GC594" s="77"/>
      <c r="GD594" s="77"/>
      <c r="GE594" s="77"/>
      <c r="GF594" s="77"/>
      <c r="GG594" s="77"/>
      <c r="GH594" s="77"/>
      <c r="GI594" s="77"/>
      <c r="GJ594" s="77"/>
      <c r="GK594" s="77"/>
      <c r="GL594" s="77"/>
      <c r="GM594" s="77"/>
      <c r="GN594" s="77"/>
      <c r="GO594" s="77"/>
      <c r="GP594" s="77"/>
      <c r="GQ594" s="77"/>
      <c r="GR594" s="77"/>
      <c r="GS594" s="77"/>
      <c r="GT594" s="77"/>
      <c r="GU594" s="77"/>
      <c r="GV594" s="77"/>
      <c r="GW594" s="77"/>
      <c r="GX594" s="77"/>
      <c r="GY594" s="79"/>
      <c r="GZ594" s="77"/>
      <c r="HA594" s="77"/>
      <c r="HB594" s="77"/>
      <c r="HC594" s="77"/>
      <c r="HD594" s="77"/>
      <c r="HE594" s="77"/>
      <c r="HF594" s="77"/>
      <c r="HG594" s="77"/>
      <c r="HH594" s="77"/>
      <c r="HI594" s="77"/>
      <c r="HJ594" s="77"/>
      <c r="HK594" s="77"/>
      <c r="HL594" s="77"/>
      <c r="HM594" s="77"/>
      <c r="HN594" s="77"/>
      <c r="HO594" s="77"/>
      <c r="HP594" s="77"/>
      <c r="HQ594" s="77"/>
      <c r="HR594" s="77"/>
      <c r="HS594" s="77"/>
      <c r="HT594" s="77"/>
      <c r="HU594" s="77"/>
      <c r="HV594" s="77"/>
      <c r="HW594" s="77"/>
      <c r="HX594" s="77"/>
      <c r="HY594" s="77"/>
      <c r="HZ594" s="77"/>
      <c r="IA594" s="77"/>
      <c r="IB594" s="77"/>
      <c r="IC594" s="77"/>
      <c r="ID594" s="77"/>
      <c r="IE594" s="77"/>
      <c r="IF594" s="77"/>
      <c r="IG594" s="77"/>
      <c r="IH594" s="77"/>
      <c r="II594" s="77"/>
      <c r="IJ594" s="77"/>
      <c r="IK594" s="77"/>
      <c r="IL594" s="77"/>
      <c r="IM594" s="77"/>
      <c r="IN594" s="77"/>
      <c r="IO594" s="77"/>
      <c r="IP594" s="77"/>
      <c r="IQ594" s="77"/>
      <c r="IR594" s="77"/>
      <c r="IS594" s="77"/>
      <c r="IT594" s="77"/>
      <c r="IU594" s="77"/>
      <c r="IV594" s="77"/>
      <c r="IW594" s="77"/>
      <c r="IX594" s="77"/>
      <c r="IY594" s="77"/>
      <c r="IZ594" s="77"/>
      <c r="JA594" s="77"/>
      <c r="JB594" s="77"/>
      <c r="JC594" s="77"/>
      <c r="JD594" s="77"/>
      <c r="JE594" s="77"/>
      <c r="JF594" s="77"/>
      <c r="JG594" s="77"/>
      <c r="JH594" s="77"/>
      <c r="JI594" s="77"/>
      <c r="JJ594" s="77"/>
      <c r="JK594" s="77"/>
      <c r="JL594" s="77"/>
      <c r="JM594" s="77"/>
      <c r="JN594" s="77"/>
      <c r="JO594" s="77"/>
      <c r="JP594" s="77"/>
      <c r="JQ594" s="77"/>
      <c r="JR594" s="77"/>
      <c r="JS594" s="77"/>
      <c r="JT594" s="77"/>
      <c r="JU594" s="77"/>
      <c r="JV594" s="77"/>
      <c r="JW594" s="77"/>
      <c r="JX594" s="77"/>
      <c r="JY594" s="77"/>
      <c r="JZ594" s="77"/>
      <c r="KA594" s="77"/>
      <c r="KB594" s="77"/>
      <c r="KC594" s="77"/>
      <c r="KD594" s="77"/>
      <c r="KE594" s="77"/>
      <c r="KF594" s="77"/>
      <c r="KG594" s="77"/>
      <c r="KH594" s="77"/>
      <c r="KI594" s="77"/>
      <c r="KJ594" s="77"/>
      <c r="KK594" s="77"/>
      <c r="KL594" s="77"/>
      <c r="KM594" s="77"/>
      <c r="KN594" s="77"/>
      <c r="KO594" s="77"/>
      <c r="KP594" s="77"/>
      <c r="KQ594" s="77"/>
      <c r="KR594" s="77"/>
      <c r="KS594" s="77"/>
      <c r="KT594" s="77"/>
      <c r="KU594" s="77"/>
      <c r="KV594" s="77"/>
      <c r="KW594" s="77"/>
      <c r="KX594" s="77"/>
      <c r="KY594" s="77"/>
      <c r="KZ594" s="77"/>
      <c r="LA594" s="77"/>
      <c r="LB594" s="77"/>
      <c r="LC594" s="77"/>
      <c r="LD594" s="77"/>
      <c r="LE594" s="77"/>
      <c r="LF594" s="77"/>
      <c r="LG594" s="77"/>
      <c r="LH594" s="77"/>
      <c r="LI594" s="77"/>
      <c r="LJ594" s="77"/>
      <c r="LK594" s="77"/>
      <c r="LL594" s="77"/>
      <c r="LM594" s="77"/>
      <c r="LN594" s="77"/>
      <c r="LO594" s="77"/>
      <c r="LP594" s="77"/>
      <c r="LQ594" s="77"/>
      <c r="LR594" s="77"/>
      <c r="LS594" s="77"/>
      <c r="LT594" s="77"/>
      <c r="LU594" s="77"/>
      <c r="LV594" s="77"/>
      <c r="LW594" s="77"/>
      <c r="LX594" s="77"/>
      <c r="LY594" s="77"/>
      <c r="LZ594" s="77"/>
      <c r="MA594" s="77"/>
      <c r="MB594" s="77"/>
      <c r="MC594" s="77"/>
      <c r="MD594" s="77"/>
      <c r="ME594" s="77"/>
      <c r="MF594" s="77"/>
      <c r="MG594" s="77"/>
      <c r="MH594" s="77"/>
      <c r="MI594" s="77"/>
      <c r="MJ594" s="77"/>
      <c r="MK594" s="77"/>
      <c r="ML594" s="77"/>
      <c r="MM594" s="77"/>
      <c r="MN594" s="77"/>
      <c r="MO594" s="77"/>
      <c r="MP594" s="77"/>
      <c r="MQ594" s="77"/>
      <c r="MR594" s="77"/>
      <c r="MS594" s="77"/>
      <c r="MT594" s="77"/>
      <c r="MU594" s="77"/>
      <c r="MV594" s="77"/>
      <c r="MW594" s="77"/>
      <c r="MX594" s="77"/>
      <c r="MY594" s="77"/>
      <c r="MZ594" s="77"/>
      <c r="NA594" s="77"/>
      <c r="NB594" s="77"/>
      <c r="NC594" s="77"/>
      <c r="ND594" s="77"/>
      <c r="NE594" s="77"/>
      <c r="NF594" s="77"/>
      <c r="NG594" s="77"/>
      <c r="NH594" s="77"/>
      <c r="NI594" s="77"/>
      <c r="NJ594" s="77"/>
      <c r="NK594" s="77"/>
      <c r="NL594" s="77"/>
      <c r="NM594" s="77"/>
      <c r="NN594" s="77"/>
      <c r="NO594" s="77"/>
      <c r="NP594" s="77"/>
      <c r="NQ594" s="77"/>
      <c r="NR594" s="77"/>
      <c r="NS594" s="77"/>
      <c r="NT594" s="77"/>
      <c r="NU594" s="77"/>
      <c r="NV594" s="77"/>
      <c r="NW594" s="77"/>
      <c r="NX594" s="77"/>
      <c r="NY594" s="77"/>
      <c r="NZ594" s="77"/>
      <c r="OA594" s="77"/>
      <c r="OB594" s="77"/>
      <c r="OC594" s="77"/>
      <c r="OD594" s="77"/>
      <c r="OE594" s="77"/>
      <c r="OF594" s="77"/>
      <c r="OG594" s="77"/>
      <c r="OH594" s="77"/>
      <c r="OI594" s="77"/>
      <c r="OJ594" s="77"/>
      <c r="OK594" s="77"/>
      <c r="OL594" s="77"/>
      <c r="OM594" s="77"/>
      <c r="ON594" s="77"/>
      <c r="OO594" s="77"/>
      <c r="OP594" s="77"/>
      <c r="OQ594" s="77"/>
      <c r="OR594" s="77"/>
      <c r="OS594" s="77"/>
      <c r="OT594" s="77"/>
      <c r="OU594" s="77"/>
      <c r="OV594" s="77"/>
      <c r="OW594" s="77"/>
      <c r="OX594" s="77"/>
      <c r="OY594" s="77"/>
      <c r="OZ594" s="77"/>
      <c r="PA594" s="175"/>
    </row>
    <row r="595" spans="1:417" ht="31.5" hidden="1">
      <c r="A595" s="61"/>
      <c r="B595" s="274"/>
      <c r="C595" s="319"/>
      <c r="D595" s="316"/>
      <c r="E595" s="319"/>
      <c r="F595" s="291"/>
      <c r="G595" s="289"/>
      <c r="H595" s="279"/>
      <c r="I595" s="176" t="s">
        <v>1400</v>
      </c>
      <c r="J595" s="134"/>
      <c r="K595" s="206" t="s">
        <v>662</v>
      </c>
      <c r="L595" s="134" t="s">
        <v>500</v>
      </c>
      <c r="M595" s="134" t="s">
        <v>393</v>
      </c>
      <c r="N595" s="61" t="s">
        <v>349</v>
      </c>
      <c r="O595" s="274"/>
      <c r="P595" s="61"/>
      <c r="Q595" s="131"/>
      <c r="R595" s="131"/>
      <c r="S595" s="131"/>
      <c r="T595" s="131"/>
      <c r="U595" s="131"/>
      <c r="V595" s="131"/>
      <c r="W595" s="131" t="s">
        <v>205</v>
      </c>
      <c r="X595" s="131"/>
      <c r="Y595" s="131"/>
      <c r="Z595" s="131"/>
      <c r="AA595" s="131"/>
      <c r="AB595" s="130">
        <f t="shared" si="811"/>
        <v>1</v>
      </c>
      <c r="AC595" s="77"/>
      <c r="AD595" s="77"/>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251"/>
      <c r="BT595" s="251"/>
      <c r="BU595" s="77"/>
      <c r="BV595" s="77"/>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77"/>
      <c r="DM595" s="77"/>
      <c r="DN595" s="77"/>
      <c r="DO595" s="77"/>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61"/>
      <c r="FA595" s="61"/>
      <c r="FB595" s="61"/>
      <c r="FC595" s="61"/>
      <c r="FD595" s="61"/>
      <c r="FE595" s="77"/>
      <c r="FF595" s="77"/>
      <c r="FG595" s="77"/>
      <c r="FH595" s="77"/>
      <c r="FI595" s="78"/>
      <c r="FJ595" s="77"/>
      <c r="FK595" s="77"/>
      <c r="FL595" s="77"/>
      <c r="FM595" s="77"/>
      <c r="FN595" s="77"/>
      <c r="FO595" s="77"/>
      <c r="FP595" s="77"/>
      <c r="FQ595" s="77"/>
      <c r="FR595" s="77"/>
      <c r="FS595" s="77"/>
      <c r="FT595" s="77"/>
      <c r="FU595" s="77"/>
      <c r="FV595" s="77"/>
      <c r="FW595" s="77"/>
      <c r="FX595" s="77"/>
      <c r="FY595" s="77"/>
      <c r="FZ595" s="77"/>
      <c r="GA595" s="77"/>
      <c r="GB595" s="77"/>
      <c r="GC595" s="77"/>
      <c r="GD595" s="77"/>
      <c r="GE595" s="77"/>
      <c r="GF595" s="77"/>
      <c r="GG595" s="77"/>
      <c r="GH595" s="77"/>
      <c r="GI595" s="77"/>
      <c r="GJ595" s="77"/>
      <c r="GK595" s="77"/>
      <c r="GL595" s="77"/>
      <c r="GM595" s="77"/>
      <c r="GN595" s="77"/>
      <c r="GO595" s="77"/>
      <c r="GP595" s="77"/>
      <c r="GQ595" s="77"/>
      <c r="GR595" s="77"/>
      <c r="GS595" s="77"/>
      <c r="GT595" s="77"/>
      <c r="GU595" s="77"/>
      <c r="GV595" s="77"/>
      <c r="GW595" s="77"/>
      <c r="GX595" s="77"/>
      <c r="GY595" s="79" t="s">
        <v>552</v>
      </c>
      <c r="GZ595" s="77"/>
      <c r="HA595" s="77"/>
      <c r="HB595" s="77"/>
      <c r="HC595" s="77"/>
      <c r="HD595" s="77"/>
      <c r="HE595" s="77"/>
      <c r="HF595" s="77"/>
      <c r="HG595" s="77"/>
      <c r="HH595" s="77"/>
      <c r="HI595" s="77"/>
      <c r="HJ595" s="77"/>
      <c r="HK595" s="77"/>
      <c r="HL595" s="77"/>
      <c r="HM595" s="77"/>
      <c r="HN595" s="77"/>
      <c r="HO595" s="77"/>
      <c r="HP595" s="77"/>
      <c r="HQ595" s="77"/>
      <c r="HR595" s="77"/>
      <c r="HS595" s="77"/>
      <c r="HT595" s="77"/>
      <c r="HU595" s="77"/>
      <c r="HV595" s="77"/>
      <c r="HW595" s="77"/>
      <c r="HX595" s="77"/>
      <c r="HY595" s="77"/>
      <c r="HZ595" s="77"/>
      <c r="IA595" s="77"/>
      <c r="IB595" s="77"/>
      <c r="IC595" s="77"/>
      <c r="ID595" s="77"/>
      <c r="IE595" s="77"/>
      <c r="IF595" s="77"/>
      <c r="IG595" s="77"/>
      <c r="IH595" s="77"/>
      <c r="II595" s="77"/>
      <c r="IJ595" s="77"/>
      <c r="IK595" s="77"/>
      <c r="IL595" s="77"/>
      <c r="IM595" s="77"/>
      <c r="IN595" s="77"/>
      <c r="IO595" s="77"/>
      <c r="IP595" s="77"/>
      <c r="IQ595" s="77"/>
      <c r="IR595" s="77"/>
      <c r="IS595" s="77"/>
      <c r="IT595" s="77"/>
      <c r="IU595" s="77"/>
      <c r="IV595" s="77"/>
      <c r="IW595" s="77"/>
      <c r="IX595" s="77"/>
      <c r="IY595" s="77"/>
      <c r="IZ595" s="77"/>
      <c r="JA595" s="77"/>
      <c r="JB595" s="77"/>
      <c r="JC595" s="77"/>
      <c r="JD595" s="77"/>
      <c r="JE595" s="77"/>
      <c r="JF595" s="77"/>
      <c r="JG595" s="77"/>
      <c r="JH595" s="77"/>
      <c r="JI595" s="77"/>
      <c r="JJ595" s="77"/>
      <c r="JK595" s="77"/>
      <c r="JL595" s="77"/>
      <c r="JM595" s="77"/>
      <c r="JN595" s="77"/>
      <c r="JO595" s="77"/>
      <c r="JP595" s="77"/>
      <c r="JQ595" s="77"/>
      <c r="JR595" s="77"/>
      <c r="JS595" s="77"/>
      <c r="JT595" s="77"/>
      <c r="JU595" s="77"/>
      <c r="JV595" s="77"/>
      <c r="JW595" s="77"/>
      <c r="JX595" s="77"/>
      <c r="JY595" s="77"/>
      <c r="JZ595" s="77"/>
      <c r="KA595" s="77"/>
      <c r="KB595" s="77"/>
      <c r="KC595" s="77"/>
      <c r="KD595" s="77"/>
      <c r="KE595" s="77"/>
      <c r="KF595" s="77"/>
      <c r="KG595" s="77"/>
      <c r="KH595" s="77"/>
      <c r="KI595" s="77"/>
      <c r="KJ595" s="77"/>
      <c r="KK595" s="77"/>
      <c r="KL595" s="77"/>
      <c r="KM595" s="77"/>
      <c r="KN595" s="77"/>
      <c r="KO595" s="77"/>
      <c r="KP595" s="77"/>
      <c r="KQ595" s="77"/>
      <c r="KR595" s="77"/>
      <c r="KS595" s="77"/>
      <c r="KT595" s="77"/>
      <c r="KU595" s="77"/>
      <c r="KV595" s="77"/>
      <c r="KW595" s="77"/>
      <c r="KX595" s="77"/>
      <c r="KY595" s="77"/>
      <c r="KZ595" s="77"/>
      <c r="LA595" s="77"/>
      <c r="LB595" s="77"/>
      <c r="LC595" s="77"/>
      <c r="LD595" s="77"/>
      <c r="LE595" s="77"/>
      <c r="LF595" s="77"/>
      <c r="LG595" s="77"/>
      <c r="LH595" s="77"/>
      <c r="LI595" s="77"/>
      <c r="LJ595" s="77"/>
      <c r="LK595" s="77"/>
      <c r="LL595" s="77"/>
      <c r="LM595" s="77"/>
      <c r="LN595" s="77"/>
      <c r="LO595" s="77"/>
      <c r="LP595" s="77"/>
      <c r="LQ595" s="77"/>
      <c r="LR595" s="77"/>
      <c r="LS595" s="77"/>
      <c r="LT595" s="77"/>
      <c r="LU595" s="77"/>
      <c r="LV595" s="77"/>
      <c r="LW595" s="77"/>
      <c r="LX595" s="77"/>
      <c r="LY595" s="77"/>
      <c r="LZ595" s="77"/>
      <c r="MA595" s="77"/>
      <c r="MB595" s="77"/>
      <c r="MC595" s="77"/>
      <c r="MD595" s="77"/>
      <c r="ME595" s="77"/>
      <c r="MF595" s="77"/>
      <c r="MG595" s="77"/>
      <c r="MH595" s="77"/>
      <c r="MI595" s="77"/>
      <c r="MJ595" s="77"/>
      <c r="MK595" s="77"/>
      <c r="ML595" s="77"/>
      <c r="MM595" s="77"/>
      <c r="MN595" s="77"/>
      <c r="MO595" s="77"/>
      <c r="MP595" s="77"/>
      <c r="MQ595" s="77"/>
      <c r="MR595" s="77"/>
      <c r="MS595" s="77"/>
      <c r="MT595" s="77"/>
      <c r="MU595" s="77"/>
      <c r="MV595" s="77"/>
      <c r="MW595" s="77"/>
      <c r="MX595" s="77"/>
      <c r="MY595" s="77"/>
      <c r="MZ595" s="77"/>
      <c r="NA595" s="77"/>
      <c r="NB595" s="77"/>
      <c r="NC595" s="77"/>
      <c r="ND595" s="77"/>
      <c r="NE595" s="77"/>
      <c r="NF595" s="77"/>
      <c r="NG595" s="77"/>
      <c r="NH595" s="77"/>
      <c r="NI595" s="77"/>
      <c r="NJ595" s="77"/>
      <c r="NK595" s="77"/>
      <c r="NL595" s="77"/>
      <c r="NM595" s="77"/>
      <c r="NN595" s="77"/>
      <c r="NO595" s="77"/>
      <c r="NP595" s="77"/>
      <c r="NQ595" s="77"/>
      <c r="NR595" s="77"/>
      <c r="NS595" s="77"/>
      <c r="NT595" s="77"/>
      <c r="NU595" s="77"/>
      <c r="NV595" s="77"/>
      <c r="NW595" s="77"/>
      <c r="NX595" s="77"/>
      <c r="NY595" s="77"/>
      <c r="NZ595" s="77"/>
      <c r="OA595" s="77"/>
      <c r="OB595" s="77"/>
      <c r="OC595" s="77"/>
      <c r="OD595" s="77"/>
      <c r="OE595" s="77"/>
      <c r="OF595" s="77"/>
      <c r="OG595" s="77"/>
      <c r="OH595" s="77"/>
      <c r="OI595" s="77"/>
      <c r="OJ595" s="77"/>
      <c r="OK595" s="77"/>
      <c r="OL595" s="77"/>
      <c r="OM595" s="77"/>
      <c r="ON595" s="77"/>
      <c r="OO595" s="77"/>
      <c r="OP595" s="77"/>
      <c r="OQ595" s="77"/>
      <c r="OR595" s="77"/>
      <c r="OS595" s="77"/>
      <c r="OT595" s="77"/>
      <c r="OU595" s="77"/>
      <c r="OV595" s="77"/>
      <c r="OW595" s="77"/>
      <c r="OX595" s="77"/>
      <c r="OY595" s="77"/>
      <c r="OZ595" s="77"/>
      <c r="PA595" s="175"/>
    </row>
    <row r="596" spans="1:417" ht="55.5" hidden="1">
      <c r="A596" s="282"/>
      <c r="B596" s="274"/>
      <c r="C596" s="319"/>
      <c r="D596" s="316"/>
      <c r="E596" s="319"/>
      <c r="F596" s="291"/>
      <c r="G596" s="289"/>
      <c r="H596" s="279"/>
      <c r="I596" s="137" t="s">
        <v>672</v>
      </c>
      <c r="J596" s="134"/>
      <c r="K596" s="206" t="s">
        <v>662</v>
      </c>
      <c r="L596" s="134" t="s">
        <v>500</v>
      </c>
      <c r="M596" s="134" t="s">
        <v>393</v>
      </c>
      <c r="N596" s="61" t="s">
        <v>349</v>
      </c>
      <c r="O596" s="274"/>
      <c r="P596" s="61"/>
      <c r="Q596" s="131"/>
      <c r="R596" s="131"/>
      <c r="S596" s="131"/>
      <c r="T596" s="131"/>
      <c r="U596" s="131" t="s">
        <v>205</v>
      </c>
      <c r="V596" s="131"/>
      <c r="W596" s="131"/>
      <c r="X596" s="131"/>
      <c r="Y596" s="131"/>
      <c r="Z596" s="131"/>
      <c r="AA596" s="131"/>
      <c r="AB596" s="130">
        <f t="shared" si="811"/>
        <v>1</v>
      </c>
      <c r="AC596" s="77"/>
      <c r="AD596" s="77"/>
      <c r="AE596" s="61">
        <v>1</v>
      </c>
      <c r="AF596" s="61">
        <v>2</v>
      </c>
      <c r="AG596" s="61">
        <v>2</v>
      </c>
      <c r="AH596" s="61">
        <v>1</v>
      </c>
      <c r="AI596" s="61">
        <v>2</v>
      </c>
      <c r="AJ596" s="61">
        <v>2</v>
      </c>
      <c r="AK596" s="61">
        <v>1</v>
      </c>
      <c r="AL596" s="61">
        <v>2</v>
      </c>
      <c r="AM596" s="61">
        <v>2</v>
      </c>
      <c r="AN596" s="61">
        <v>2</v>
      </c>
      <c r="AO596" s="61">
        <v>2</v>
      </c>
      <c r="AP596" s="61">
        <v>2</v>
      </c>
      <c r="AQ596" s="61">
        <v>2</v>
      </c>
      <c r="AR596" s="61">
        <v>2</v>
      </c>
      <c r="AS596" s="61">
        <v>2</v>
      </c>
      <c r="AT596" s="61">
        <v>2</v>
      </c>
      <c r="AU596" s="61">
        <v>2</v>
      </c>
      <c r="AV596" s="61">
        <v>1</v>
      </c>
      <c r="AW596" s="61">
        <v>2</v>
      </c>
      <c r="AX596" s="61">
        <v>2</v>
      </c>
      <c r="AY596" s="61">
        <v>2</v>
      </c>
      <c r="AZ596" s="61">
        <v>2</v>
      </c>
      <c r="BA596" s="61">
        <v>2</v>
      </c>
      <c r="BB596" s="61">
        <v>1</v>
      </c>
      <c r="BC596" s="61"/>
      <c r="BD596" s="61"/>
      <c r="BE596" s="61"/>
      <c r="BF596" s="61"/>
      <c r="BG596" s="61"/>
      <c r="BH596" s="61"/>
      <c r="BI596" s="202">
        <f>COUNTIF(X596:BH596,"2")</f>
        <v>19</v>
      </c>
      <c r="BJ596" s="203">
        <f>BI596/(BI596+BK596+BM596+BO596)</f>
        <v>0.76</v>
      </c>
      <c r="BK596" s="202">
        <f>COUNTIF(X596:BH596,"1")</f>
        <v>6</v>
      </c>
      <c r="BL596" s="203">
        <f>BK596/(BI596+BK596+BM596+BO596)</f>
        <v>0.24</v>
      </c>
      <c r="BM596" s="202">
        <f>COUNTIF(X596:BH596,"0")</f>
        <v>0</v>
      </c>
      <c r="BN596" s="203">
        <f>BM596/(BI596+BK596+BM596+BO596)</f>
        <v>0</v>
      </c>
      <c r="BO596" s="202">
        <f>COUNTIF(P596:BH596,"KĐG")</f>
        <v>0</v>
      </c>
      <c r="BP596" s="203">
        <f>BO596/(BI596+BK596+BM596+BO596)</f>
        <v>0</v>
      </c>
      <c r="BQ596" s="205">
        <f>(((BI596*2)+(BK596*1)+(BM596*0)))/(BI596+BK596+BM596)</f>
        <v>1.76</v>
      </c>
      <c r="BR596" s="207" t="str">
        <f>IF(BP596&gt;=50%,"KĐG",IF(BQ596&gt;=1.6,"Đạt mục tiêu",IF(BQ596&gt;=1,"Cần cố gắng","Chưa đạt")))</f>
        <v>Đạt mục tiêu</v>
      </c>
      <c r="BS596" s="251"/>
      <c r="BT596" s="251"/>
      <c r="BU596" s="77">
        <v>1</v>
      </c>
      <c r="BV596" s="77">
        <v>2</v>
      </c>
      <c r="BW596" s="61">
        <v>2</v>
      </c>
      <c r="BX596" s="61">
        <v>1</v>
      </c>
      <c r="BY596" s="61">
        <v>2</v>
      </c>
      <c r="BZ596" s="61">
        <v>2</v>
      </c>
      <c r="CA596" s="61">
        <v>1</v>
      </c>
      <c r="CB596" s="61">
        <v>2</v>
      </c>
      <c r="CC596" s="61">
        <v>2</v>
      </c>
      <c r="CD596" s="61">
        <v>2</v>
      </c>
      <c r="CE596" s="61">
        <v>2</v>
      </c>
      <c r="CF596" s="61">
        <v>2</v>
      </c>
      <c r="CG596" s="61">
        <v>2</v>
      </c>
      <c r="CH596" s="61">
        <v>2</v>
      </c>
      <c r="CI596" s="61">
        <v>2</v>
      </c>
      <c r="CJ596" s="61">
        <v>2</v>
      </c>
      <c r="CK596" s="61">
        <v>2</v>
      </c>
      <c r="CL596" s="61">
        <v>1</v>
      </c>
      <c r="CM596" s="61">
        <v>2</v>
      </c>
      <c r="CN596" s="61">
        <v>2</v>
      </c>
      <c r="CO596" s="61">
        <v>2</v>
      </c>
      <c r="CP596" s="61">
        <v>2</v>
      </c>
      <c r="CQ596" s="61">
        <v>2</v>
      </c>
      <c r="CR596" s="61">
        <v>1</v>
      </c>
      <c r="CS596" s="61"/>
      <c r="CT596" s="61"/>
      <c r="CU596" s="61"/>
      <c r="CV596" s="61"/>
      <c r="CW596" s="61"/>
      <c r="CX596" s="61"/>
      <c r="CY596" s="61">
        <f>COUNTIF(BM596:CX596,"2")</f>
        <v>19</v>
      </c>
      <c r="CZ596" s="61">
        <f>CY596/(CY596+DA596+DC596+DE596)</f>
        <v>0.6785714285714286</v>
      </c>
      <c r="DA596" s="61">
        <f>COUNTIF(BM596:CX596,"1")</f>
        <v>5</v>
      </c>
      <c r="DB596" s="61">
        <f>DA596/(CY596+DA596+DC596+DE596)</f>
        <v>0.17857142857142858</v>
      </c>
      <c r="DC596" s="61">
        <f>COUNTIF(BM596:CX596,"0")</f>
        <v>4</v>
      </c>
      <c r="DD596" s="61">
        <f>DC596/(CY596+DA596+DC596+DE596)</f>
        <v>0.14285714285714285</v>
      </c>
      <c r="DE596" s="61">
        <f>COUNTIF(BG596:CX596,"KĐG")</f>
        <v>0</v>
      </c>
      <c r="DF596" s="61">
        <f>DE596/(CY596+DA596+DC596+DE596)</f>
        <v>0</v>
      </c>
      <c r="DG596" s="61">
        <f>(((CY596*2)+(DA596*1)+(DC596*0)))/(CY596+DA596+DC596)</f>
        <v>1.5357142857142858</v>
      </c>
      <c r="DH596" s="61" t="str">
        <f>IF(DF596&gt;=50%,"KĐG",IF(DG596&gt;=1.6,"Đạt mục tiêu",IF(DG596&gt;=1,"Cần cố gắng","Chưa đạt")))</f>
        <v>Cần cố gắng</v>
      </c>
      <c r="DI596" s="61"/>
      <c r="DJ596" s="61"/>
      <c r="DK596" s="61"/>
      <c r="DL596" s="77"/>
      <c r="DM596" s="77"/>
      <c r="DN596" s="77"/>
      <c r="DO596" s="77"/>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79" t="s">
        <v>552</v>
      </c>
      <c r="FF596" s="61"/>
      <c r="FG596" s="61"/>
      <c r="FH596" s="61"/>
      <c r="FI596" s="61"/>
      <c r="FJ596" s="77"/>
      <c r="FK596" s="77"/>
      <c r="FL596" s="77"/>
      <c r="FM596" s="77"/>
      <c r="FN596" s="77"/>
      <c r="FO596" s="77"/>
      <c r="FP596" s="77"/>
      <c r="FQ596" s="77"/>
      <c r="FR596" s="77"/>
      <c r="FS596" s="77"/>
      <c r="FT596" s="77"/>
      <c r="FU596" s="77"/>
      <c r="FV596" s="77"/>
      <c r="FW596" s="77"/>
      <c r="FX596" s="77"/>
      <c r="FY596" s="77"/>
      <c r="FZ596" s="77"/>
      <c r="GA596" s="77"/>
      <c r="GB596" s="77"/>
      <c r="GC596" s="77"/>
      <c r="GD596" s="77"/>
      <c r="GE596" s="77"/>
      <c r="GF596" s="77"/>
      <c r="GG596" s="77"/>
      <c r="GH596" s="77"/>
      <c r="GI596" s="77"/>
      <c r="GJ596" s="77"/>
      <c r="GK596" s="77"/>
      <c r="GL596" s="77"/>
      <c r="GM596" s="77"/>
      <c r="GN596" s="77"/>
      <c r="GO596" s="77"/>
      <c r="GP596" s="77"/>
      <c r="GQ596" s="77"/>
      <c r="GR596" s="77"/>
      <c r="GS596" s="77"/>
      <c r="GT596" s="77"/>
      <c r="GU596" s="77"/>
      <c r="GV596" s="77"/>
      <c r="GW596" s="77"/>
      <c r="GX596" s="77"/>
      <c r="GY596" s="77"/>
      <c r="GZ596" s="77"/>
      <c r="HA596" s="77"/>
      <c r="HB596" s="77"/>
      <c r="HC596" s="77"/>
      <c r="HD596" s="61"/>
      <c r="HE596" s="61"/>
      <c r="HF596" s="61"/>
      <c r="HG596" s="61"/>
      <c r="HH596" s="61"/>
      <c r="HI596" s="61"/>
      <c r="HJ596" s="61"/>
      <c r="HK596" s="61"/>
      <c r="HL596" s="61"/>
      <c r="HM596" s="61"/>
      <c r="HN596" s="61"/>
      <c r="HO596" s="61"/>
      <c r="HP596" s="61"/>
      <c r="HQ596" s="61"/>
      <c r="HR596" s="61"/>
      <c r="HS596" s="61"/>
      <c r="HT596" s="61"/>
      <c r="HU596" s="61"/>
      <c r="HV596" s="61"/>
      <c r="HW596" s="61"/>
      <c r="HX596" s="61"/>
      <c r="HY596" s="61"/>
      <c r="HZ596" s="61"/>
      <c r="IA596" s="61"/>
      <c r="IB596" s="61"/>
      <c r="IC596" s="61"/>
      <c r="ID596" s="61"/>
      <c r="IE596" s="61"/>
      <c r="IF596" s="61"/>
      <c r="IG596" s="61"/>
      <c r="IH596" s="61"/>
      <c r="II596" s="61"/>
      <c r="IJ596" s="61"/>
      <c r="IK596" s="61"/>
      <c r="IL596" s="61"/>
      <c r="IM596" s="61"/>
      <c r="IN596" s="61"/>
      <c r="IO596" s="61"/>
      <c r="IP596" s="61"/>
      <c r="IQ596" s="61"/>
      <c r="IR596" s="61"/>
      <c r="IS596" s="77"/>
      <c r="IT596" s="77"/>
      <c r="IU596" s="77"/>
      <c r="IV596" s="77"/>
      <c r="IW596" s="61"/>
      <c r="IX596" s="61"/>
      <c r="IY596" s="61"/>
      <c r="IZ596" s="61"/>
      <c r="JA596" s="61"/>
      <c r="JB596" s="61"/>
      <c r="JC596" s="61"/>
      <c r="JD596" s="61"/>
      <c r="JE596" s="61"/>
      <c r="JF596" s="61"/>
      <c r="JG596" s="61"/>
      <c r="JH596" s="61"/>
      <c r="JI596" s="61"/>
      <c r="JJ596" s="61"/>
      <c r="JK596" s="61"/>
      <c r="JL596" s="61"/>
      <c r="JM596" s="61"/>
      <c r="JN596" s="61"/>
      <c r="JO596" s="61"/>
      <c r="JP596" s="61"/>
      <c r="JQ596" s="61"/>
      <c r="JR596" s="61"/>
      <c r="JS596" s="61"/>
      <c r="JT596" s="61"/>
      <c r="JU596" s="61"/>
      <c r="JV596" s="61"/>
      <c r="JW596" s="61"/>
      <c r="JX596" s="61"/>
      <c r="JY596" s="61"/>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61"/>
      <c r="LG596" s="61"/>
      <c r="LH596" s="61"/>
      <c r="LI596" s="61"/>
      <c r="LJ596" s="61"/>
      <c r="LK596" s="61"/>
      <c r="LL596" s="61"/>
      <c r="LM596" s="61"/>
      <c r="LN596" s="61"/>
      <c r="LO596" s="61"/>
      <c r="LP596" s="61"/>
      <c r="LQ596" s="61"/>
      <c r="LR596" s="61"/>
      <c r="LS596" s="61"/>
      <c r="LT596" s="61"/>
      <c r="LU596" s="61"/>
      <c r="LV596" s="61"/>
      <c r="LW596" s="61"/>
      <c r="LX596" s="61"/>
      <c r="LY596" s="61"/>
      <c r="LZ596" s="61"/>
      <c r="MA596" s="61"/>
      <c r="MB596" s="61"/>
      <c r="MC596" s="61"/>
      <c r="MD596" s="61"/>
      <c r="ME596" s="61"/>
      <c r="MF596" s="61"/>
      <c r="MG596" s="61"/>
      <c r="MH596" s="61"/>
      <c r="MI596" s="61"/>
      <c r="MJ596" s="61"/>
      <c r="MK596" s="61"/>
      <c r="ML596" s="61"/>
      <c r="MM596" s="61"/>
      <c r="MN596" s="61"/>
      <c r="MO596" s="61"/>
      <c r="MP596" s="61"/>
      <c r="MQ596" s="61"/>
      <c r="MR596" s="61"/>
      <c r="MS596" s="61"/>
      <c r="MT596" s="61"/>
      <c r="MU596" s="61"/>
      <c r="MV596" s="61"/>
      <c r="MW596" s="61"/>
      <c r="MX596" s="61"/>
      <c r="MY596" s="61"/>
      <c r="MZ596" s="61"/>
      <c r="NA596" s="61"/>
      <c r="NB596" s="61"/>
      <c r="NC596" s="61"/>
      <c r="ND596" s="61"/>
      <c r="NE596" s="61"/>
      <c r="NF596" s="61"/>
      <c r="NG596" s="61"/>
      <c r="NH596" s="61"/>
      <c r="NI596" s="61"/>
      <c r="NJ596" s="61"/>
      <c r="NK596" s="61"/>
      <c r="NL596" s="61"/>
      <c r="NM596" s="61"/>
      <c r="NN596" s="61"/>
      <c r="NO596" s="61"/>
      <c r="NP596" s="61"/>
      <c r="NQ596" s="61"/>
      <c r="NR596" s="61"/>
      <c r="NS596" s="61"/>
      <c r="NT596" s="61"/>
      <c r="NU596" s="61"/>
      <c r="NV596" s="61"/>
      <c r="NW596" s="61"/>
      <c r="NX596" s="61"/>
      <c r="NY596" s="61"/>
      <c r="NZ596" s="61"/>
      <c r="OA596" s="61"/>
      <c r="OB596" s="61"/>
      <c r="OC596" s="61"/>
      <c r="OD596" s="61"/>
      <c r="OE596" s="61"/>
      <c r="OF596" s="61"/>
      <c r="OG596" s="61"/>
      <c r="OH596" s="61"/>
      <c r="OI596" s="61"/>
      <c r="OJ596" s="61"/>
      <c r="OK596" s="61"/>
      <c r="OL596" s="61"/>
      <c r="OM596" s="61"/>
      <c r="ON596" s="61"/>
      <c r="OO596" s="61"/>
      <c r="OP596" s="61"/>
      <c r="OQ596" s="61"/>
      <c r="OR596" s="61"/>
      <c r="OS596" s="61"/>
      <c r="OT596" s="61"/>
      <c r="OU596" s="61"/>
      <c r="OV596" s="61"/>
      <c r="OW596" s="61"/>
      <c r="OX596" s="61"/>
      <c r="OY596" s="61"/>
      <c r="OZ596" s="61"/>
    </row>
    <row r="597" spans="1:417" ht="47.25" hidden="1">
      <c r="A597" s="282"/>
      <c r="B597" s="273"/>
      <c r="C597" s="320"/>
      <c r="D597" s="317"/>
      <c r="E597" s="320"/>
      <c r="F597" s="295"/>
      <c r="G597" s="309"/>
      <c r="H597" s="276"/>
      <c r="I597" s="137" t="s">
        <v>1578</v>
      </c>
      <c r="J597" s="134"/>
      <c r="K597" s="206" t="s">
        <v>662</v>
      </c>
      <c r="L597" s="134"/>
      <c r="M597" s="134" t="s">
        <v>393</v>
      </c>
      <c r="N597" s="61" t="s">
        <v>349</v>
      </c>
      <c r="O597" s="273"/>
      <c r="P597" s="61"/>
      <c r="Q597" s="131"/>
      <c r="R597" s="131"/>
      <c r="S597" s="131"/>
      <c r="T597" s="131"/>
      <c r="U597" s="131"/>
      <c r="V597" s="131" t="s">
        <v>205</v>
      </c>
      <c r="W597" s="131"/>
      <c r="X597" s="131"/>
      <c r="Y597" s="131"/>
      <c r="Z597" s="131"/>
      <c r="AA597" s="131"/>
      <c r="AB597" s="130">
        <f t="shared" si="811"/>
        <v>1</v>
      </c>
      <c r="AC597" s="77"/>
      <c r="AD597" s="77"/>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251"/>
      <c r="BT597" s="251"/>
      <c r="BU597" s="77"/>
      <c r="BV597" s="77"/>
      <c r="BW597" s="201"/>
      <c r="BX597" s="201"/>
      <c r="BY597" s="201"/>
      <c r="BZ597" s="201"/>
      <c r="CA597" s="201"/>
      <c r="CB597" s="201"/>
      <c r="CC597" s="201"/>
      <c r="CD597" s="201"/>
      <c r="CE597" s="201"/>
      <c r="CF597" s="201"/>
      <c r="CG597" s="201"/>
      <c r="CH597" s="201"/>
      <c r="CI597" s="201"/>
      <c r="CJ597" s="201"/>
      <c r="CK597" s="201"/>
      <c r="CL597" s="201"/>
      <c r="CM597" s="201"/>
      <c r="CN597" s="201"/>
      <c r="CO597" s="201"/>
      <c r="CP597" s="201"/>
      <c r="CQ597" s="201"/>
      <c r="CR597" s="201"/>
      <c r="CS597" s="201"/>
      <c r="CT597" s="201"/>
      <c r="CU597" s="201"/>
      <c r="CV597" s="201"/>
      <c r="CW597" s="201"/>
      <c r="CX597" s="201"/>
      <c r="CY597" s="201"/>
      <c r="CZ597" s="201"/>
      <c r="DA597" s="201"/>
      <c r="DB597" s="202"/>
      <c r="DC597" s="203"/>
      <c r="DD597" s="202"/>
      <c r="DE597" s="203"/>
      <c r="DF597" s="202"/>
      <c r="DG597" s="203"/>
      <c r="DH597" s="202"/>
      <c r="DI597" s="203"/>
      <c r="DJ597" s="204"/>
      <c r="DK597" s="207"/>
      <c r="DL597" s="77"/>
      <c r="DM597" s="77"/>
      <c r="DN597" s="77"/>
      <c r="DO597" s="77"/>
      <c r="DP597" s="201"/>
      <c r="DQ597" s="201"/>
      <c r="DR597" s="201"/>
      <c r="DS597" s="201"/>
      <c r="DT597" s="201"/>
      <c r="DU597" s="201"/>
      <c r="DV597" s="201"/>
      <c r="DW597" s="201"/>
      <c r="DX597" s="201"/>
      <c r="DY597" s="201"/>
      <c r="DZ597" s="201"/>
      <c r="EA597" s="201"/>
      <c r="EB597" s="201"/>
      <c r="EC597" s="201"/>
      <c r="ED597" s="201"/>
      <c r="EE597" s="201"/>
      <c r="EF597" s="201"/>
      <c r="EG597" s="201"/>
      <c r="EH597" s="201"/>
      <c r="EI597" s="201"/>
      <c r="EJ597" s="201"/>
      <c r="EK597" s="201"/>
      <c r="EL597" s="201"/>
      <c r="EM597" s="201"/>
      <c r="EN597" s="201"/>
      <c r="EO597" s="201"/>
      <c r="EP597" s="201"/>
      <c r="EQ597" s="201"/>
      <c r="ER597" s="201"/>
      <c r="ES597" s="201"/>
      <c r="ET597" s="201"/>
      <c r="EU597" s="202"/>
      <c r="EV597" s="203"/>
      <c r="EW597" s="202"/>
      <c r="EX597" s="203"/>
      <c r="EY597" s="202"/>
      <c r="EZ597" s="203"/>
      <c r="FA597" s="202"/>
      <c r="FB597" s="203"/>
      <c r="FC597" s="204"/>
      <c r="FD597" s="207"/>
      <c r="FE597" s="77"/>
      <c r="FF597" s="77"/>
      <c r="FG597" s="77"/>
      <c r="FH597" s="77"/>
      <c r="FI597" s="77"/>
      <c r="FJ597" s="61"/>
      <c r="FK597" s="61"/>
      <c r="FL597" s="61"/>
      <c r="FM597" s="61"/>
      <c r="FN597" s="61"/>
      <c r="FO597" s="61"/>
      <c r="FP597" s="61"/>
      <c r="FQ597" s="61"/>
      <c r="FR597" s="61"/>
      <c r="FS597" s="61"/>
      <c r="FT597" s="61"/>
      <c r="FU597" s="61"/>
      <c r="FV597" s="61"/>
      <c r="FW597" s="61"/>
      <c r="FX597" s="61"/>
      <c r="FY597" s="61"/>
      <c r="FZ597" s="61"/>
      <c r="GA597" s="61"/>
      <c r="GB597" s="61"/>
      <c r="GC597" s="61"/>
      <c r="GD597" s="61"/>
      <c r="GE597" s="61"/>
      <c r="GF597" s="61"/>
      <c r="GG597" s="61"/>
      <c r="GH597" s="61"/>
      <c r="GI597" s="61"/>
      <c r="GJ597" s="61"/>
      <c r="GK597" s="61"/>
      <c r="GL597" s="61"/>
      <c r="GM597" s="61"/>
      <c r="GN597" s="61"/>
      <c r="GO597" s="61"/>
      <c r="GP597" s="61"/>
      <c r="GQ597" s="61"/>
      <c r="GR597" s="61"/>
      <c r="GS597" s="61"/>
      <c r="GT597" s="61"/>
      <c r="GU597" s="61"/>
      <c r="GV597" s="61"/>
      <c r="GW597" s="61"/>
      <c r="GX597" s="61"/>
      <c r="GY597" s="77"/>
      <c r="GZ597" s="77"/>
      <c r="HA597" s="77"/>
      <c r="HB597" s="77"/>
      <c r="HC597" s="77"/>
      <c r="HD597" s="61"/>
      <c r="HE597" s="61"/>
      <c r="HF597" s="61"/>
      <c r="HG597" s="61"/>
      <c r="HH597" s="61"/>
      <c r="HI597" s="61"/>
      <c r="HJ597" s="61"/>
      <c r="HK597" s="61"/>
      <c r="HL597" s="61"/>
      <c r="HM597" s="61"/>
      <c r="HN597" s="61"/>
      <c r="HO597" s="61"/>
      <c r="HP597" s="61"/>
      <c r="HQ597" s="61"/>
      <c r="HR597" s="61"/>
      <c r="HS597" s="61"/>
      <c r="HT597" s="61"/>
      <c r="HU597" s="61"/>
      <c r="HV597" s="61"/>
      <c r="HW597" s="61"/>
      <c r="HX597" s="61"/>
      <c r="HY597" s="61"/>
      <c r="HZ597" s="61"/>
      <c r="IA597" s="61"/>
      <c r="IB597" s="61"/>
      <c r="IC597" s="61"/>
      <c r="ID597" s="61"/>
      <c r="IE597" s="61"/>
      <c r="IF597" s="61"/>
      <c r="IG597" s="61"/>
      <c r="IH597" s="61"/>
      <c r="II597" s="61"/>
      <c r="IJ597" s="61"/>
      <c r="IK597" s="61"/>
      <c r="IL597" s="61"/>
      <c r="IM597" s="61"/>
      <c r="IN597" s="61"/>
      <c r="IO597" s="61"/>
      <c r="IP597" s="61"/>
      <c r="IQ597" s="61"/>
      <c r="IR597" s="61"/>
      <c r="IS597" s="79" t="s">
        <v>803</v>
      </c>
      <c r="IT597" s="61"/>
      <c r="IU597" s="61"/>
      <c r="IV597" s="61"/>
      <c r="IW597" s="61">
        <v>2</v>
      </c>
      <c r="IX597" s="61">
        <v>2</v>
      </c>
      <c r="IY597" s="61">
        <v>2</v>
      </c>
      <c r="IZ597" s="61">
        <v>2</v>
      </c>
      <c r="JA597" s="61">
        <v>2</v>
      </c>
      <c r="JB597" s="61">
        <v>2</v>
      </c>
      <c r="JC597" s="61">
        <v>2</v>
      </c>
      <c r="JD597" s="61">
        <v>2</v>
      </c>
      <c r="JE597" s="61">
        <v>2</v>
      </c>
      <c r="JF597" s="61">
        <v>2</v>
      </c>
      <c r="JG597" s="61">
        <v>2</v>
      </c>
      <c r="JH597" s="61">
        <v>2</v>
      </c>
      <c r="JI597" s="61">
        <v>2</v>
      </c>
      <c r="JJ597" s="61">
        <v>2</v>
      </c>
      <c r="JK597" s="61">
        <v>2</v>
      </c>
      <c r="JL597" s="61">
        <v>2</v>
      </c>
      <c r="JM597" s="61">
        <v>2</v>
      </c>
      <c r="JN597" s="61">
        <v>2</v>
      </c>
      <c r="JO597" s="61">
        <v>2</v>
      </c>
      <c r="JP597" s="61">
        <v>2</v>
      </c>
      <c r="JQ597" s="61">
        <v>2</v>
      </c>
      <c r="JR597" s="61">
        <v>2</v>
      </c>
      <c r="JS597" s="61">
        <v>2</v>
      </c>
      <c r="JT597" s="61">
        <v>2</v>
      </c>
      <c r="JU597" s="61">
        <v>2</v>
      </c>
      <c r="JV597" s="61">
        <v>2</v>
      </c>
      <c r="JW597" s="61">
        <v>2</v>
      </c>
      <c r="JX597" s="61">
        <v>2</v>
      </c>
      <c r="JY597" s="61">
        <v>2</v>
      </c>
      <c r="JZ597" s="61">
        <v>2</v>
      </c>
      <c r="KA597" s="202">
        <f t="shared" ref="KA597" si="828">COUNTIF(IW597:JZ597,"2")</f>
        <v>30</v>
      </c>
      <c r="KB597" s="203">
        <f t="shared" ref="KB597" si="829">KA597/(KA597+KC597+KE597+KG597)</f>
        <v>1</v>
      </c>
      <c r="KC597" s="202">
        <f t="shared" ref="KC597" si="830">COUNTIF(IW597:JZ597,"1")</f>
        <v>0</v>
      </c>
      <c r="KD597" s="203">
        <f t="shared" ref="KD597" si="831">KC597/(KA597+KC597+KE597+KG597)</f>
        <v>0</v>
      </c>
      <c r="KE597" s="202">
        <f t="shared" ref="KE597" si="832">COUNTIF(IW597:JZ597,"0")</f>
        <v>0</v>
      </c>
      <c r="KF597" s="203">
        <f t="shared" ref="KF597" si="833">KE597/(KA597+KC597+KE597+KG597)</f>
        <v>0</v>
      </c>
      <c r="KG597" s="202">
        <f>COUNTIF(II597:JZ597,"KĐG")</f>
        <v>0</v>
      </c>
      <c r="KH597" s="203">
        <f t="shared" ref="KH597" si="834">KG597/(KA597+KC597+KE597+KG597)</f>
        <v>0</v>
      </c>
      <c r="KI597" s="204">
        <f t="shared" ref="KI597" si="835">(((KA597*2)+(KC597*1)+(KE597*0)))/(KA597+KC597+KE597)</f>
        <v>2</v>
      </c>
      <c r="KJ597" s="205" t="str">
        <f t="shared" ref="KJ597" si="836">IF(KH597&gt;=50%,"KĐG",IF(KI597&gt;=1.6,"Đạt mục tiêu",IF(KI597&gt;=1,"Cần cố gắng","Chưa đạt")))</f>
        <v>Đạt mục tiêu</v>
      </c>
      <c r="KK597" s="61"/>
      <c r="KL597" s="61"/>
      <c r="KM597" s="61"/>
      <c r="KN597" s="61"/>
      <c r="KO597" s="61"/>
      <c r="KP597" s="61"/>
      <c r="KQ597" s="61"/>
      <c r="KR597" s="61"/>
      <c r="KS597" s="61"/>
      <c r="KT597" s="61"/>
      <c r="KU597" s="61"/>
      <c r="KV597" s="61"/>
      <c r="KW597" s="61"/>
      <c r="KX597" s="61"/>
      <c r="KY597" s="61"/>
      <c r="KZ597" s="61"/>
      <c r="LA597" s="61"/>
      <c r="LB597" s="61"/>
      <c r="LC597" s="61"/>
      <c r="LD597" s="61"/>
      <c r="LE597" s="61"/>
      <c r="LF597" s="61"/>
      <c r="LG597" s="61"/>
      <c r="LH597" s="61"/>
      <c r="LI597" s="61"/>
      <c r="LJ597" s="61"/>
      <c r="LK597" s="61"/>
      <c r="LL597" s="61"/>
      <c r="LM597" s="61"/>
      <c r="LN597" s="61"/>
      <c r="LO597" s="61"/>
      <c r="LP597" s="61"/>
      <c r="LQ597" s="61"/>
      <c r="LR597" s="61"/>
      <c r="LS597" s="61"/>
      <c r="LT597" s="61"/>
      <c r="LU597" s="61"/>
      <c r="LV597" s="61"/>
      <c r="LW597" s="61"/>
      <c r="LX597" s="61"/>
      <c r="LY597" s="61"/>
      <c r="LZ597" s="61"/>
      <c r="MA597" s="61"/>
      <c r="MB597" s="61"/>
      <c r="MC597" s="61"/>
      <c r="MD597" s="61"/>
      <c r="ME597" s="61"/>
      <c r="MF597" s="61"/>
      <c r="MG597" s="61"/>
      <c r="MH597" s="61"/>
      <c r="MI597" s="61"/>
      <c r="MJ597" s="61"/>
      <c r="MK597" s="61"/>
      <c r="ML597" s="61"/>
      <c r="MM597" s="61"/>
      <c r="MN597" s="61"/>
      <c r="MO597" s="61"/>
      <c r="MP597" s="61"/>
      <c r="MQ597" s="61"/>
      <c r="MR597" s="61"/>
      <c r="MS597" s="61"/>
      <c r="MT597" s="61"/>
      <c r="MU597" s="61"/>
      <c r="MV597" s="61"/>
      <c r="MW597" s="61"/>
      <c r="MX597" s="61"/>
      <c r="MY597" s="61"/>
      <c r="MZ597" s="61"/>
      <c r="NA597" s="61"/>
      <c r="NB597" s="61"/>
      <c r="NC597" s="61"/>
      <c r="ND597" s="61"/>
      <c r="NE597" s="61"/>
      <c r="NF597" s="61"/>
      <c r="NG597" s="61"/>
      <c r="NH597" s="61"/>
      <c r="NI597" s="61"/>
      <c r="NJ597" s="61"/>
      <c r="NK597" s="61"/>
      <c r="NL597" s="61"/>
      <c r="NM597" s="61"/>
      <c r="NN597" s="61"/>
      <c r="NO597" s="61"/>
      <c r="NP597" s="61"/>
      <c r="NQ597" s="61"/>
      <c r="NR597" s="61"/>
      <c r="NS597" s="61"/>
      <c r="NT597" s="61"/>
      <c r="NU597" s="61"/>
      <c r="NV597" s="61"/>
      <c r="NW597" s="61"/>
      <c r="NX597" s="61"/>
      <c r="NY597" s="61"/>
      <c r="NZ597" s="61"/>
      <c r="OA597" s="61"/>
      <c r="OB597" s="61"/>
      <c r="OC597" s="61"/>
      <c r="OD597" s="61"/>
      <c r="OE597" s="61"/>
      <c r="OF597" s="61"/>
      <c r="OG597" s="61"/>
      <c r="OH597" s="61"/>
      <c r="OI597" s="61"/>
      <c r="OJ597" s="61"/>
      <c r="OK597" s="61"/>
      <c r="OL597" s="61"/>
      <c r="OM597" s="61"/>
      <c r="ON597" s="61"/>
      <c r="OO597" s="61"/>
      <c r="OP597" s="61"/>
      <c r="OQ597" s="61"/>
      <c r="OR597" s="61"/>
      <c r="OS597" s="61"/>
      <c r="OT597" s="61"/>
      <c r="OU597" s="61"/>
      <c r="OV597" s="61"/>
      <c r="OW597" s="61"/>
      <c r="OX597" s="61"/>
      <c r="OY597" s="61"/>
      <c r="OZ597" s="61"/>
    </row>
    <row r="598" spans="1:417" s="25" customFormat="1" ht="17.25" customHeight="1">
      <c r="A598" s="61"/>
      <c r="B598" s="61"/>
      <c r="C598" s="280" t="s">
        <v>1622</v>
      </c>
      <c r="D598" s="280"/>
      <c r="E598" s="280"/>
      <c r="F598" s="198"/>
      <c r="G598" s="122">
        <f>G599+G614</f>
        <v>3</v>
      </c>
      <c r="H598" s="198"/>
      <c r="I598" s="198"/>
      <c r="J598" s="148"/>
      <c r="K598" s="47"/>
      <c r="L598" s="148"/>
      <c r="M598" s="198"/>
      <c r="N598" s="61"/>
      <c r="O598" s="125">
        <f>O599+O614</f>
        <v>15</v>
      </c>
      <c r="P598" s="61">
        <f>P599+P614</f>
        <v>1</v>
      </c>
      <c r="Q598" s="125">
        <f>Q599+Q614</f>
        <v>4</v>
      </c>
      <c r="R598" s="125">
        <f t="shared" ref="R598:S598" si="837">R599+R614</f>
        <v>2</v>
      </c>
      <c r="S598" s="125">
        <f t="shared" si="837"/>
        <v>0</v>
      </c>
      <c r="T598" s="125">
        <f t="shared" ref="T598:AA598" si="838">T599+T614</f>
        <v>1</v>
      </c>
      <c r="U598" s="125">
        <f t="shared" si="838"/>
        <v>0</v>
      </c>
      <c r="V598" s="125">
        <f t="shared" si="838"/>
        <v>2</v>
      </c>
      <c r="W598" s="125">
        <f t="shared" si="838"/>
        <v>1</v>
      </c>
      <c r="X598" s="125">
        <f t="shared" si="838"/>
        <v>1</v>
      </c>
      <c r="Y598" s="125">
        <f t="shared" si="838"/>
        <v>3</v>
      </c>
      <c r="Z598" s="125">
        <f t="shared" si="838"/>
        <v>2</v>
      </c>
      <c r="AA598" s="125">
        <f t="shared" si="838"/>
        <v>2</v>
      </c>
      <c r="AB598" s="244">
        <f>AB599+AB614</f>
        <v>18</v>
      </c>
      <c r="AC598" s="75"/>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205"/>
      <c r="BJ598" s="205"/>
      <c r="BK598" s="205"/>
      <c r="BL598" s="205"/>
      <c r="BM598" s="205"/>
      <c r="BN598" s="205"/>
      <c r="BO598" s="205"/>
      <c r="BP598" s="205"/>
      <c r="BQ598" s="205"/>
      <c r="BR598" s="208"/>
      <c r="BS598" s="77"/>
      <c r="BT598" s="77"/>
      <c r="BU598" s="77"/>
      <c r="BV598" s="77"/>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c r="EZ598" s="61"/>
      <c r="FA598" s="61"/>
      <c r="FB598" s="61"/>
      <c r="FC598" s="61"/>
      <c r="FD598" s="61"/>
      <c r="FE598" s="61"/>
      <c r="FF598" s="61"/>
      <c r="FG598" s="61"/>
      <c r="FH598" s="61"/>
      <c r="FI598" s="61"/>
      <c r="FJ598" s="61"/>
      <c r="FK598" s="61"/>
      <c r="FL598" s="61"/>
      <c r="FM598" s="61"/>
      <c r="FN598" s="61"/>
      <c r="FO598" s="61"/>
      <c r="FP598" s="61"/>
      <c r="FQ598" s="61"/>
      <c r="FR598" s="61"/>
      <c r="FS598" s="61"/>
      <c r="FT598" s="61"/>
      <c r="FU598" s="61"/>
      <c r="FV598" s="61"/>
      <c r="FW598" s="61"/>
      <c r="FX598" s="61"/>
      <c r="FY598" s="61"/>
      <c r="FZ598" s="61"/>
      <c r="GA598" s="61"/>
      <c r="GB598" s="61"/>
      <c r="GC598" s="61"/>
      <c r="GD598" s="61"/>
      <c r="GE598" s="61"/>
      <c r="GF598" s="61"/>
      <c r="GG598" s="61"/>
      <c r="GH598" s="61"/>
      <c r="GI598" s="61"/>
      <c r="GJ598" s="61"/>
      <c r="GK598" s="61"/>
      <c r="GL598" s="61"/>
      <c r="GM598" s="61"/>
      <c r="GN598" s="61"/>
      <c r="GO598" s="61"/>
      <c r="GP598" s="61"/>
      <c r="GQ598" s="61"/>
      <c r="GR598" s="61"/>
      <c r="GS598" s="61"/>
      <c r="GT598" s="61"/>
      <c r="GU598" s="61"/>
      <c r="GV598" s="61"/>
      <c r="GW598" s="61"/>
      <c r="GX598" s="61"/>
      <c r="GY598" s="77"/>
      <c r="GZ598" s="77"/>
      <c r="HA598" s="77"/>
      <c r="HB598" s="77"/>
      <c r="HC598" s="77"/>
      <c r="HD598" s="61"/>
      <c r="HE598" s="61"/>
      <c r="HF598" s="61"/>
      <c r="HG598" s="61"/>
      <c r="HH598" s="61"/>
      <c r="HI598" s="61"/>
      <c r="HJ598" s="61"/>
      <c r="HK598" s="61"/>
      <c r="HL598" s="61"/>
      <c r="HM598" s="61"/>
      <c r="HN598" s="61"/>
      <c r="HO598" s="61"/>
      <c r="HP598" s="61"/>
      <c r="HQ598" s="61"/>
      <c r="HR598" s="61"/>
      <c r="HS598" s="61"/>
      <c r="HT598" s="61"/>
      <c r="HU598" s="61"/>
      <c r="HV598" s="61"/>
      <c r="HW598" s="61"/>
      <c r="HX598" s="61"/>
      <c r="HY598" s="61"/>
      <c r="HZ598" s="61"/>
      <c r="IA598" s="61"/>
      <c r="IB598" s="61"/>
      <c r="IC598" s="61"/>
      <c r="ID598" s="61"/>
      <c r="IE598" s="61"/>
      <c r="IF598" s="61"/>
      <c r="IG598" s="61"/>
      <c r="IH598" s="61"/>
      <c r="II598" s="61"/>
      <c r="IJ598" s="61"/>
      <c r="IK598" s="61"/>
      <c r="IL598" s="61"/>
      <c r="IM598" s="61"/>
      <c r="IN598" s="61"/>
      <c r="IO598" s="61"/>
      <c r="IP598" s="61"/>
      <c r="IQ598" s="61"/>
      <c r="IR598" s="61"/>
      <c r="IS598" s="61"/>
      <c r="IT598" s="61"/>
      <c r="IU598" s="61"/>
      <c r="IV598" s="61"/>
      <c r="IW598" s="61"/>
      <c r="IX598" s="61"/>
      <c r="IY598" s="61"/>
      <c r="IZ598" s="61"/>
      <c r="JA598" s="61"/>
      <c r="JB598" s="61"/>
      <c r="JC598" s="61"/>
      <c r="JD598" s="61"/>
      <c r="JE598" s="61"/>
      <c r="JF598" s="61"/>
      <c r="JG598" s="61"/>
      <c r="JH598" s="61"/>
      <c r="JI598" s="61"/>
      <c r="JJ598" s="61"/>
      <c r="JK598" s="61"/>
      <c r="JL598" s="61"/>
      <c r="JM598" s="61"/>
      <c r="JN598" s="61"/>
      <c r="JO598" s="61"/>
      <c r="JP598" s="61"/>
      <c r="JQ598" s="61"/>
      <c r="JR598" s="61"/>
      <c r="JS598" s="61"/>
      <c r="JT598" s="61"/>
      <c r="JU598" s="61"/>
      <c r="JV598" s="61"/>
      <c r="JW598" s="61"/>
      <c r="JX598" s="61"/>
      <c r="JY598" s="61"/>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61"/>
      <c r="LG598" s="61"/>
      <c r="LH598" s="61"/>
      <c r="LI598" s="61"/>
      <c r="LJ598" s="61"/>
      <c r="LK598" s="61"/>
      <c r="LL598" s="61"/>
      <c r="LM598" s="61"/>
      <c r="LN598" s="61"/>
      <c r="LO598" s="61"/>
      <c r="LP598" s="61"/>
      <c r="LQ598" s="61"/>
      <c r="LR598" s="61"/>
      <c r="LS598" s="61"/>
      <c r="LT598" s="61"/>
      <c r="LU598" s="61"/>
      <c r="LV598" s="61"/>
      <c r="LW598" s="61"/>
      <c r="LX598" s="61"/>
      <c r="LY598" s="61"/>
      <c r="LZ598" s="61"/>
      <c r="MA598" s="61"/>
      <c r="MB598" s="61"/>
      <c r="MC598" s="61"/>
      <c r="MD598" s="61"/>
      <c r="ME598" s="61"/>
      <c r="MF598" s="61"/>
      <c r="MG598" s="61"/>
      <c r="MH598" s="61"/>
      <c r="MI598" s="61"/>
      <c r="MJ598" s="61"/>
      <c r="MK598" s="61"/>
      <c r="ML598" s="61"/>
      <c r="MM598" s="61"/>
      <c r="MN598" s="61"/>
      <c r="MO598" s="61"/>
      <c r="MP598" s="61"/>
      <c r="MQ598" s="61"/>
      <c r="MR598" s="61"/>
      <c r="MS598" s="61"/>
      <c r="MT598" s="61"/>
      <c r="MU598" s="61"/>
      <c r="MV598" s="61"/>
      <c r="MW598" s="61"/>
      <c r="MX598" s="61"/>
      <c r="MY598" s="61"/>
      <c r="MZ598" s="61"/>
      <c r="NA598" s="61"/>
      <c r="NB598" s="61"/>
      <c r="NC598" s="61"/>
      <c r="ND598" s="202"/>
      <c r="NE598" s="203"/>
      <c r="NF598" s="202"/>
      <c r="NG598" s="203"/>
      <c r="NH598" s="202"/>
      <c r="NI598" s="203"/>
      <c r="NJ598" s="202"/>
      <c r="NK598" s="203"/>
      <c r="NL598" s="204"/>
      <c r="NM598" s="207"/>
      <c r="NN598" s="77"/>
      <c r="NO598" s="77"/>
      <c r="NP598" s="61"/>
      <c r="NQ598" s="61"/>
      <c r="NR598" s="61"/>
      <c r="NS598" s="61"/>
      <c r="NT598" s="61"/>
      <c r="NU598" s="61"/>
      <c r="NV598" s="61"/>
      <c r="NW598" s="61"/>
      <c r="NX598" s="61"/>
      <c r="NY598" s="61"/>
      <c r="NZ598" s="61"/>
      <c r="OA598" s="61"/>
      <c r="OB598" s="61"/>
      <c r="OC598" s="61"/>
      <c r="OD598" s="61"/>
      <c r="OE598" s="61"/>
      <c r="OF598" s="61"/>
      <c r="OG598" s="61"/>
      <c r="OH598" s="61"/>
      <c r="OI598" s="61"/>
      <c r="OJ598" s="61"/>
      <c r="OK598" s="61"/>
      <c r="OL598" s="61"/>
      <c r="OM598" s="61"/>
      <c r="ON598" s="61"/>
      <c r="OO598" s="61"/>
      <c r="OP598" s="202"/>
      <c r="OQ598" s="203"/>
      <c r="OR598" s="202"/>
      <c r="OS598" s="203"/>
      <c r="OT598" s="202"/>
      <c r="OU598" s="203"/>
      <c r="OV598" s="202"/>
      <c r="OW598" s="203"/>
      <c r="OX598" s="204"/>
      <c r="OY598" s="207"/>
      <c r="OZ598" s="61"/>
    </row>
    <row r="599" spans="1:417" s="25" customFormat="1" ht="28.5" customHeight="1">
      <c r="A599" s="61"/>
      <c r="B599" s="61"/>
      <c r="C599" s="280" t="s">
        <v>333</v>
      </c>
      <c r="D599" s="280"/>
      <c r="E599" s="280"/>
      <c r="F599" s="198"/>
      <c r="G599" s="122">
        <f>COUNTIF(G600:G613,"x")</f>
        <v>3</v>
      </c>
      <c r="H599" s="198"/>
      <c r="I599" s="198"/>
      <c r="J599" s="148"/>
      <c r="K599" s="47"/>
      <c r="L599" s="148"/>
      <c r="M599" s="198"/>
      <c r="N599" s="61"/>
      <c r="O599" s="125">
        <f>COUNTIF(O600:O613,"x")</f>
        <v>12</v>
      </c>
      <c r="P599" s="61">
        <f>SUM(P600:P613)</f>
        <v>0</v>
      </c>
      <c r="Q599" s="125">
        <f>COUNTIF(Q600:Q613,"x")</f>
        <v>4</v>
      </c>
      <c r="R599" s="125">
        <f t="shared" ref="R599:S599" si="839">COUNTIF(R600:R613,"x")</f>
        <v>1</v>
      </c>
      <c r="S599" s="125">
        <f t="shared" si="839"/>
        <v>0</v>
      </c>
      <c r="T599" s="125">
        <f t="shared" ref="T599:AA599" si="840">COUNTIF(T600:T613,"x")</f>
        <v>1</v>
      </c>
      <c r="U599" s="125">
        <f t="shared" si="840"/>
        <v>0</v>
      </c>
      <c r="V599" s="125">
        <f t="shared" si="840"/>
        <v>2</v>
      </c>
      <c r="W599" s="125">
        <f t="shared" si="840"/>
        <v>0</v>
      </c>
      <c r="X599" s="125">
        <f t="shared" si="840"/>
        <v>0</v>
      </c>
      <c r="Y599" s="125">
        <f t="shared" si="840"/>
        <v>3</v>
      </c>
      <c r="Z599" s="125">
        <f t="shared" si="840"/>
        <v>1</v>
      </c>
      <c r="AA599" s="125">
        <f t="shared" si="840"/>
        <v>2</v>
      </c>
      <c r="AB599" s="244">
        <f>SUM(AB600:AB613)</f>
        <v>14</v>
      </c>
      <c r="AC599" s="75"/>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205"/>
      <c r="BJ599" s="205"/>
      <c r="BK599" s="205"/>
      <c r="BL599" s="205"/>
      <c r="BM599" s="205"/>
      <c r="BN599" s="205"/>
      <c r="BO599" s="205"/>
      <c r="BP599" s="205"/>
      <c r="BQ599" s="205"/>
      <c r="BR599" s="208"/>
      <c r="BS599" s="77"/>
      <c r="BT599" s="77"/>
      <c r="BU599" s="77"/>
      <c r="BV599" s="77"/>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c r="CT599" s="61"/>
      <c r="CU599" s="61"/>
      <c r="CV599" s="61"/>
      <c r="CW599" s="61"/>
      <c r="CX599" s="61"/>
      <c r="CY599" s="61"/>
      <c r="CZ599" s="61"/>
      <c r="DA599" s="61"/>
      <c r="DB599" s="61"/>
      <c r="DC599" s="61"/>
      <c r="DD599" s="61"/>
      <c r="DE599" s="61"/>
      <c r="DF599" s="61"/>
      <c r="DG599" s="61"/>
      <c r="DH599" s="61"/>
      <c r="DI599" s="61"/>
      <c r="DJ599" s="61"/>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61"/>
      <c r="EX599" s="61"/>
      <c r="EY599" s="61"/>
      <c r="EZ599" s="61"/>
      <c r="FA599" s="61"/>
      <c r="FB599" s="61"/>
      <c r="FC599" s="61"/>
      <c r="FD599" s="61"/>
      <c r="FE599" s="61"/>
      <c r="FF599" s="61"/>
      <c r="FG599" s="61"/>
      <c r="FH599" s="61"/>
      <c r="FI599" s="61"/>
      <c r="FJ599" s="61"/>
      <c r="FK599" s="61"/>
      <c r="FL599" s="61"/>
      <c r="FM599" s="61"/>
      <c r="FN599" s="61"/>
      <c r="FO599" s="61"/>
      <c r="FP599" s="61"/>
      <c r="FQ599" s="61"/>
      <c r="FR599" s="61"/>
      <c r="FS599" s="61"/>
      <c r="FT599" s="61"/>
      <c r="FU599" s="61"/>
      <c r="FV599" s="61"/>
      <c r="FW599" s="61"/>
      <c r="FX599" s="61"/>
      <c r="FY599" s="61"/>
      <c r="FZ599" s="61"/>
      <c r="GA599" s="61"/>
      <c r="GB599" s="61"/>
      <c r="GC599" s="61"/>
      <c r="GD599" s="61"/>
      <c r="GE599" s="61"/>
      <c r="GF599" s="61"/>
      <c r="GG599" s="61"/>
      <c r="GH599" s="61"/>
      <c r="GI599" s="61"/>
      <c r="GJ599" s="61"/>
      <c r="GK599" s="61"/>
      <c r="GL599" s="61"/>
      <c r="GM599" s="61"/>
      <c r="GN599" s="61"/>
      <c r="GO599" s="61"/>
      <c r="GP599" s="61"/>
      <c r="GQ599" s="61"/>
      <c r="GR599" s="61"/>
      <c r="GS599" s="61"/>
      <c r="GT599" s="61"/>
      <c r="GU599" s="61"/>
      <c r="GV599" s="61"/>
      <c r="GW599" s="61"/>
      <c r="GX599" s="61"/>
      <c r="GY599" s="77"/>
      <c r="GZ599" s="77"/>
      <c r="HA599" s="77"/>
      <c r="HB599" s="77"/>
      <c r="HC599" s="77"/>
      <c r="HD599" s="61"/>
      <c r="HE599" s="61"/>
      <c r="HF599" s="61"/>
      <c r="HG599" s="61"/>
      <c r="HH599" s="61"/>
      <c r="HI599" s="61"/>
      <c r="HJ599" s="61"/>
      <c r="HK599" s="61"/>
      <c r="HL599" s="61"/>
      <c r="HM599" s="61"/>
      <c r="HN599" s="61"/>
      <c r="HO599" s="61"/>
      <c r="HP599" s="61"/>
      <c r="HQ599" s="61"/>
      <c r="HR599" s="61"/>
      <c r="HS599" s="61"/>
      <c r="HT599" s="61"/>
      <c r="HU599" s="61"/>
      <c r="HV599" s="61"/>
      <c r="HW599" s="61"/>
      <c r="HX599" s="61"/>
      <c r="HY599" s="61"/>
      <c r="HZ599" s="61"/>
      <c r="IA599" s="61"/>
      <c r="IB599" s="61"/>
      <c r="IC599" s="61"/>
      <c r="ID599" s="61"/>
      <c r="IE599" s="61"/>
      <c r="IF599" s="61"/>
      <c r="IG599" s="61"/>
      <c r="IH599" s="61"/>
      <c r="II599" s="61"/>
      <c r="IJ599" s="61"/>
      <c r="IK599" s="61"/>
      <c r="IL599" s="61"/>
      <c r="IM599" s="61"/>
      <c r="IN599" s="61"/>
      <c r="IO599" s="61"/>
      <c r="IP599" s="61"/>
      <c r="IQ599" s="61"/>
      <c r="IR599" s="61"/>
      <c r="IS599" s="61"/>
      <c r="IT599" s="61"/>
      <c r="IU599" s="61"/>
      <c r="IV599" s="61"/>
      <c r="IW599" s="61"/>
      <c r="IX599" s="61"/>
      <c r="IY599" s="61"/>
      <c r="IZ599" s="61"/>
      <c r="JA599" s="61"/>
      <c r="JB599" s="61"/>
      <c r="JC599" s="61"/>
      <c r="JD599" s="61"/>
      <c r="JE599" s="61"/>
      <c r="JF599" s="61"/>
      <c r="JG599" s="61"/>
      <c r="JH599" s="61"/>
      <c r="JI599" s="61"/>
      <c r="JJ599" s="61"/>
      <c r="JK599" s="61"/>
      <c r="JL599" s="61"/>
      <c r="JM599" s="61"/>
      <c r="JN599" s="61"/>
      <c r="JO599" s="61"/>
      <c r="JP599" s="61"/>
      <c r="JQ599" s="61"/>
      <c r="JR599" s="61"/>
      <c r="JS599" s="61"/>
      <c r="JT599" s="61"/>
      <c r="JU599" s="61"/>
      <c r="JV599" s="61"/>
      <c r="JW599" s="61"/>
      <c r="JX599" s="61"/>
      <c r="JY599" s="61"/>
      <c r="JZ599" s="61"/>
      <c r="KA599" s="61"/>
      <c r="KB599" s="61"/>
      <c r="KC599" s="61"/>
      <c r="KD599" s="61"/>
      <c r="KE599" s="61"/>
      <c r="KF599" s="61"/>
      <c r="KG599" s="61"/>
      <c r="KH599" s="61"/>
      <c r="KI599" s="61"/>
      <c r="KJ599" s="61"/>
      <c r="KK599" s="61"/>
      <c r="KL599" s="61"/>
      <c r="KM599" s="61"/>
      <c r="KN599" s="61"/>
      <c r="KO599" s="61"/>
      <c r="KP599" s="61"/>
      <c r="KQ599" s="61"/>
      <c r="KR599" s="61"/>
      <c r="KS599" s="61"/>
      <c r="KT599" s="61"/>
      <c r="KU599" s="61"/>
      <c r="KV599" s="61"/>
      <c r="KW599" s="61"/>
      <c r="KX599" s="61"/>
      <c r="KY599" s="61"/>
      <c r="KZ599" s="61"/>
      <c r="LA599" s="61"/>
      <c r="LB599" s="61"/>
      <c r="LC599" s="61"/>
      <c r="LD599" s="61"/>
      <c r="LE599" s="61"/>
      <c r="LF599" s="61"/>
      <c r="LG599" s="61"/>
      <c r="LH599" s="61"/>
      <c r="LI599" s="61"/>
      <c r="LJ599" s="61"/>
      <c r="LK599" s="61"/>
      <c r="LL599" s="61"/>
      <c r="LM599" s="61"/>
      <c r="LN599" s="61"/>
      <c r="LO599" s="61"/>
      <c r="LP599" s="61"/>
      <c r="LQ599" s="61"/>
      <c r="LR599" s="61"/>
      <c r="LS599" s="61"/>
      <c r="LT599" s="61"/>
      <c r="LU599" s="61"/>
      <c r="LV599" s="61"/>
      <c r="LW599" s="61"/>
      <c r="LX599" s="61"/>
      <c r="LY599" s="61"/>
      <c r="LZ599" s="61"/>
      <c r="MA599" s="61"/>
      <c r="MB599" s="61"/>
      <c r="MC599" s="61"/>
      <c r="MD599" s="61"/>
      <c r="ME599" s="61"/>
      <c r="MF599" s="61"/>
      <c r="MG599" s="61"/>
      <c r="MH599" s="61"/>
      <c r="MI599" s="61"/>
      <c r="MJ599" s="61"/>
      <c r="MK599" s="61"/>
      <c r="ML599" s="61"/>
      <c r="MM599" s="61"/>
      <c r="MN599" s="61"/>
      <c r="MO599" s="61"/>
      <c r="MP599" s="61"/>
      <c r="MQ599" s="61"/>
      <c r="MR599" s="61"/>
      <c r="MS599" s="61"/>
      <c r="MT599" s="61"/>
      <c r="MU599" s="61"/>
      <c r="MV599" s="61"/>
      <c r="MW599" s="61"/>
      <c r="MX599" s="61"/>
      <c r="MY599" s="61"/>
      <c r="MZ599" s="61"/>
      <c r="NA599" s="61"/>
      <c r="NB599" s="61"/>
      <c r="NC599" s="61"/>
      <c r="ND599" s="61"/>
      <c r="NE599" s="61"/>
      <c r="NF599" s="61"/>
      <c r="NG599" s="61"/>
      <c r="NH599" s="61"/>
      <c r="NI599" s="61"/>
      <c r="NJ599" s="61"/>
      <c r="NK599" s="61"/>
      <c r="NL599" s="61"/>
      <c r="NM599" s="61"/>
      <c r="NN599" s="77"/>
      <c r="NO599" s="77"/>
      <c r="NP599" s="61"/>
      <c r="NQ599" s="61"/>
      <c r="NR599" s="61"/>
      <c r="NS599" s="61"/>
      <c r="NT599" s="61"/>
      <c r="NU599" s="61"/>
      <c r="NV599" s="61"/>
      <c r="NW599" s="61"/>
      <c r="NX599" s="61"/>
      <c r="NY599" s="61"/>
      <c r="NZ599" s="61"/>
      <c r="OA599" s="61"/>
      <c r="OB599" s="61"/>
      <c r="OC599" s="61"/>
      <c r="OD599" s="61"/>
      <c r="OE599" s="61"/>
      <c r="OF599" s="61"/>
      <c r="OG599" s="61"/>
      <c r="OH599" s="61"/>
      <c r="OI599" s="61"/>
      <c r="OJ599" s="61"/>
      <c r="OK599" s="61"/>
      <c r="OL599" s="61"/>
      <c r="OM599" s="61"/>
      <c r="ON599" s="61"/>
      <c r="OO599" s="61"/>
      <c r="OP599" s="202"/>
      <c r="OQ599" s="203"/>
      <c r="OR599" s="202"/>
      <c r="OS599" s="203"/>
      <c r="OT599" s="202"/>
      <c r="OU599" s="203"/>
      <c r="OV599" s="202"/>
      <c r="OW599" s="203"/>
      <c r="OX599" s="204"/>
      <c r="OY599" s="207"/>
      <c r="OZ599" s="61"/>
    </row>
    <row r="600" spans="1:417" ht="94.5" hidden="1">
      <c r="A600" s="282"/>
      <c r="B600" s="61">
        <v>229</v>
      </c>
      <c r="C600" s="137" t="s">
        <v>390</v>
      </c>
      <c r="D600" s="133" t="s">
        <v>4</v>
      </c>
      <c r="E600" s="176" t="s">
        <v>1097</v>
      </c>
      <c r="F600" s="134" t="s">
        <v>6</v>
      </c>
      <c r="G600" s="133"/>
      <c r="H600" s="423" t="s">
        <v>1097</v>
      </c>
      <c r="I600" s="137" t="s">
        <v>1099</v>
      </c>
      <c r="J600" s="177" t="s">
        <v>545</v>
      </c>
      <c r="K600" s="206" t="s">
        <v>662</v>
      </c>
      <c r="L600" s="134" t="s">
        <v>500</v>
      </c>
      <c r="M600" s="134" t="s">
        <v>393</v>
      </c>
      <c r="N600" s="61" t="s">
        <v>349</v>
      </c>
      <c r="O600" s="282" t="s">
        <v>205</v>
      </c>
      <c r="P600" s="61"/>
      <c r="Q600" s="131" t="s">
        <v>205</v>
      </c>
      <c r="R600" s="131"/>
      <c r="S600" s="131"/>
      <c r="T600" s="131"/>
      <c r="U600" s="131"/>
      <c r="V600" s="131"/>
      <c r="W600" s="131"/>
      <c r="X600" s="131"/>
      <c r="Y600" s="131"/>
      <c r="Z600" s="131"/>
      <c r="AA600" s="131"/>
      <c r="AB600" s="130">
        <f t="shared" ref="AB600:AB613" si="841">COUNTIF($Q600:$AA600,"x")</f>
        <v>1</v>
      </c>
      <c r="AC600" s="77"/>
      <c r="AD600" s="77"/>
      <c r="AE600" s="61">
        <v>2</v>
      </c>
      <c r="AF600" s="61">
        <v>2</v>
      </c>
      <c r="AG600" s="61">
        <v>2</v>
      </c>
      <c r="AH600" s="61">
        <v>2</v>
      </c>
      <c r="AI600" s="61">
        <v>2</v>
      </c>
      <c r="AJ600" s="61">
        <v>2</v>
      </c>
      <c r="AK600" s="61">
        <v>2</v>
      </c>
      <c r="AL600" s="61">
        <v>2</v>
      </c>
      <c r="AM600" s="61">
        <v>2</v>
      </c>
      <c r="AN600" s="61">
        <v>2</v>
      </c>
      <c r="AO600" s="61">
        <v>2</v>
      </c>
      <c r="AP600" s="61">
        <v>2</v>
      </c>
      <c r="AQ600" s="61">
        <v>2</v>
      </c>
      <c r="AR600" s="61">
        <v>2</v>
      </c>
      <c r="AS600" s="61">
        <v>2</v>
      </c>
      <c r="AT600" s="61">
        <v>2</v>
      </c>
      <c r="AU600" s="61">
        <v>2</v>
      </c>
      <c r="AV600" s="61">
        <v>2</v>
      </c>
      <c r="AW600" s="61">
        <v>2</v>
      </c>
      <c r="AX600" s="61">
        <v>2</v>
      </c>
      <c r="AY600" s="61">
        <v>2</v>
      </c>
      <c r="AZ600" s="61">
        <v>2</v>
      </c>
      <c r="BA600" s="61">
        <v>2</v>
      </c>
      <c r="BB600" s="61">
        <v>2</v>
      </c>
      <c r="BC600" s="61"/>
      <c r="BD600" s="61"/>
      <c r="BE600" s="61"/>
      <c r="BF600" s="61"/>
      <c r="BG600" s="61"/>
      <c r="BH600" s="61"/>
      <c r="BI600" s="202">
        <f>COUNTIF(X600:BH600,"2")</f>
        <v>24</v>
      </c>
      <c r="BJ600" s="203">
        <f>BI600/(BI600+BK600+BM600+BO600)</f>
        <v>0.96</v>
      </c>
      <c r="BK600" s="202">
        <f>COUNTIF(X600:BH600,"1")</f>
        <v>1</v>
      </c>
      <c r="BL600" s="203">
        <f>BK600/(BI600+BK600+BM600+BO600)</f>
        <v>0.04</v>
      </c>
      <c r="BM600" s="202">
        <f>COUNTIF(X600:BH600,"0")</f>
        <v>0</v>
      </c>
      <c r="BN600" s="203">
        <f>BM600/(BI600+BK600+BM600+BO600)</f>
        <v>0</v>
      </c>
      <c r="BO600" s="202">
        <f>COUNTIF(P600:BH600,"KĐG")</f>
        <v>0</v>
      </c>
      <c r="BP600" s="203">
        <f>BO600/(BI600+BK600+BM600+BO600)</f>
        <v>0</v>
      </c>
      <c r="BQ600" s="205">
        <f>(((BI600*2)+(BK600*1)+(BM600*0)))/(BI600+BK600+BM600)</f>
        <v>1.96</v>
      </c>
      <c r="BR600" s="208" t="str">
        <f>IF(BP600&gt;=50%,"KĐG",IF(BQ600&gt;=1.6,"Đạt mục tiêu",IF(BQ600&gt;=1,"Cần cố gắng","Chưa đạt")))</f>
        <v>Đạt mục tiêu</v>
      </c>
      <c r="BS600" s="251"/>
      <c r="BT600" s="251"/>
      <c r="BU600" s="77">
        <v>2</v>
      </c>
      <c r="BV600" s="77">
        <v>2</v>
      </c>
      <c r="BW600" s="61">
        <v>2</v>
      </c>
      <c r="BX600" s="61">
        <v>2</v>
      </c>
      <c r="BY600" s="61">
        <v>2</v>
      </c>
      <c r="BZ600" s="61">
        <v>2</v>
      </c>
      <c r="CA600" s="61">
        <v>2</v>
      </c>
      <c r="CB600" s="61">
        <v>2</v>
      </c>
      <c r="CC600" s="61">
        <v>2</v>
      </c>
      <c r="CD600" s="61">
        <v>2</v>
      </c>
      <c r="CE600" s="61">
        <v>2</v>
      </c>
      <c r="CF600" s="61">
        <v>2</v>
      </c>
      <c r="CG600" s="61">
        <v>2</v>
      </c>
      <c r="CH600" s="61">
        <v>2</v>
      </c>
      <c r="CI600" s="61">
        <v>2</v>
      </c>
      <c r="CJ600" s="61">
        <v>2</v>
      </c>
      <c r="CK600" s="61">
        <v>2</v>
      </c>
      <c r="CL600" s="61">
        <v>2</v>
      </c>
      <c r="CM600" s="61">
        <v>2</v>
      </c>
      <c r="CN600" s="61">
        <v>2</v>
      </c>
      <c r="CO600" s="61">
        <v>2</v>
      </c>
      <c r="CP600" s="61">
        <v>2</v>
      </c>
      <c r="CQ600" s="61">
        <v>2</v>
      </c>
      <c r="CR600" s="61">
        <v>2</v>
      </c>
      <c r="CS600" s="61"/>
      <c r="CT600" s="61"/>
      <c r="CU600" s="61"/>
      <c r="CV600" s="61"/>
      <c r="CW600" s="61"/>
      <c r="CX600" s="61"/>
      <c r="CY600" s="61">
        <f>COUNTIF(BM600:CX600,"2")</f>
        <v>24</v>
      </c>
      <c r="CZ600" s="61">
        <f>CY600/(CY600+DA600+DC600+DE600)</f>
        <v>0.8571428571428571</v>
      </c>
      <c r="DA600" s="61">
        <f>COUNTIF(BM600:CX600,"1")</f>
        <v>0</v>
      </c>
      <c r="DB600" s="61">
        <f>DA600/(CY600+DA600+DC600+DE600)</f>
        <v>0</v>
      </c>
      <c r="DC600" s="61">
        <f>COUNTIF(BM600:CX600,"0")</f>
        <v>4</v>
      </c>
      <c r="DD600" s="61">
        <f>DC600/(CY600+DA600+DC600+DE600)</f>
        <v>0.14285714285714285</v>
      </c>
      <c r="DE600" s="61">
        <f>COUNTIF(BG600:CX600,"KĐG")</f>
        <v>0</v>
      </c>
      <c r="DF600" s="61">
        <f>DE600/(CY600+DA600+DC600+DE600)</f>
        <v>0</v>
      </c>
      <c r="DG600" s="61">
        <f>(((CY600*2)+(DA600*1)+(DC600*0)))/(CY600+DA600+DC600)</f>
        <v>1.7142857142857142</v>
      </c>
      <c r="DH600" s="61" t="str">
        <f>IF(DF600&gt;=50%,"KĐG",IF(DG600&gt;=1.6,"Đạt mục tiêu",IF(DG600&gt;=1,"Cần cố gắng","Chưa đạt")))</f>
        <v>Đạt mục tiêu</v>
      </c>
      <c r="DI600" s="61"/>
      <c r="DJ600" s="61"/>
      <c r="DK600" s="61"/>
      <c r="DL600" s="77"/>
      <c r="DM600" s="77"/>
      <c r="DN600" s="77"/>
      <c r="DO600" s="77"/>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61"/>
      <c r="FA600" s="61"/>
      <c r="FB600" s="61"/>
      <c r="FC600" s="61"/>
      <c r="FD600" s="61"/>
      <c r="FE600" s="79"/>
      <c r="FF600" s="79" t="s">
        <v>663</v>
      </c>
      <c r="FG600" s="79"/>
      <c r="FH600" s="79" t="s">
        <v>663</v>
      </c>
      <c r="FI600" s="79"/>
      <c r="FJ600" s="77" t="s">
        <v>463</v>
      </c>
      <c r="FK600" s="77" t="s">
        <v>463</v>
      </c>
      <c r="FL600" s="77" t="s">
        <v>463</v>
      </c>
      <c r="FM600" s="77" t="s">
        <v>1022</v>
      </c>
      <c r="FN600" s="77" t="s">
        <v>463</v>
      </c>
      <c r="FO600" s="77" t="s">
        <v>463</v>
      </c>
      <c r="FP600" s="77" t="s">
        <v>463</v>
      </c>
      <c r="FQ600" s="77" t="s">
        <v>463</v>
      </c>
      <c r="FR600" s="77" t="s">
        <v>463</v>
      </c>
      <c r="FS600" s="77" t="s">
        <v>463</v>
      </c>
      <c r="FT600" s="77" t="s">
        <v>463</v>
      </c>
      <c r="FU600" s="77" t="s">
        <v>463</v>
      </c>
      <c r="FV600" s="77" t="s">
        <v>463</v>
      </c>
      <c r="FW600" s="77" t="s">
        <v>463</v>
      </c>
      <c r="FX600" s="77" t="s">
        <v>463</v>
      </c>
      <c r="FY600" s="77" t="s">
        <v>463</v>
      </c>
      <c r="FZ600" s="77" t="s">
        <v>463</v>
      </c>
      <c r="GA600" s="77" t="s">
        <v>463</v>
      </c>
      <c r="GB600" s="77" t="s">
        <v>463</v>
      </c>
      <c r="GC600" s="77" t="s">
        <v>463</v>
      </c>
      <c r="GD600" s="77" t="s">
        <v>463</v>
      </c>
      <c r="GE600" s="77" t="s">
        <v>463</v>
      </c>
      <c r="GF600" s="77" t="s">
        <v>463</v>
      </c>
      <c r="GG600" s="77" t="s">
        <v>463</v>
      </c>
      <c r="GH600" s="77" t="s">
        <v>463</v>
      </c>
      <c r="GI600" s="77" t="s">
        <v>463</v>
      </c>
      <c r="GJ600" s="77" t="s">
        <v>463</v>
      </c>
      <c r="GK600" s="77" t="s">
        <v>463</v>
      </c>
      <c r="GL600" s="77" t="s">
        <v>463</v>
      </c>
      <c r="GM600" s="77" t="s">
        <v>463</v>
      </c>
      <c r="GN600" s="77" t="s">
        <v>463</v>
      </c>
      <c r="GO600" s="202">
        <f>COUNTIF(EZ600:GN600,"2")</f>
        <v>30</v>
      </c>
      <c r="GP600" s="203">
        <f t="shared" ref="GP600" si="842">GO600/(GO600+GQ600+GS600+GU600)</f>
        <v>0.967741935483871</v>
      </c>
      <c r="GQ600" s="202">
        <f>COUNTIF(EZ600:GN600,"1")</f>
        <v>1</v>
      </c>
      <c r="GR600" s="203">
        <f t="shared" ref="GR600" si="843">GQ600/(GO600+GQ600+GS600+GU600)</f>
        <v>3.2258064516129031E-2</v>
      </c>
      <c r="GS600" s="202">
        <f>COUNTIF(EZ600:GN600,"0")</f>
        <v>0</v>
      </c>
      <c r="GT600" s="203">
        <f t="shared" ref="GT600" si="844">GS600/(GO600+GQ600+GS600+GU600)</f>
        <v>0</v>
      </c>
      <c r="GU600" s="202">
        <f>COUNTIF(EZ600:GN600,"KĐG")</f>
        <v>0</v>
      </c>
      <c r="GV600" s="203">
        <f t="shared" ref="GV600" si="845">GU600/(GO600+GQ600+GS600+GU600)</f>
        <v>0</v>
      </c>
      <c r="GW600" s="204">
        <f t="shared" ref="GW600" si="846">(((GO600*2)+(GQ600*1)+(GS600*0)))/(GO600+GQ600+GS600)</f>
        <v>1.967741935483871</v>
      </c>
      <c r="GX600" s="205" t="str">
        <f t="shared" ref="GX600" si="847">IF(GV600&gt;=50%,"KĐG",IF(GW600&gt;=1.6,"Đạt mục tiêu",IF(GW600&gt;=1,"Cần cố gắng","Chưa đạt")))</f>
        <v>Đạt mục tiêu</v>
      </c>
      <c r="GY600" s="77"/>
      <c r="GZ600" s="77"/>
      <c r="HA600" s="77"/>
      <c r="HB600" s="77"/>
      <c r="HC600" s="77"/>
      <c r="HD600" s="61"/>
      <c r="HE600" s="61"/>
      <c r="HF600" s="61"/>
      <c r="HG600" s="61"/>
      <c r="HH600" s="61"/>
      <c r="HI600" s="61"/>
      <c r="HJ600" s="61"/>
      <c r="HK600" s="61"/>
      <c r="HL600" s="61"/>
      <c r="HM600" s="61"/>
      <c r="HN600" s="61"/>
      <c r="HO600" s="61"/>
      <c r="HP600" s="61"/>
      <c r="HQ600" s="61"/>
      <c r="HR600" s="61"/>
      <c r="HS600" s="61"/>
      <c r="HT600" s="61"/>
      <c r="HU600" s="61"/>
      <c r="HV600" s="61"/>
      <c r="HW600" s="61"/>
      <c r="HX600" s="61"/>
      <c r="HY600" s="61"/>
      <c r="HZ600" s="61"/>
      <c r="IA600" s="61"/>
      <c r="IB600" s="61"/>
      <c r="IC600" s="61"/>
      <c r="ID600" s="61"/>
      <c r="IE600" s="61"/>
      <c r="IF600" s="61"/>
      <c r="IG600" s="61"/>
      <c r="IH600" s="61"/>
      <c r="II600" s="61"/>
      <c r="IJ600" s="61"/>
      <c r="IK600" s="61"/>
      <c r="IL600" s="61"/>
      <c r="IM600" s="61"/>
      <c r="IN600" s="61"/>
      <c r="IO600" s="61"/>
      <c r="IP600" s="61"/>
      <c r="IQ600" s="61"/>
      <c r="IR600" s="61"/>
      <c r="IS600" s="77"/>
      <c r="IT600" s="77"/>
      <c r="IU600" s="77"/>
      <c r="IV600" s="77"/>
      <c r="IW600" s="61"/>
      <c r="IX600" s="61"/>
      <c r="IY600" s="61"/>
      <c r="IZ600" s="61"/>
      <c r="JA600" s="61"/>
      <c r="JB600" s="61"/>
      <c r="JC600" s="61"/>
      <c r="JD600" s="61"/>
      <c r="JE600" s="61"/>
      <c r="JF600" s="61"/>
      <c r="JG600" s="61"/>
      <c r="JH600" s="61"/>
      <c r="JI600" s="61"/>
      <c r="JJ600" s="61"/>
      <c r="JK600" s="61"/>
      <c r="JL600" s="61"/>
      <c r="JM600" s="61"/>
      <c r="JN600" s="61"/>
      <c r="JO600" s="61"/>
      <c r="JP600" s="61"/>
      <c r="JQ600" s="61"/>
      <c r="JR600" s="61"/>
      <c r="JS600" s="61"/>
      <c r="JT600" s="61"/>
      <c r="JU600" s="61"/>
      <c r="JV600" s="61"/>
      <c r="JW600" s="61"/>
      <c r="JX600" s="61"/>
      <c r="JY600" s="61"/>
      <c r="JZ600" s="61"/>
      <c r="KA600" s="61"/>
      <c r="KB600" s="61"/>
      <c r="KC600" s="61"/>
      <c r="KD600" s="61"/>
      <c r="KE600" s="61"/>
      <c r="KF600" s="61"/>
      <c r="KG600" s="61"/>
      <c r="KH600" s="61"/>
      <c r="KI600" s="61"/>
      <c r="KJ600" s="61"/>
      <c r="KK600" s="61"/>
      <c r="KL600" s="61"/>
      <c r="KM600" s="61"/>
      <c r="KN600" s="61"/>
      <c r="KO600" s="61"/>
      <c r="KP600" s="61"/>
      <c r="KQ600" s="61"/>
      <c r="KR600" s="61"/>
      <c r="KS600" s="61"/>
      <c r="KT600" s="61"/>
      <c r="KU600" s="61"/>
      <c r="KV600" s="61"/>
      <c r="KW600" s="61"/>
      <c r="KX600" s="61"/>
      <c r="KY600" s="61"/>
      <c r="KZ600" s="61"/>
      <c r="LA600" s="61"/>
      <c r="LB600" s="61"/>
      <c r="LC600" s="61"/>
      <c r="LD600" s="61"/>
      <c r="LE600" s="61"/>
      <c r="LF600" s="61"/>
      <c r="LG600" s="61"/>
      <c r="LH600" s="61"/>
      <c r="LI600" s="61"/>
      <c r="LJ600" s="61"/>
      <c r="LK600" s="61"/>
      <c r="LL600" s="61"/>
      <c r="LM600" s="61"/>
      <c r="LN600" s="61"/>
      <c r="LO600" s="61"/>
      <c r="LP600" s="61"/>
      <c r="LQ600" s="61"/>
      <c r="LR600" s="61"/>
      <c r="LS600" s="61"/>
      <c r="LT600" s="61"/>
      <c r="LU600" s="61"/>
      <c r="LV600" s="61"/>
      <c r="LW600" s="61"/>
      <c r="LX600" s="61"/>
      <c r="LY600" s="61"/>
      <c r="LZ600" s="61"/>
      <c r="MA600" s="61"/>
      <c r="MB600" s="61"/>
      <c r="MC600" s="61"/>
      <c r="MD600" s="61"/>
      <c r="ME600" s="61"/>
      <c r="MF600" s="61"/>
      <c r="MG600" s="61"/>
      <c r="MH600" s="61"/>
      <c r="MI600" s="61"/>
      <c r="MJ600" s="61"/>
      <c r="MK600" s="61"/>
      <c r="ML600" s="61"/>
      <c r="MM600" s="61"/>
      <c r="MN600" s="61"/>
      <c r="MO600" s="61"/>
      <c r="MP600" s="61"/>
      <c r="MQ600" s="61"/>
      <c r="MR600" s="61"/>
      <c r="MS600" s="61"/>
      <c r="MT600" s="61"/>
      <c r="MU600" s="61"/>
      <c r="MV600" s="61"/>
      <c r="MW600" s="61"/>
      <c r="MX600" s="61"/>
      <c r="MY600" s="61"/>
      <c r="MZ600" s="61"/>
      <c r="NA600" s="61"/>
      <c r="NB600" s="61"/>
      <c r="NC600" s="61"/>
      <c r="ND600" s="61"/>
      <c r="NE600" s="61"/>
      <c r="NF600" s="61"/>
      <c r="NG600" s="61"/>
      <c r="NH600" s="61"/>
      <c r="NI600" s="61"/>
      <c r="NJ600" s="61"/>
      <c r="NK600" s="61"/>
      <c r="NL600" s="61"/>
      <c r="NM600" s="61"/>
      <c r="NN600" s="61"/>
      <c r="NO600" s="61"/>
      <c r="NP600" s="61"/>
      <c r="NQ600" s="61"/>
      <c r="NR600" s="61"/>
      <c r="NS600" s="61"/>
      <c r="NT600" s="61"/>
      <c r="NU600" s="61"/>
      <c r="NV600" s="61"/>
      <c r="NW600" s="61"/>
      <c r="NX600" s="61"/>
      <c r="NY600" s="61"/>
      <c r="NZ600" s="61"/>
      <c r="OA600" s="61"/>
      <c r="OB600" s="61"/>
      <c r="OC600" s="61"/>
      <c r="OD600" s="61"/>
      <c r="OE600" s="61"/>
      <c r="OF600" s="61"/>
      <c r="OG600" s="61"/>
      <c r="OH600" s="61"/>
      <c r="OI600" s="61"/>
      <c r="OJ600" s="61"/>
      <c r="OK600" s="61"/>
      <c r="OL600" s="61"/>
      <c r="OM600" s="61"/>
      <c r="ON600" s="61"/>
      <c r="OO600" s="61"/>
      <c r="OP600" s="61"/>
      <c r="OQ600" s="61"/>
      <c r="OR600" s="61"/>
      <c r="OS600" s="61"/>
      <c r="OT600" s="61"/>
      <c r="OU600" s="61"/>
      <c r="OV600" s="61"/>
      <c r="OW600" s="61"/>
      <c r="OX600" s="61"/>
      <c r="OY600" s="61"/>
      <c r="OZ600" s="61"/>
    </row>
    <row r="601" spans="1:417" ht="94.5" hidden="1">
      <c r="A601" s="61"/>
      <c r="B601" s="61">
        <v>230</v>
      </c>
      <c r="C601" s="176" t="s">
        <v>421</v>
      </c>
      <c r="D601" s="133" t="s">
        <v>4</v>
      </c>
      <c r="E601" s="176" t="s">
        <v>1098</v>
      </c>
      <c r="F601" s="134" t="s">
        <v>4</v>
      </c>
      <c r="G601" s="133"/>
      <c r="H601" s="176" t="s">
        <v>1098</v>
      </c>
      <c r="I601" s="176" t="s">
        <v>1140</v>
      </c>
      <c r="J601" s="134"/>
      <c r="K601" s="206" t="s">
        <v>662</v>
      </c>
      <c r="L601" s="134" t="s">
        <v>664</v>
      </c>
      <c r="M601" s="134" t="s">
        <v>393</v>
      </c>
      <c r="N601" s="61" t="s">
        <v>349</v>
      </c>
      <c r="O601" s="61" t="s">
        <v>205</v>
      </c>
      <c r="P601" s="61"/>
      <c r="Q601" s="131"/>
      <c r="R601" s="131"/>
      <c r="S601" s="131"/>
      <c r="T601" s="131"/>
      <c r="U601" s="131"/>
      <c r="V601" s="131" t="s">
        <v>205</v>
      </c>
      <c r="W601" s="131"/>
      <c r="X601" s="131"/>
      <c r="Y601" s="131"/>
      <c r="Z601" s="131"/>
      <c r="AA601" s="131"/>
      <c r="AB601" s="130">
        <f t="shared" si="841"/>
        <v>1</v>
      </c>
      <c r="AC601" s="77"/>
      <c r="AD601" s="77"/>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251"/>
      <c r="BT601" s="251"/>
      <c r="BU601" s="76"/>
      <c r="BV601" s="205"/>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202"/>
      <c r="DC601" s="203"/>
      <c r="DD601" s="202"/>
      <c r="DE601" s="203"/>
      <c r="DF601" s="202"/>
      <c r="DG601" s="203"/>
      <c r="DH601" s="202"/>
      <c r="DI601" s="203" t="e">
        <f>DH601/(DB601+DD601+DF601+DH601)</f>
        <v>#DIV/0!</v>
      </c>
      <c r="DJ601" s="204" t="e">
        <f>(((DB601*2)+(DD601*1)+(DF601*0)))/(DB601+DD601+DF601)</f>
        <v>#DIV/0!</v>
      </c>
      <c r="DK601" s="207" t="e">
        <f>IF(DI601&gt;=50%,"KĐG",IF(DJ601&gt;=1.6,"Đạt mục tiêu",IF(DJ601&gt;=1,"Cần cố gắng","Chưa đạt")))</f>
        <v>#DIV/0!</v>
      </c>
      <c r="DL601" s="77"/>
      <c r="DM601" s="77"/>
      <c r="DN601" s="77"/>
      <c r="DO601" s="77"/>
      <c r="DP601" s="201">
        <v>2</v>
      </c>
      <c r="DQ601" s="201">
        <v>2</v>
      </c>
      <c r="DR601" s="201">
        <v>2</v>
      </c>
      <c r="DS601" s="201">
        <v>2</v>
      </c>
      <c r="DT601" s="201">
        <v>2</v>
      </c>
      <c r="DU601" s="201">
        <v>2</v>
      </c>
      <c r="DV601" s="201">
        <v>2</v>
      </c>
      <c r="DW601" s="201">
        <v>2</v>
      </c>
      <c r="DX601" s="201">
        <v>2</v>
      </c>
      <c r="DY601" s="201">
        <v>2</v>
      </c>
      <c r="DZ601" s="201">
        <v>2</v>
      </c>
      <c r="EA601" s="201">
        <v>2</v>
      </c>
      <c r="EB601" s="201">
        <v>2</v>
      </c>
      <c r="EC601" s="201">
        <v>2</v>
      </c>
      <c r="ED601" s="201">
        <v>2</v>
      </c>
      <c r="EE601" s="201">
        <v>2</v>
      </c>
      <c r="EF601" s="201">
        <v>2</v>
      </c>
      <c r="EG601" s="201">
        <v>2</v>
      </c>
      <c r="EH601" s="201">
        <v>2</v>
      </c>
      <c r="EI601" s="201">
        <v>2</v>
      </c>
      <c r="EJ601" s="201">
        <v>2</v>
      </c>
      <c r="EK601" s="201">
        <v>2</v>
      </c>
      <c r="EL601" s="201">
        <v>2</v>
      </c>
      <c r="EM601" s="201">
        <v>2</v>
      </c>
      <c r="EN601" s="201">
        <v>2</v>
      </c>
      <c r="EO601" s="201">
        <v>2</v>
      </c>
      <c r="EP601" s="201">
        <v>2</v>
      </c>
      <c r="EQ601" s="201">
        <v>2</v>
      </c>
      <c r="ER601" s="201">
        <v>2</v>
      </c>
      <c r="ES601" s="201">
        <v>2</v>
      </c>
      <c r="ET601" s="201">
        <v>2</v>
      </c>
      <c r="EU601" s="202">
        <f>COUNTIF(DL601:ET601,"2")</f>
        <v>31</v>
      </c>
      <c r="EV601" s="203">
        <f>EU601/(EU601+EW601+EY601+FA601)</f>
        <v>1</v>
      </c>
      <c r="EW601" s="202">
        <f>COUNTIF(DL601:ET601,"1")</f>
        <v>0</v>
      </c>
      <c r="EX601" s="203">
        <f>EW601/(EU601+EW601+EY601+FA601)</f>
        <v>0</v>
      </c>
      <c r="EY601" s="202">
        <f>COUNTIF(DL601:ET601,"0")</f>
        <v>0</v>
      </c>
      <c r="EZ601" s="203">
        <f>EY601/(EU601+EW601+EY601+FA601)</f>
        <v>0</v>
      </c>
      <c r="FA601" s="202">
        <f>COUNTIF(DL601:ET601,"KĐG")</f>
        <v>0</v>
      </c>
      <c r="FB601" s="203">
        <f>FA601/(EU601+EW601+EY601+FA601)</f>
        <v>0</v>
      </c>
      <c r="FC601" s="204">
        <f>(((EU601*2)+(EW601*1)+(EY601*0)))/(EU601+EW601+EY601)</f>
        <v>2</v>
      </c>
      <c r="FD601" s="207" t="str">
        <f>IF(FB601&gt;=50%,"KĐG",IF(FC601&gt;=1.6,"Đạt mục tiêu",IF(FC601&gt;=1,"Cần cố gắng","Chưa đạt")))</f>
        <v>Đạt mục tiêu</v>
      </c>
      <c r="FE601" s="77"/>
      <c r="FF601" s="77"/>
      <c r="FG601" s="77"/>
      <c r="FH601" s="77"/>
      <c r="FI601" s="77"/>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c r="GU601" s="61"/>
      <c r="GV601" s="61"/>
      <c r="GW601" s="61"/>
      <c r="GX601" s="61"/>
      <c r="GY601" s="77"/>
      <c r="GZ601" s="77"/>
      <c r="HA601" s="77"/>
      <c r="HB601" s="77"/>
      <c r="HC601" s="77"/>
      <c r="HD601" s="61"/>
      <c r="HE601" s="61"/>
      <c r="HF601" s="61"/>
      <c r="HG601" s="61"/>
      <c r="HH601" s="61"/>
      <c r="HI601" s="61"/>
      <c r="HJ601" s="61"/>
      <c r="HK601" s="61"/>
      <c r="HL601" s="61"/>
      <c r="HM601" s="61"/>
      <c r="HN601" s="61"/>
      <c r="HO601" s="61"/>
      <c r="HP601" s="61"/>
      <c r="HQ601" s="61"/>
      <c r="HR601" s="61"/>
      <c r="HS601" s="61"/>
      <c r="HT601" s="61"/>
      <c r="HU601" s="61"/>
      <c r="HV601" s="61"/>
      <c r="HW601" s="61"/>
      <c r="HX601" s="61"/>
      <c r="HY601" s="61"/>
      <c r="HZ601" s="61"/>
      <c r="IA601" s="61"/>
      <c r="IB601" s="61"/>
      <c r="IC601" s="61"/>
      <c r="ID601" s="61"/>
      <c r="IE601" s="61"/>
      <c r="IF601" s="61"/>
      <c r="IG601" s="61"/>
      <c r="IH601" s="61"/>
      <c r="II601" s="61"/>
      <c r="IJ601" s="61"/>
      <c r="IK601" s="61"/>
      <c r="IL601" s="61"/>
      <c r="IM601" s="61"/>
      <c r="IN601" s="61"/>
      <c r="IO601" s="61"/>
      <c r="IP601" s="61"/>
      <c r="IQ601" s="61"/>
      <c r="IR601" s="61"/>
      <c r="IS601" s="77"/>
      <c r="IT601" s="77"/>
      <c r="IU601" s="77"/>
      <c r="IV601" s="77"/>
      <c r="IW601" s="61"/>
      <c r="IX601" s="61"/>
      <c r="IY601" s="61"/>
      <c r="IZ601" s="61"/>
      <c r="JA601" s="61"/>
      <c r="JB601" s="61"/>
      <c r="JC601" s="61"/>
      <c r="JD601" s="61"/>
      <c r="JE601" s="61"/>
      <c r="JF601" s="61"/>
      <c r="JG601" s="61"/>
      <c r="JH601" s="61"/>
      <c r="JI601" s="61"/>
      <c r="JJ601" s="61"/>
      <c r="JK601" s="61"/>
      <c r="JL601" s="61"/>
      <c r="JM601" s="61"/>
      <c r="JN601" s="61"/>
      <c r="JO601" s="61"/>
      <c r="JP601" s="61"/>
      <c r="JQ601" s="61"/>
      <c r="JR601" s="61"/>
      <c r="JS601" s="61"/>
      <c r="JT601" s="61"/>
      <c r="JU601" s="61"/>
      <c r="JV601" s="61"/>
      <c r="JW601" s="61"/>
      <c r="JX601" s="61"/>
      <c r="JY601" s="61"/>
      <c r="JZ601" s="61"/>
      <c r="KA601" s="61"/>
      <c r="KB601" s="61"/>
      <c r="KC601" s="61"/>
      <c r="KD601" s="61"/>
      <c r="KE601" s="61"/>
      <c r="KF601" s="61"/>
      <c r="KG601" s="61"/>
      <c r="KH601" s="61"/>
      <c r="KI601" s="61"/>
      <c r="KJ601" s="61"/>
      <c r="KK601" s="61"/>
      <c r="KL601" s="61"/>
      <c r="KM601" s="61"/>
      <c r="KN601" s="61"/>
      <c r="KO601" s="61"/>
      <c r="KP601" s="61"/>
      <c r="KQ601" s="61"/>
      <c r="KR601" s="61"/>
      <c r="KS601" s="61"/>
      <c r="KT601" s="61"/>
      <c r="KU601" s="61"/>
      <c r="KV601" s="61"/>
      <c r="KW601" s="61"/>
      <c r="KX601" s="61"/>
      <c r="KY601" s="61"/>
      <c r="KZ601" s="61"/>
      <c r="LA601" s="61"/>
      <c r="LB601" s="61"/>
      <c r="LC601" s="61"/>
      <c r="LD601" s="61"/>
      <c r="LE601" s="61"/>
      <c r="LF601" s="61"/>
      <c r="LG601" s="61"/>
      <c r="LH601" s="61"/>
      <c r="LI601" s="61"/>
      <c r="LJ601" s="61"/>
      <c r="LK601" s="61"/>
      <c r="LL601" s="61"/>
      <c r="LM601" s="61"/>
      <c r="LN601" s="61"/>
      <c r="LO601" s="61"/>
      <c r="LP601" s="61"/>
      <c r="LQ601" s="61"/>
      <c r="LR601" s="61"/>
      <c r="LS601" s="61"/>
      <c r="LT601" s="61"/>
      <c r="LU601" s="61"/>
      <c r="LV601" s="61"/>
      <c r="LW601" s="61"/>
      <c r="LX601" s="61"/>
      <c r="LY601" s="61"/>
      <c r="LZ601" s="61"/>
      <c r="MA601" s="61"/>
      <c r="MB601" s="61"/>
      <c r="MC601" s="61"/>
      <c r="MD601" s="61"/>
      <c r="ME601" s="61"/>
      <c r="MF601" s="61"/>
      <c r="MG601" s="61"/>
      <c r="MH601" s="61"/>
      <c r="MI601" s="61"/>
      <c r="MJ601" s="61"/>
      <c r="MK601" s="61"/>
      <c r="ML601" s="61"/>
      <c r="MM601" s="61"/>
      <c r="MN601" s="61"/>
      <c r="MO601" s="61"/>
      <c r="MP601" s="61"/>
      <c r="MQ601" s="61"/>
      <c r="MR601" s="61"/>
      <c r="MS601" s="61"/>
      <c r="MT601" s="61"/>
      <c r="MU601" s="61"/>
      <c r="MV601" s="61"/>
      <c r="MW601" s="61"/>
      <c r="MX601" s="61"/>
      <c r="MY601" s="61"/>
      <c r="MZ601" s="61"/>
      <c r="NA601" s="61"/>
      <c r="NB601" s="61"/>
      <c r="NC601" s="61"/>
      <c r="ND601" s="61"/>
      <c r="NE601" s="61"/>
      <c r="NF601" s="61"/>
      <c r="NG601" s="61"/>
      <c r="NH601" s="61"/>
      <c r="NI601" s="61"/>
      <c r="NJ601" s="61"/>
      <c r="NK601" s="61"/>
      <c r="NL601" s="61"/>
      <c r="NM601" s="61"/>
      <c r="NN601" s="61"/>
      <c r="NO601" s="61"/>
      <c r="NP601" s="61"/>
      <c r="NQ601" s="61"/>
      <c r="NR601" s="61"/>
      <c r="NS601" s="61"/>
      <c r="NT601" s="61"/>
      <c r="NU601" s="61"/>
      <c r="NV601" s="61"/>
      <c r="NW601" s="61"/>
      <c r="NX601" s="61"/>
      <c r="NY601" s="61"/>
      <c r="NZ601" s="61"/>
      <c r="OA601" s="61"/>
      <c r="OB601" s="61"/>
      <c r="OC601" s="61"/>
      <c r="OD601" s="61"/>
      <c r="OE601" s="61"/>
      <c r="OF601" s="61"/>
      <c r="OG601" s="61"/>
      <c r="OH601" s="61"/>
      <c r="OI601" s="61"/>
      <c r="OJ601" s="61"/>
      <c r="OK601" s="61"/>
      <c r="OL601" s="61"/>
      <c r="OM601" s="61"/>
      <c r="ON601" s="61"/>
      <c r="OO601" s="61"/>
      <c r="OP601" s="61"/>
      <c r="OQ601" s="61"/>
      <c r="OR601" s="61"/>
      <c r="OS601" s="61"/>
      <c r="OT601" s="61"/>
      <c r="OU601" s="61"/>
      <c r="OV601" s="61"/>
      <c r="OW601" s="61"/>
      <c r="OX601" s="61"/>
      <c r="OY601" s="61"/>
      <c r="OZ601" s="61"/>
    </row>
    <row r="602" spans="1:417" ht="63" hidden="1">
      <c r="A602" s="61"/>
      <c r="B602" s="61">
        <v>231</v>
      </c>
      <c r="C602" s="137" t="s">
        <v>292</v>
      </c>
      <c r="D602" s="133" t="s">
        <v>4</v>
      </c>
      <c r="E602" s="137" t="s">
        <v>391</v>
      </c>
      <c r="F602" s="134" t="s">
        <v>6</v>
      </c>
      <c r="G602" s="133"/>
      <c r="H602" s="137" t="s">
        <v>391</v>
      </c>
      <c r="I602" s="137" t="s">
        <v>807</v>
      </c>
      <c r="J602" s="134"/>
      <c r="K602" s="206" t="s">
        <v>662</v>
      </c>
      <c r="L602" s="200" t="s">
        <v>500</v>
      </c>
      <c r="M602" s="134" t="s">
        <v>393</v>
      </c>
      <c r="N602" s="61" t="s">
        <v>349</v>
      </c>
      <c r="O602" s="61" t="s">
        <v>205</v>
      </c>
      <c r="P602" s="61"/>
      <c r="Q602" s="131" t="s">
        <v>205</v>
      </c>
      <c r="R602" s="131"/>
      <c r="S602" s="131"/>
      <c r="T602" s="131"/>
      <c r="U602" s="131"/>
      <c r="V602" s="131"/>
      <c r="W602" s="131"/>
      <c r="X602" s="131"/>
      <c r="Y602" s="131"/>
      <c r="Z602" s="131"/>
      <c r="AA602" s="131"/>
      <c r="AB602" s="130">
        <f t="shared" si="841"/>
        <v>1</v>
      </c>
      <c r="AC602" s="75" t="s">
        <v>663</v>
      </c>
      <c r="AD602" s="77"/>
      <c r="AE602" s="201">
        <v>2</v>
      </c>
      <c r="AF602" s="201">
        <v>1</v>
      </c>
      <c r="AG602" s="201">
        <v>1</v>
      </c>
      <c r="AH602" s="201">
        <v>2</v>
      </c>
      <c r="AI602" s="201">
        <v>2</v>
      </c>
      <c r="AJ602" s="201">
        <v>2</v>
      </c>
      <c r="AK602" s="201">
        <v>2</v>
      </c>
      <c r="AL602" s="201">
        <v>2</v>
      </c>
      <c r="AM602" s="201">
        <v>2</v>
      </c>
      <c r="AN602" s="201">
        <v>2</v>
      </c>
      <c r="AO602" s="201">
        <v>2</v>
      </c>
      <c r="AP602" s="201">
        <v>2</v>
      </c>
      <c r="AQ602" s="201">
        <v>1</v>
      </c>
      <c r="AR602" s="201">
        <v>2</v>
      </c>
      <c r="AS602" s="201">
        <v>2</v>
      </c>
      <c r="AT602" s="201">
        <v>2</v>
      </c>
      <c r="AU602" s="201">
        <v>2</v>
      </c>
      <c r="AV602" s="201">
        <v>2</v>
      </c>
      <c r="AW602" s="201">
        <v>2</v>
      </c>
      <c r="AX602" s="201">
        <v>2</v>
      </c>
      <c r="AY602" s="201">
        <v>2</v>
      </c>
      <c r="AZ602" s="201">
        <v>2</v>
      </c>
      <c r="BA602" s="201">
        <v>2</v>
      </c>
      <c r="BB602" s="201">
        <v>2</v>
      </c>
      <c r="BC602" s="201">
        <v>2</v>
      </c>
      <c r="BD602" s="201">
        <v>2</v>
      </c>
      <c r="BE602" s="201">
        <v>2</v>
      </c>
      <c r="BF602" s="201">
        <v>1</v>
      </c>
      <c r="BG602" s="201">
        <v>1</v>
      </c>
      <c r="BH602" s="201">
        <v>2</v>
      </c>
      <c r="BI602" s="202">
        <f>COUNTIF(AE602:BH602,"2")</f>
        <v>25</v>
      </c>
      <c r="BJ602" s="203">
        <f>BI602/(BI602+BK602+BM602+BO602)</f>
        <v>0.83333333333333337</v>
      </c>
      <c r="BK602" s="202">
        <f>COUNTIF(AE602:BH602,"1")</f>
        <v>5</v>
      </c>
      <c r="BL602" s="203">
        <f>BK602/(BI602+BK602+BM602+BO602)</f>
        <v>0.16666666666666666</v>
      </c>
      <c r="BM602" s="202">
        <f>COUNTIF(AE602:BH602,"0")</f>
        <v>0</v>
      </c>
      <c r="BN602" s="203">
        <f>BM602/(BI602+BK602+BM602+BO602)</f>
        <v>0</v>
      </c>
      <c r="BO602" s="202">
        <f>COUNTIF(P602:BH602,"KĐG")</f>
        <v>0</v>
      </c>
      <c r="BP602" s="203">
        <f>BO602/(BI602+BK602+BM602+BO602)</f>
        <v>0</v>
      </c>
      <c r="BQ602" s="204">
        <f>(((BI602*2)+(BK602*1)+(BM602*0)))/(BI602+BK602+BM602)</f>
        <v>1.8333333333333333</v>
      </c>
      <c r="BR602" s="205" t="str">
        <f>IF(BP602&gt;=50%,"KĐG",IF(BQ602&gt;=1.6,"Đạt mục tiêu",IF(BQ602&gt;=1,"Cần cố gắng","Chưa đạt")))</f>
        <v>Đạt mục tiêu</v>
      </c>
      <c r="BS602" s="251"/>
      <c r="BT602" s="251"/>
      <c r="BU602" s="77">
        <v>2</v>
      </c>
      <c r="BV602" s="77">
        <v>1</v>
      </c>
      <c r="BW602" s="61">
        <v>1</v>
      </c>
      <c r="BX602" s="61">
        <v>2</v>
      </c>
      <c r="BY602" s="61">
        <v>2</v>
      </c>
      <c r="BZ602" s="61">
        <v>2</v>
      </c>
      <c r="CA602" s="61">
        <v>2</v>
      </c>
      <c r="CB602" s="61">
        <v>2</v>
      </c>
      <c r="CC602" s="61">
        <v>2</v>
      </c>
      <c r="CD602" s="61">
        <v>2</v>
      </c>
      <c r="CE602" s="61">
        <v>2</v>
      </c>
      <c r="CF602" s="61">
        <v>2</v>
      </c>
      <c r="CG602" s="61">
        <v>1</v>
      </c>
      <c r="CH602" s="61">
        <v>2</v>
      </c>
      <c r="CI602" s="61">
        <v>2</v>
      </c>
      <c r="CJ602" s="61">
        <v>2</v>
      </c>
      <c r="CK602" s="61">
        <v>2</v>
      </c>
      <c r="CL602" s="61">
        <v>2</v>
      </c>
      <c r="CM602" s="61">
        <v>2</v>
      </c>
      <c r="CN602" s="61">
        <v>2</v>
      </c>
      <c r="CO602" s="61">
        <v>2</v>
      </c>
      <c r="CP602" s="61">
        <v>2</v>
      </c>
      <c r="CQ602" s="61">
        <v>2</v>
      </c>
      <c r="CR602" s="61">
        <v>2</v>
      </c>
      <c r="CS602" s="61">
        <v>2</v>
      </c>
      <c r="CT602" s="61">
        <v>2</v>
      </c>
      <c r="CU602" s="61">
        <v>2</v>
      </c>
      <c r="CV602" s="61">
        <v>1</v>
      </c>
      <c r="CW602" s="61">
        <v>1</v>
      </c>
      <c r="CX602" s="61">
        <v>2</v>
      </c>
      <c r="CY602" s="61">
        <f>COUNTIF(BU602:CX602,"2")</f>
        <v>25</v>
      </c>
      <c r="CZ602" s="61">
        <f>CY602/(CY602+DA602+DC602+DE602)</f>
        <v>0.83333333333333337</v>
      </c>
      <c r="DA602" s="61">
        <f>COUNTIF(BU602:CX602,"1")</f>
        <v>5</v>
      </c>
      <c r="DB602" s="61">
        <f>DA602/(CY602+DA602+DC602+DE602)</f>
        <v>0.16666666666666666</v>
      </c>
      <c r="DC602" s="61">
        <f>COUNTIF(BU602:CX602,"0")</f>
        <v>0</v>
      </c>
      <c r="DD602" s="61">
        <f>DC602/(CY602+DA602+DC602+DE602)</f>
        <v>0</v>
      </c>
      <c r="DE602" s="61">
        <f>COUNTIF(BG602:CX602,"KĐG")</f>
        <v>0</v>
      </c>
      <c r="DF602" s="61">
        <f>DE602/(CY602+DA602+DC602+DE602)</f>
        <v>0</v>
      </c>
      <c r="DG602" s="61">
        <f>(((CY602*2)+(DA602*1)+(DC602*0)))/(CY602+DA602+DC602)</f>
        <v>1.8333333333333333</v>
      </c>
      <c r="DH602" s="61" t="str">
        <f>IF(DF602&gt;=50%,"KĐG",IF(DG602&gt;=1.6,"Đạt mục tiêu",IF(DG602&gt;=1,"Cần cố gắng","Chưa đạt")))</f>
        <v>Đạt mục tiêu</v>
      </c>
      <c r="DI602" s="61"/>
      <c r="DJ602" s="61"/>
      <c r="DK602" s="61"/>
      <c r="DL602" s="77"/>
      <c r="DM602" s="77"/>
      <c r="DN602" s="77"/>
      <c r="DO602" s="77"/>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c r="EZ602" s="61"/>
      <c r="FA602" s="61"/>
      <c r="FB602" s="61"/>
      <c r="FC602" s="61"/>
      <c r="FD602" s="61"/>
      <c r="FE602" s="77"/>
      <c r="FF602" s="77"/>
      <c r="FG602" s="77"/>
      <c r="FH602" s="77"/>
      <c r="FI602" s="77"/>
      <c r="FJ602" s="61"/>
      <c r="FK602" s="61"/>
      <c r="FL602" s="61"/>
      <c r="FM602" s="61"/>
      <c r="FN602" s="61"/>
      <c r="FO602" s="61"/>
      <c r="FP602" s="61"/>
      <c r="FQ602" s="61"/>
      <c r="FR602" s="61"/>
      <c r="FS602" s="61"/>
      <c r="FT602" s="61"/>
      <c r="FU602" s="61"/>
      <c r="FV602" s="61"/>
      <c r="FW602" s="61"/>
      <c r="FX602" s="61"/>
      <c r="FY602" s="61"/>
      <c r="FZ602" s="61"/>
      <c r="GA602" s="61"/>
      <c r="GB602" s="61"/>
      <c r="GC602" s="61"/>
      <c r="GD602" s="61"/>
      <c r="GE602" s="61"/>
      <c r="GF602" s="61"/>
      <c r="GG602" s="61"/>
      <c r="GH602" s="61"/>
      <c r="GI602" s="61"/>
      <c r="GJ602" s="61"/>
      <c r="GK602" s="61"/>
      <c r="GL602" s="61"/>
      <c r="GM602" s="61"/>
      <c r="GN602" s="61"/>
      <c r="GO602" s="61"/>
      <c r="GP602" s="61"/>
      <c r="GQ602" s="61"/>
      <c r="GR602" s="61"/>
      <c r="GS602" s="61"/>
      <c r="GT602" s="61"/>
      <c r="GU602" s="61"/>
      <c r="GV602" s="61"/>
      <c r="GW602" s="61"/>
      <c r="GX602" s="61"/>
      <c r="GY602" s="77"/>
      <c r="GZ602" s="77"/>
      <c r="HA602" s="77"/>
      <c r="HB602" s="77"/>
      <c r="HC602" s="77"/>
      <c r="HD602" s="61"/>
      <c r="HE602" s="61"/>
      <c r="HF602" s="61"/>
      <c r="HG602" s="61"/>
      <c r="HH602" s="61"/>
      <c r="HI602" s="61"/>
      <c r="HJ602" s="61"/>
      <c r="HK602" s="61"/>
      <c r="HL602" s="61"/>
      <c r="HM602" s="61"/>
      <c r="HN602" s="61"/>
      <c r="HO602" s="61"/>
      <c r="HP602" s="61"/>
      <c r="HQ602" s="61"/>
      <c r="HR602" s="61"/>
      <c r="HS602" s="61"/>
      <c r="HT602" s="61"/>
      <c r="HU602" s="61"/>
      <c r="HV602" s="61"/>
      <c r="HW602" s="61"/>
      <c r="HX602" s="61"/>
      <c r="HY602" s="61"/>
      <c r="HZ602" s="61"/>
      <c r="IA602" s="61"/>
      <c r="IB602" s="61"/>
      <c r="IC602" s="61"/>
      <c r="ID602" s="61"/>
      <c r="IE602" s="61"/>
      <c r="IF602" s="61"/>
      <c r="IG602" s="61"/>
      <c r="IH602" s="61"/>
      <c r="II602" s="61"/>
      <c r="IJ602" s="61"/>
      <c r="IK602" s="61"/>
      <c r="IL602" s="61"/>
      <c r="IM602" s="61"/>
      <c r="IN602" s="61"/>
      <c r="IO602" s="61"/>
      <c r="IP602" s="61"/>
      <c r="IQ602" s="61"/>
      <c r="IR602" s="61"/>
      <c r="IS602" s="77"/>
      <c r="IT602" s="77"/>
      <c r="IU602" s="77"/>
      <c r="IV602" s="77"/>
      <c r="IW602" s="61"/>
      <c r="IX602" s="61"/>
      <c r="IY602" s="61"/>
      <c r="IZ602" s="61"/>
      <c r="JA602" s="61"/>
      <c r="JB602" s="61"/>
      <c r="JC602" s="61"/>
      <c r="JD602" s="61"/>
      <c r="JE602" s="61"/>
      <c r="JF602" s="61"/>
      <c r="JG602" s="61"/>
      <c r="JH602" s="61"/>
      <c r="JI602" s="61"/>
      <c r="JJ602" s="61"/>
      <c r="JK602" s="61"/>
      <c r="JL602" s="61"/>
      <c r="JM602" s="61"/>
      <c r="JN602" s="61"/>
      <c r="JO602" s="61"/>
      <c r="JP602" s="61"/>
      <c r="JQ602" s="61"/>
      <c r="JR602" s="61"/>
      <c r="JS602" s="61"/>
      <c r="JT602" s="61"/>
      <c r="JU602" s="61"/>
      <c r="JV602" s="61"/>
      <c r="JW602" s="61"/>
      <c r="JX602" s="61"/>
      <c r="JY602" s="61"/>
      <c r="JZ602" s="61"/>
      <c r="KA602" s="61"/>
      <c r="KB602" s="61"/>
      <c r="KC602" s="61"/>
      <c r="KD602" s="61"/>
      <c r="KE602" s="61"/>
      <c r="KF602" s="61"/>
      <c r="KG602" s="61"/>
      <c r="KH602" s="61"/>
      <c r="KI602" s="61"/>
      <c r="KJ602" s="61"/>
      <c r="KK602" s="61"/>
      <c r="KL602" s="61"/>
      <c r="KM602" s="61"/>
      <c r="KN602" s="61"/>
      <c r="KO602" s="61"/>
      <c r="KP602" s="61"/>
      <c r="KQ602" s="61"/>
      <c r="KR602" s="61"/>
      <c r="KS602" s="61"/>
      <c r="KT602" s="61"/>
      <c r="KU602" s="61"/>
      <c r="KV602" s="61"/>
      <c r="KW602" s="61"/>
      <c r="KX602" s="61"/>
      <c r="KY602" s="61"/>
      <c r="KZ602" s="61"/>
      <c r="LA602" s="61"/>
      <c r="LB602" s="61"/>
      <c r="LC602" s="61"/>
      <c r="LD602" s="61"/>
      <c r="LE602" s="61"/>
      <c r="LF602" s="61"/>
      <c r="LG602" s="61"/>
      <c r="LH602" s="61"/>
      <c r="LI602" s="61"/>
      <c r="LJ602" s="61"/>
      <c r="LK602" s="61"/>
      <c r="LL602" s="61"/>
      <c r="LM602" s="61"/>
      <c r="LN602" s="61"/>
      <c r="LO602" s="61"/>
      <c r="LP602" s="61"/>
      <c r="LQ602" s="61"/>
      <c r="LR602" s="61"/>
      <c r="LS602" s="61"/>
      <c r="LT602" s="61"/>
      <c r="LU602" s="61"/>
      <c r="LV602" s="61"/>
      <c r="LW602" s="61"/>
      <c r="LX602" s="61"/>
      <c r="LY602" s="61"/>
      <c r="LZ602" s="61"/>
      <c r="MA602" s="61"/>
      <c r="MB602" s="61"/>
      <c r="MC602" s="61"/>
      <c r="MD602" s="61"/>
      <c r="ME602" s="61"/>
      <c r="MF602" s="61"/>
      <c r="MG602" s="61"/>
      <c r="MH602" s="61"/>
      <c r="MI602" s="61"/>
      <c r="MJ602" s="61"/>
      <c r="MK602" s="61"/>
      <c r="ML602" s="61"/>
      <c r="MM602" s="61"/>
      <c r="MN602" s="61"/>
      <c r="MO602" s="61"/>
      <c r="MP602" s="61"/>
      <c r="MQ602" s="61"/>
      <c r="MR602" s="61"/>
      <c r="MS602" s="61"/>
      <c r="MT602" s="61"/>
      <c r="MU602" s="61"/>
      <c r="MV602" s="61"/>
      <c r="MW602" s="61"/>
      <c r="MX602" s="61"/>
      <c r="MY602" s="61"/>
      <c r="MZ602" s="61"/>
      <c r="NA602" s="61"/>
      <c r="NB602" s="61"/>
      <c r="NC602" s="61"/>
      <c r="ND602" s="61"/>
      <c r="NE602" s="61"/>
      <c r="NF602" s="61"/>
      <c r="NG602" s="61"/>
      <c r="NH602" s="61"/>
      <c r="NI602" s="61"/>
      <c r="NJ602" s="61"/>
      <c r="NK602" s="61"/>
      <c r="NL602" s="61"/>
      <c r="NM602" s="61"/>
      <c r="NN602" s="61"/>
      <c r="NO602" s="61"/>
      <c r="NP602" s="61"/>
      <c r="NQ602" s="61"/>
      <c r="NR602" s="61"/>
      <c r="NS602" s="61"/>
      <c r="NT602" s="61"/>
      <c r="NU602" s="61"/>
      <c r="NV602" s="61"/>
      <c r="NW602" s="61"/>
      <c r="NX602" s="61"/>
      <c r="NY602" s="61"/>
      <c r="NZ602" s="61"/>
      <c r="OA602" s="61"/>
      <c r="OB602" s="61"/>
      <c r="OC602" s="61"/>
      <c r="OD602" s="61"/>
      <c r="OE602" s="61"/>
      <c r="OF602" s="61"/>
      <c r="OG602" s="61"/>
      <c r="OH602" s="61"/>
      <c r="OI602" s="61"/>
      <c r="OJ602" s="61"/>
      <c r="OK602" s="61"/>
      <c r="OL602" s="61"/>
      <c r="OM602" s="61"/>
      <c r="ON602" s="61"/>
      <c r="OO602" s="61"/>
      <c r="OP602" s="61"/>
      <c r="OQ602" s="61"/>
      <c r="OR602" s="61"/>
      <c r="OS602" s="61"/>
      <c r="OT602" s="61"/>
      <c r="OU602" s="61"/>
      <c r="OV602" s="61"/>
      <c r="OW602" s="61"/>
      <c r="OX602" s="61"/>
      <c r="OY602" s="61"/>
      <c r="OZ602" s="61"/>
    </row>
    <row r="603" spans="1:417" ht="58.5" hidden="1" customHeight="1">
      <c r="A603" s="61"/>
      <c r="B603" s="61">
        <v>232</v>
      </c>
      <c r="C603" s="137" t="s">
        <v>298</v>
      </c>
      <c r="D603" s="133" t="s">
        <v>4</v>
      </c>
      <c r="E603" s="137" t="s">
        <v>293</v>
      </c>
      <c r="F603" s="134" t="s">
        <v>12</v>
      </c>
      <c r="G603" s="133"/>
      <c r="H603" s="137" t="s">
        <v>293</v>
      </c>
      <c r="I603" s="176" t="s">
        <v>1582</v>
      </c>
      <c r="J603" s="134"/>
      <c r="K603" s="206" t="s">
        <v>662</v>
      </c>
      <c r="L603" s="134" t="s">
        <v>500</v>
      </c>
      <c r="M603" s="134" t="s">
        <v>393</v>
      </c>
      <c r="N603" s="61" t="s">
        <v>349</v>
      </c>
      <c r="O603" s="61" t="s">
        <v>205</v>
      </c>
      <c r="P603" s="61"/>
      <c r="Q603" s="131"/>
      <c r="R603" s="131"/>
      <c r="S603" s="131"/>
      <c r="T603" s="131"/>
      <c r="U603" s="131"/>
      <c r="V603" s="131"/>
      <c r="W603" s="131"/>
      <c r="X603" s="131"/>
      <c r="Y603" s="131" t="s">
        <v>205</v>
      </c>
      <c r="Z603" s="131"/>
      <c r="AA603" s="131"/>
      <c r="AB603" s="130">
        <f t="shared" si="841"/>
        <v>1</v>
      </c>
      <c r="AC603" s="77"/>
      <c r="AD603" s="77"/>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251"/>
      <c r="BT603" s="251"/>
      <c r="BU603" s="76"/>
      <c r="BV603" s="79"/>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202"/>
      <c r="DC603" s="203"/>
      <c r="DD603" s="202"/>
      <c r="DE603" s="203"/>
      <c r="DF603" s="202"/>
      <c r="DG603" s="203"/>
      <c r="DH603" s="202"/>
      <c r="DI603" s="203" t="e">
        <f>DH603/(DB603+DD603+DF603+DH603)</f>
        <v>#DIV/0!</v>
      </c>
      <c r="DJ603" s="204" t="e">
        <f>(((DB603*2)+(DD603*1)+(DF603*0)))/(DB603+DD603+DF603)</f>
        <v>#DIV/0!</v>
      </c>
      <c r="DK603" s="207" t="e">
        <f>IF(DI603&gt;=50%,"KĐG",IF(DJ603&gt;=1.6,"Đạt mục tiêu",IF(DJ603&gt;=1,"Cần cố gắng","Chưa đạt")))</f>
        <v>#DIV/0!</v>
      </c>
      <c r="DL603" s="77"/>
      <c r="DM603" s="77"/>
      <c r="DN603" s="77"/>
      <c r="DO603" s="77"/>
      <c r="DP603" s="201">
        <v>2</v>
      </c>
      <c r="DQ603" s="201">
        <v>2</v>
      </c>
      <c r="DR603" s="201">
        <v>2</v>
      </c>
      <c r="DS603" s="201">
        <v>2</v>
      </c>
      <c r="DT603" s="201">
        <v>2</v>
      </c>
      <c r="DU603" s="201">
        <v>2</v>
      </c>
      <c r="DV603" s="201">
        <v>2</v>
      </c>
      <c r="DW603" s="201">
        <v>2</v>
      </c>
      <c r="DX603" s="201">
        <v>2</v>
      </c>
      <c r="DY603" s="201">
        <v>2</v>
      </c>
      <c r="DZ603" s="201">
        <v>2</v>
      </c>
      <c r="EA603" s="201">
        <v>2</v>
      </c>
      <c r="EB603" s="201">
        <v>2</v>
      </c>
      <c r="EC603" s="201">
        <v>2</v>
      </c>
      <c r="ED603" s="201">
        <v>2</v>
      </c>
      <c r="EE603" s="201">
        <v>2</v>
      </c>
      <c r="EF603" s="201">
        <v>2</v>
      </c>
      <c r="EG603" s="201">
        <v>2</v>
      </c>
      <c r="EH603" s="201">
        <v>2</v>
      </c>
      <c r="EI603" s="201">
        <v>2</v>
      </c>
      <c r="EJ603" s="201">
        <v>2</v>
      </c>
      <c r="EK603" s="201">
        <v>2</v>
      </c>
      <c r="EL603" s="201">
        <v>2</v>
      </c>
      <c r="EM603" s="201">
        <v>2</v>
      </c>
      <c r="EN603" s="201">
        <v>2</v>
      </c>
      <c r="EO603" s="201">
        <v>2</v>
      </c>
      <c r="EP603" s="201">
        <v>2</v>
      </c>
      <c r="EQ603" s="201">
        <v>2</v>
      </c>
      <c r="ER603" s="201">
        <v>2</v>
      </c>
      <c r="ES603" s="201">
        <v>2</v>
      </c>
      <c r="ET603" s="201">
        <v>2</v>
      </c>
      <c r="EU603" s="202">
        <v>23</v>
      </c>
      <c r="EV603" s="203">
        <v>0.85185185185185186</v>
      </c>
      <c r="EW603" s="202">
        <v>2</v>
      </c>
      <c r="EX603" s="203">
        <v>7.407407407407407E-2</v>
      </c>
      <c r="EY603" s="202">
        <v>2</v>
      </c>
      <c r="EZ603" s="203">
        <v>7.407407407407407E-2</v>
      </c>
      <c r="FA603" s="202">
        <v>0</v>
      </c>
      <c r="FB603" s="203">
        <v>0</v>
      </c>
      <c r="FC603" s="204">
        <v>1.7777777777777777</v>
      </c>
      <c r="FD603" s="207" t="s">
        <v>671</v>
      </c>
      <c r="FE603" s="77"/>
      <c r="FF603" s="77"/>
      <c r="FG603" s="77"/>
      <c r="FH603" s="77"/>
      <c r="FI603" s="77"/>
      <c r="FJ603" s="61"/>
      <c r="FK603" s="61"/>
      <c r="FL603" s="61"/>
      <c r="FM603" s="61"/>
      <c r="FN603" s="61"/>
      <c r="FO603" s="61"/>
      <c r="FP603" s="61"/>
      <c r="FQ603" s="61"/>
      <c r="FR603" s="61"/>
      <c r="FS603" s="61"/>
      <c r="FT603" s="61"/>
      <c r="FU603" s="61"/>
      <c r="FV603" s="61"/>
      <c r="FW603" s="61"/>
      <c r="FX603" s="61"/>
      <c r="FY603" s="61"/>
      <c r="FZ603" s="61"/>
      <c r="GA603" s="61"/>
      <c r="GB603" s="61"/>
      <c r="GC603" s="61"/>
      <c r="GD603" s="61"/>
      <c r="GE603" s="61"/>
      <c r="GF603" s="61"/>
      <c r="GG603" s="61"/>
      <c r="GH603" s="61"/>
      <c r="GI603" s="61"/>
      <c r="GJ603" s="61"/>
      <c r="GK603" s="61"/>
      <c r="GL603" s="61"/>
      <c r="GM603" s="61"/>
      <c r="GN603" s="61"/>
      <c r="GO603" s="61"/>
      <c r="GP603" s="61"/>
      <c r="GQ603" s="61"/>
      <c r="GR603" s="61"/>
      <c r="GS603" s="61"/>
      <c r="GT603" s="61"/>
      <c r="GU603" s="61"/>
      <c r="GV603" s="61"/>
      <c r="GW603" s="61"/>
      <c r="GX603" s="61"/>
      <c r="GY603" s="77"/>
      <c r="GZ603" s="77"/>
      <c r="HA603" s="77"/>
      <c r="HB603" s="77"/>
      <c r="HC603" s="77"/>
      <c r="HD603" s="61"/>
      <c r="HE603" s="61"/>
      <c r="HF603" s="61"/>
      <c r="HG603" s="61"/>
      <c r="HH603" s="61"/>
      <c r="HI603" s="61"/>
      <c r="HJ603" s="61"/>
      <c r="HK603" s="61"/>
      <c r="HL603" s="61"/>
      <c r="HM603" s="61"/>
      <c r="HN603" s="61"/>
      <c r="HO603" s="61"/>
      <c r="HP603" s="61"/>
      <c r="HQ603" s="61"/>
      <c r="HR603" s="61"/>
      <c r="HS603" s="61"/>
      <c r="HT603" s="61"/>
      <c r="HU603" s="61"/>
      <c r="HV603" s="61"/>
      <c r="HW603" s="61"/>
      <c r="HX603" s="61"/>
      <c r="HY603" s="61"/>
      <c r="HZ603" s="61"/>
      <c r="IA603" s="61"/>
      <c r="IB603" s="61"/>
      <c r="IC603" s="61"/>
      <c r="ID603" s="61"/>
      <c r="IE603" s="61"/>
      <c r="IF603" s="61"/>
      <c r="IG603" s="61"/>
      <c r="IH603" s="61"/>
      <c r="II603" s="61"/>
      <c r="IJ603" s="61"/>
      <c r="IK603" s="61"/>
      <c r="IL603" s="61"/>
      <c r="IM603" s="61"/>
      <c r="IN603" s="61"/>
      <c r="IO603" s="61"/>
      <c r="IP603" s="61"/>
      <c r="IQ603" s="61"/>
      <c r="IR603" s="61"/>
      <c r="IS603" s="77"/>
      <c r="IT603" s="77"/>
      <c r="IU603" s="77"/>
      <c r="IV603" s="77"/>
      <c r="IW603" s="61"/>
      <c r="IX603" s="61"/>
      <c r="IY603" s="61"/>
      <c r="IZ603" s="61"/>
      <c r="JA603" s="61"/>
      <c r="JB603" s="61"/>
      <c r="JC603" s="61"/>
      <c r="JD603" s="61"/>
      <c r="JE603" s="61"/>
      <c r="JF603" s="61"/>
      <c r="JG603" s="61"/>
      <c r="JH603" s="61"/>
      <c r="JI603" s="61"/>
      <c r="JJ603" s="61"/>
      <c r="JK603" s="61"/>
      <c r="JL603" s="61"/>
      <c r="JM603" s="61"/>
      <c r="JN603" s="61"/>
      <c r="JO603" s="61"/>
      <c r="JP603" s="61"/>
      <c r="JQ603" s="61"/>
      <c r="JR603" s="61"/>
      <c r="JS603" s="61"/>
      <c r="JT603" s="61"/>
      <c r="JU603" s="61"/>
      <c r="JV603" s="61"/>
      <c r="JW603" s="61"/>
      <c r="JX603" s="61"/>
      <c r="JY603" s="61"/>
      <c r="JZ603" s="61"/>
      <c r="KA603" s="61"/>
      <c r="KB603" s="61"/>
      <c r="KC603" s="61"/>
      <c r="KD603" s="61"/>
      <c r="KE603" s="61"/>
      <c r="KF603" s="61"/>
      <c r="KG603" s="61"/>
      <c r="KH603" s="61"/>
      <c r="KI603" s="61"/>
      <c r="KJ603" s="61"/>
      <c r="KK603" s="61"/>
      <c r="KL603" s="61"/>
      <c r="KM603" s="61"/>
      <c r="KN603" s="61"/>
      <c r="KO603" s="61"/>
      <c r="KP603" s="61"/>
      <c r="KQ603" s="61"/>
      <c r="KR603" s="61"/>
      <c r="KS603" s="61"/>
      <c r="KT603" s="61"/>
      <c r="KU603" s="61"/>
      <c r="KV603" s="61"/>
      <c r="KW603" s="61"/>
      <c r="KX603" s="61"/>
      <c r="KY603" s="61"/>
      <c r="KZ603" s="61"/>
      <c r="LA603" s="61"/>
      <c r="LB603" s="61"/>
      <c r="LC603" s="61"/>
      <c r="LD603" s="61"/>
      <c r="LE603" s="61"/>
      <c r="LF603" s="61"/>
      <c r="LG603" s="61"/>
      <c r="LH603" s="61"/>
      <c r="LI603" s="61"/>
      <c r="LJ603" s="61"/>
      <c r="LK603" s="61"/>
      <c r="LL603" s="61"/>
      <c r="LM603" s="61"/>
      <c r="LN603" s="61"/>
      <c r="LO603" s="61"/>
      <c r="LP603" s="61"/>
      <c r="LQ603" s="61"/>
      <c r="LR603" s="61"/>
      <c r="LS603" s="61"/>
      <c r="LT603" s="61"/>
      <c r="LU603" s="61"/>
      <c r="LV603" s="61"/>
      <c r="LW603" s="61"/>
      <c r="LX603" s="61"/>
      <c r="LY603" s="61"/>
      <c r="LZ603" s="61"/>
      <c r="MA603" s="61"/>
      <c r="MB603" s="61"/>
      <c r="MC603" s="61"/>
      <c r="MD603" s="61"/>
      <c r="ME603" s="61"/>
      <c r="MF603" s="61"/>
      <c r="MG603" s="61"/>
      <c r="MH603" s="61"/>
      <c r="MI603" s="61"/>
      <c r="MJ603" s="61"/>
      <c r="MK603" s="61"/>
      <c r="ML603" s="61"/>
      <c r="MM603" s="61"/>
      <c r="MN603" s="61"/>
      <c r="MO603" s="61"/>
      <c r="MP603" s="61"/>
      <c r="MQ603" s="61"/>
      <c r="MR603" s="61"/>
      <c r="MS603" s="61"/>
      <c r="MT603" s="61"/>
      <c r="MU603" s="61"/>
      <c r="MV603" s="61"/>
      <c r="MW603" s="61"/>
      <c r="MX603" s="61"/>
      <c r="MY603" s="61"/>
      <c r="MZ603" s="61"/>
      <c r="NA603" s="61"/>
      <c r="NB603" s="61"/>
      <c r="NC603" s="61"/>
      <c r="ND603" s="61"/>
      <c r="NE603" s="61"/>
      <c r="NF603" s="61"/>
      <c r="NG603" s="61"/>
      <c r="NH603" s="61"/>
      <c r="NI603" s="61"/>
      <c r="NJ603" s="61"/>
      <c r="NK603" s="61"/>
      <c r="NL603" s="61"/>
      <c r="NM603" s="61"/>
      <c r="NN603" s="61"/>
      <c r="NO603" s="61"/>
      <c r="NP603" s="61"/>
      <c r="NQ603" s="61"/>
      <c r="NR603" s="61"/>
      <c r="NS603" s="61"/>
      <c r="NT603" s="61"/>
      <c r="NU603" s="61"/>
      <c r="NV603" s="61"/>
      <c r="NW603" s="61"/>
      <c r="NX603" s="61"/>
      <c r="NY603" s="61"/>
      <c r="NZ603" s="61"/>
      <c r="OA603" s="61"/>
      <c r="OB603" s="61"/>
      <c r="OC603" s="61"/>
      <c r="OD603" s="61"/>
      <c r="OE603" s="61"/>
      <c r="OF603" s="61"/>
      <c r="OG603" s="61"/>
      <c r="OH603" s="61"/>
      <c r="OI603" s="61"/>
      <c r="OJ603" s="61"/>
      <c r="OK603" s="61"/>
      <c r="OL603" s="61"/>
      <c r="OM603" s="61"/>
      <c r="ON603" s="61"/>
      <c r="OO603" s="61"/>
      <c r="OP603" s="61"/>
      <c r="OQ603" s="61"/>
      <c r="OR603" s="61"/>
      <c r="OS603" s="61"/>
      <c r="OT603" s="61"/>
      <c r="OU603" s="61"/>
      <c r="OV603" s="61"/>
      <c r="OW603" s="61"/>
      <c r="OX603" s="61"/>
      <c r="OY603" s="61"/>
      <c r="OZ603" s="61"/>
    </row>
    <row r="604" spans="1:417" ht="63" hidden="1">
      <c r="A604" s="61"/>
      <c r="B604" s="61">
        <v>233</v>
      </c>
      <c r="C604" s="137" t="s">
        <v>366</v>
      </c>
      <c r="D604" s="133" t="s">
        <v>4</v>
      </c>
      <c r="E604" s="137" t="s">
        <v>43</v>
      </c>
      <c r="F604" s="134" t="s">
        <v>6</v>
      </c>
      <c r="G604" s="133"/>
      <c r="H604" s="137" t="s">
        <v>43</v>
      </c>
      <c r="I604" s="176" t="s">
        <v>1096</v>
      </c>
      <c r="J604" s="134"/>
      <c r="K604" s="206" t="s">
        <v>662</v>
      </c>
      <c r="L604" s="134" t="s">
        <v>500</v>
      </c>
      <c r="M604" s="134" t="s">
        <v>393</v>
      </c>
      <c r="N604" s="61" t="s">
        <v>349</v>
      </c>
      <c r="O604" s="61" t="s">
        <v>205</v>
      </c>
      <c r="P604" s="61"/>
      <c r="Q604" s="131"/>
      <c r="R604" s="131"/>
      <c r="S604" s="131"/>
      <c r="T604" s="131"/>
      <c r="U604" s="131"/>
      <c r="V604" s="131"/>
      <c r="W604" s="131"/>
      <c r="X604" s="131"/>
      <c r="Y604" s="131"/>
      <c r="Z604" s="131"/>
      <c r="AA604" s="131" t="s">
        <v>205</v>
      </c>
      <c r="AB604" s="130">
        <f t="shared" si="841"/>
        <v>1</v>
      </c>
      <c r="AC604" s="77"/>
      <c r="AD604" s="77"/>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251"/>
      <c r="BT604" s="251"/>
      <c r="BU604" s="77"/>
      <c r="BV604" s="77"/>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61"/>
      <c r="DK604" s="61"/>
      <c r="DL604" s="61"/>
      <c r="DM604" s="178" t="s">
        <v>557</v>
      </c>
      <c r="DN604" s="61"/>
      <c r="DO604" s="178" t="s">
        <v>557</v>
      </c>
      <c r="DP604" s="201">
        <v>2</v>
      </c>
      <c r="DQ604" s="201">
        <v>2</v>
      </c>
      <c r="DR604" s="201">
        <v>2</v>
      </c>
      <c r="DS604" s="201">
        <v>2</v>
      </c>
      <c r="DT604" s="201">
        <v>2</v>
      </c>
      <c r="DU604" s="201">
        <v>1</v>
      </c>
      <c r="DV604" s="201">
        <v>2</v>
      </c>
      <c r="DW604" s="201">
        <v>2</v>
      </c>
      <c r="DX604" s="201">
        <v>2</v>
      </c>
      <c r="DY604" s="201">
        <v>2</v>
      </c>
      <c r="DZ604" s="201">
        <v>2</v>
      </c>
      <c r="EA604" s="201">
        <v>2</v>
      </c>
      <c r="EB604" s="201">
        <v>2</v>
      </c>
      <c r="EC604" s="201">
        <v>2</v>
      </c>
      <c r="ED604" s="201">
        <v>2</v>
      </c>
      <c r="EE604" s="201">
        <v>2</v>
      </c>
      <c r="EF604" s="201">
        <v>2</v>
      </c>
      <c r="EG604" s="201">
        <v>2</v>
      </c>
      <c r="EH604" s="201">
        <v>2</v>
      </c>
      <c r="EI604" s="201">
        <v>2</v>
      </c>
      <c r="EJ604" s="201">
        <v>2</v>
      </c>
      <c r="EK604" s="201">
        <v>2</v>
      </c>
      <c r="EL604" s="201">
        <v>2</v>
      </c>
      <c r="EM604" s="201">
        <v>1</v>
      </c>
      <c r="EN604" s="201">
        <v>2</v>
      </c>
      <c r="EO604" s="201">
        <v>2</v>
      </c>
      <c r="EP604" s="201">
        <v>2</v>
      </c>
      <c r="EQ604" s="201">
        <v>2</v>
      </c>
      <c r="ER604" s="201">
        <v>2</v>
      </c>
      <c r="ES604" s="201">
        <v>2</v>
      </c>
      <c r="ET604" s="201">
        <v>2</v>
      </c>
      <c r="EU604" s="202">
        <f>COUNTIF(DL604:ET604,"2")</f>
        <v>29</v>
      </c>
      <c r="EV604" s="203">
        <f>EU604/(EU604+EW604+EY604+FA604)</f>
        <v>0.93548387096774188</v>
      </c>
      <c r="EW604" s="202">
        <f>COUNTIF(DL604:ET604,"1")</f>
        <v>2</v>
      </c>
      <c r="EX604" s="203">
        <f>EW604/(EU604+EW604+EY604+FA604)</f>
        <v>6.4516129032258063E-2</v>
      </c>
      <c r="EY604" s="202">
        <f>COUNTIF(DL604:ET604,"0")</f>
        <v>0</v>
      </c>
      <c r="EZ604" s="203">
        <f>EY604/(EU604+EW604+EY604+FA604)</f>
        <v>0</v>
      </c>
      <c r="FA604" s="202">
        <f>COUNTIF(DL604:ET604,"KĐG")</f>
        <v>0</v>
      </c>
      <c r="FB604" s="203">
        <f>FA604/(EU604+EW604+EY604+FA604)</f>
        <v>0</v>
      </c>
      <c r="FC604" s="204">
        <f>(((EU604*2)+(EW604*1)+(EY604*0)))/(EU604+EW604+EY604)</f>
        <v>1.935483870967742</v>
      </c>
      <c r="FD604" s="207" t="str">
        <f>IF(FB604&gt;=50%,"KĐG",IF(FC604&gt;=1.6,"Đạt mục tiêu",IF(FC604&gt;=1,"Cần cố gắng","Chưa đạt")))</f>
        <v>Đạt mục tiêu</v>
      </c>
      <c r="FE604" s="77"/>
      <c r="FF604" s="77"/>
      <c r="FG604" s="77"/>
      <c r="FH604" s="77"/>
      <c r="FI604" s="77"/>
      <c r="FJ604" s="61"/>
      <c r="FK604" s="61"/>
      <c r="FL604" s="61"/>
      <c r="FM604" s="61"/>
      <c r="FN604" s="61"/>
      <c r="FO604" s="61"/>
      <c r="FP604" s="61"/>
      <c r="FQ604" s="61"/>
      <c r="FR604" s="61"/>
      <c r="FS604" s="61"/>
      <c r="FT604" s="61"/>
      <c r="FU604" s="61"/>
      <c r="FV604" s="61"/>
      <c r="FW604" s="61"/>
      <c r="FX604" s="61"/>
      <c r="FY604" s="61"/>
      <c r="FZ604" s="61"/>
      <c r="GA604" s="61"/>
      <c r="GB604" s="61"/>
      <c r="GC604" s="61"/>
      <c r="GD604" s="61"/>
      <c r="GE604" s="61"/>
      <c r="GF604" s="61"/>
      <c r="GG604" s="61"/>
      <c r="GH604" s="61"/>
      <c r="GI604" s="61"/>
      <c r="GJ604" s="61"/>
      <c r="GK604" s="61"/>
      <c r="GL604" s="61"/>
      <c r="GM604" s="61"/>
      <c r="GN604" s="61"/>
      <c r="GO604" s="61"/>
      <c r="GP604" s="61"/>
      <c r="GQ604" s="61"/>
      <c r="GR604" s="61"/>
      <c r="GS604" s="61"/>
      <c r="GT604" s="61"/>
      <c r="GU604" s="61"/>
      <c r="GV604" s="61"/>
      <c r="GW604" s="61"/>
      <c r="GX604" s="61"/>
      <c r="GY604" s="77"/>
      <c r="GZ604" s="77"/>
      <c r="HA604" s="77"/>
      <c r="HB604" s="77"/>
      <c r="HC604" s="77"/>
      <c r="HD604" s="61"/>
      <c r="HE604" s="61"/>
      <c r="HF604" s="61"/>
      <c r="HG604" s="61"/>
      <c r="HH604" s="61"/>
      <c r="HI604" s="61"/>
      <c r="HJ604" s="61"/>
      <c r="HK604" s="61"/>
      <c r="HL604" s="61"/>
      <c r="HM604" s="61"/>
      <c r="HN604" s="61"/>
      <c r="HO604" s="61"/>
      <c r="HP604" s="61"/>
      <c r="HQ604" s="61"/>
      <c r="HR604" s="61"/>
      <c r="HS604" s="61"/>
      <c r="HT604" s="61"/>
      <c r="HU604" s="61"/>
      <c r="HV604" s="61"/>
      <c r="HW604" s="61"/>
      <c r="HX604" s="61"/>
      <c r="HY604" s="61"/>
      <c r="HZ604" s="61"/>
      <c r="IA604" s="61"/>
      <c r="IB604" s="61"/>
      <c r="IC604" s="61"/>
      <c r="ID604" s="61"/>
      <c r="IE604" s="61"/>
      <c r="IF604" s="61"/>
      <c r="IG604" s="61"/>
      <c r="IH604" s="61"/>
      <c r="II604" s="61"/>
      <c r="IJ604" s="61"/>
      <c r="IK604" s="61"/>
      <c r="IL604" s="61"/>
      <c r="IM604" s="61"/>
      <c r="IN604" s="61"/>
      <c r="IO604" s="61"/>
      <c r="IP604" s="61"/>
      <c r="IQ604" s="61"/>
      <c r="IR604" s="61"/>
      <c r="IS604" s="77"/>
      <c r="IT604" s="77"/>
      <c r="IU604" s="77"/>
      <c r="IV604" s="77"/>
      <c r="IW604" s="61"/>
      <c r="IX604" s="61"/>
      <c r="IY604" s="61"/>
      <c r="IZ604" s="61"/>
      <c r="JA604" s="61"/>
      <c r="JB604" s="61"/>
      <c r="JC604" s="61"/>
      <c r="JD604" s="61"/>
      <c r="JE604" s="61"/>
      <c r="JF604" s="61"/>
      <c r="JG604" s="61"/>
      <c r="JH604" s="61"/>
      <c r="JI604" s="61"/>
      <c r="JJ604" s="61"/>
      <c r="JK604" s="61"/>
      <c r="JL604" s="61"/>
      <c r="JM604" s="61"/>
      <c r="JN604" s="61"/>
      <c r="JO604" s="61"/>
      <c r="JP604" s="61"/>
      <c r="JQ604" s="61"/>
      <c r="JR604" s="61"/>
      <c r="JS604" s="61"/>
      <c r="JT604" s="61"/>
      <c r="JU604" s="61"/>
      <c r="JV604" s="61"/>
      <c r="JW604" s="61"/>
      <c r="JX604" s="61"/>
      <c r="JY604" s="61"/>
      <c r="JZ604" s="61"/>
      <c r="KA604" s="61"/>
      <c r="KB604" s="61"/>
      <c r="KC604" s="61"/>
      <c r="KD604" s="61"/>
      <c r="KE604" s="61"/>
      <c r="KF604" s="61"/>
      <c r="KG604" s="61"/>
      <c r="KH604" s="61"/>
      <c r="KI604" s="61"/>
      <c r="KJ604" s="61"/>
      <c r="KK604" s="61"/>
      <c r="KL604" s="61"/>
      <c r="KM604" s="61"/>
      <c r="KN604" s="61"/>
      <c r="KO604" s="61"/>
      <c r="KP604" s="61"/>
      <c r="KQ604" s="61"/>
      <c r="KR604" s="61"/>
      <c r="KS604" s="61"/>
      <c r="KT604" s="61"/>
      <c r="KU604" s="61"/>
      <c r="KV604" s="61"/>
      <c r="KW604" s="61"/>
      <c r="KX604" s="61"/>
      <c r="KY604" s="61"/>
      <c r="KZ604" s="61"/>
      <c r="LA604" s="61"/>
      <c r="LB604" s="61"/>
      <c r="LC604" s="61"/>
      <c r="LD604" s="61"/>
      <c r="LE604" s="61"/>
      <c r="LF604" s="61"/>
      <c r="LG604" s="61"/>
      <c r="LH604" s="61"/>
      <c r="LI604" s="61"/>
      <c r="LJ604" s="61"/>
      <c r="LK604" s="61"/>
      <c r="LL604" s="61"/>
      <c r="LM604" s="61"/>
      <c r="LN604" s="61"/>
      <c r="LO604" s="61"/>
      <c r="LP604" s="61"/>
      <c r="LQ604" s="61"/>
      <c r="LR604" s="61"/>
      <c r="LS604" s="61"/>
      <c r="LT604" s="61"/>
      <c r="LU604" s="61"/>
      <c r="LV604" s="61"/>
      <c r="LW604" s="61"/>
      <c r="LX604" s="61"/>
      <c r="LY604" s="61"/>
      <c r="LZ604" s="61"/>
      <c r="MA604" s="61"/>
      <c r="MB604" s="61"/>
      <c r="MC604" s="61"/>
      <c r="MD604" s="61"/>
      <c r="ME604" s="61"/>
      <c r="MF604" s="61"/>
      <c r="MG604" s="61"/>
      <c r="MH604" s="61"/>
      <c r="MI604" s="61"/>
      <c r="MJ604" s="61"/>
      <c r="MK604" s="61"/>
      <c r="ML604" s="61"/>
      <c r="MM604" s="61"/>
      <c r="MN604" s="61"/>
      <c r="MO604" s="61"/>
      <c r="MP604" s="61"/>
      <c r="MQ604" s="61"/>
      <c r="MR604" s="61"/>
      <c r="MS604" s="61"/>
      <c r="MT604" s="61"/>
      <c r="MU604" s="61"/>
      <c r="MV604" s="61"/>
      <c r="MW604" s="61"/>
      <c r="MX604" s="61"/>
      <c r="MY604" s="61"/>
      <c r="MZ604" s="61"/>
      <c r="NA604" s="61"/>
      <c r="NB604" s="61"/>
      <c r="NC604" s="61"/>
      <c r="ND604" s="61"/>
      <c r="NE604" s="61"/>
      <c r="NF604" s="61"/>
      <c r="NG604" s="61"/>
      <c r="NH604" s="61"/>
      <c r="NI604" s="61"/>
      <c r="NJ604" s="61"/>
      <c r="NK604" s="61"/>
      <c r="NL604" s="61"/>
      <c r="NM604" s="61"/>
      <c r="NN604" s="61"/>
      <c r="NO604" s="61"/>
      <c r="NP604" s="61"/>
      <c r="NQ604" s="61"/>
      <c r="NR604" s="61"/>
      <c r="NS604" s="61"/>
      <c r="NT604" s="61"/>
      <c r="NU604" s="61"/>
      <c r="NV604" s="61"/>
      <c r="NW604" s="61"/>
      <c r="NX604" s="61"/>
      <c r="NY604" s="61"/>
      <c r="NZ604" s="61"/>
      <c r="OA604" s="61"/>
      <c r="OB604" s="61"/>
      <c r="OC604" s="61"/>
      <c r="OD604" s="61"/>
      <c r="OE604" s="61"/>
      <c r="OF604" s="61"/>
      <c r="OG604" s="61"/>
      <c r="OH604" s="61"/>
      <c r="OI604" s="61"/>
      <c r="OJ604" s="61"/>
      <c r="OK604" s="61"/>
      <c r="OL604" s="61"/>
      <c r="OM604" s="61"/>
      <c r="ON604" s="61"/>
      <c r="OO604" s="61"/>
      <c r="OP604" s="61"/>
      <c r="OQ604" s="61"/>
      <c r="OR604" s="61"/>
      <c r="OS604" s="61"/>
      <c r="OT604" s="61"/>
      <c r="OU604" s="61"/>
      <c r="OV604" s="61"/>
      <c r="OW604" s="61"/>
      <c r="OX604" s="61"/>
      <c r="OY604" s="61"/>
      <c r="OZ604" s="61"/>
    </row>
    <row r="605" spans="1:417" ht="76.5" customHeight="1">
      <c r="A605" s="61"/>
      <c r="B605" s="282">
        <v>234</v>
      </c>
      <c r="C605" s="401" t="s">
        <v>295</v>
      </c>
      <c r="D605" s="281" t="s">
        <v>12</v>
      </c>
      <c r="E605" s="278" t="s">
        <v>294</v>
      </c>
      <c r="F605" s="292" t="s">
        <v>6</v>
      </c>
      <c r="G605" s="281"/>
      <c r="H605" s="275" t="s">
        <v>294</v>
      </c>
      <c r="I605" s="176" t="s">
        <v>1021</v>
      </c>
      <c r="J605" s="134"/>
      <c r="K605" s="206" t="s">
        <v>662</v>
      </c>
      <c r="L605" s="134" t="s">
        <v>500</v>
      </c>
      <c r="M605" s="134" t="s">
        <v>393</v>
      </c>
      <c r="N605" s="61" t="s">
        <v>349</v>
      </c>
      <c r="O605" s="282" t="s">
        <v>205</v>
      </c>
      <c r="P605" s="61"/>
      <c r="Q605" s="131"/>
      <c r="R605" s="131" t="s">
        <v>205</v>
      </c>
      <c r="S605" s="131"/>
      <c r="T605" s="131"/>
      <c r="U605" s="131"/>
      <c r="V605" s="131"/>
      <c r="W605" s="131"/>
      <c r="X605" s="131"/>
      <c r="Y605" s="131"/>
      <c r="Z605" s="131"/>
      <c r="AA605" s="131"/>
      <c r="AB605" s="130">
        <f t="shared" si="841"/>
        <v>1</v>
      </c>
      <c r="AC605" s="77"/>
      <c r="AD605" s="77"/>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79" t="s">
        <v>555</v>
      </c>
      <c r="BT605" s="77"/>
      <c r="BU605" s="77"/>
      <c r="BV605" s="77"/>
      <c r="BW605" s="61"/>
      <c r="BX605" s="61"/>
      <c r="BY605" s="61"/>
      <c r="BZ605" s="61"/>
      <c r="CA605" s="61"/>
      <c r="CB605" s="61"/>
      <c r="CC605" s="61"/>
      <c r="CD605" s="61"/>
      <c r="CE605" s="61"/>
      <c r="CF605" s="61"/>
      <c r="CG605" s="61"/>
      <c r="CH605" s="61"/>
      <c r="CI605" s="61"/>
      <c r="CJ605" s="61"/>
      <c r="CK605" s="61"/>
      <c r="CL605" s="61"/>
      <c r="CM605" s="61"/>
      <c r="CN605" s="61"/>
      <c r="CO605" s="61"/>
      <c r="CP605" s="61"/>
      <c r="CQ605" s="61"/>
      <c r="CR605" s="61"/>
      <c r="CS605" s="61"/>
      <c r="CT605" s="61"/>
      <c r="CU605" s="61"/>
      <c r="CV605" s="61"/>
      <c r="CW605" s="61"/>
      <c r="CX605" s="61"/>
      <c r="CY605" s="61"/>
      <c r="CZ605" s="61"/>
      <c r="DA605" s="61"/>
      <c r="DB605" s="61"/>
      <c r="DC605" s="61"/>
      <c r="DD605" s="61"/>
      <c r="DE605" s="61"/>
      <c r="DF605" s="61"/>
      <c r="DG605" s="61"/>
      <c r="DH605" s="61"/>
      <c r="DI605" s="61"/>
      <c r="DJ605" s="61"/>
      <c r="DK605" s="61"/>
      <c r="DL605" s="77"/>
      <c r="DM605" s="77"/>
      <c r="DN605" s="77"/>
      <c r="DO605" s="77"/>
      <c r="DP605" s="201"/>
      <c r="DQ605" s="201"/>
      <c r="DR605" s="201"/>
      <c r="DS605" s="201"/>
      <c r="DT605" s="201"/>
      <c r="DU605" s="201"/>
      <c r="DV605" s="201"/>
      <c r="DW605" s="201"/>
      <c r="DX605" s="201"/>
      <c r="DY605" s="201"/>
      <c r="DZ605" s="201"/>
      <c r="EA605" s="201"/>
      <c r="EB605" s="201"/>
      <c r="EC605" s="201"/>
      <c r="ED605" s="201"/>
      <c r="EE605" s="201"/>
      <c r="EF605" s="201"/>
      <c r="EG605" s="201"/>
      <c r="EH605" s="201"/>
      <c r="EI605" s="201"/>
      <c r="EJ605" s="201"/>
      <c r="EK605" s="201"/>
      <c r="EL605" s="201"/>
      <c r="EM605" s="201"/>
      <c r="EN605" s="201"/>
      <c r="EO605" s="201"/>
      <c r="EP605" s="201"/>
      <c r="EQ605" s="201"/>
      <c r="ER605" s="201"/>
      <c r="ES605" s="201"/>
      <c r="ET605" s="201"/>
      <c r="EU605" s="202"/>
      <c r="EV605" s="203"/>
      <c r="EW605" s="202"/>
      <c r="EX605" s="203"/>
      <c r="EY605" s="202"/>
      <c r="EZ605" s="203"/>
      <c r="FA605" s="202"/>
      <c r="FB605" s="203"/>
      <c r="FC605" s="204"/>
      <c r="FD605" s="207"/>
      <c r="FE605" s="79"/>
      <c r="FF605" s="79"/>
      <c r="FG605" s="79"/>
      <c r="FH605" s="79" t="s">
        <v>555</v>
      </c>
      <c r="FI605" s="79"/>
      <c r="FJ605" s="77" t="s">
        <v>463</v>
      </c>
      <c r="FK605" s="77" t="s">
        <v>463</v>
      </c>
      <c r="FL605" s="77" t="s">
        <v>463</v>
      </c>
      <c r="FM605" s="77" t="s">
        <v>463</v>
      </c>
      <c r="FN605" s="77" t="s">
        <v>463</v>
      </c>
      <c r="FO605" s="77" t="s">
        <v>463</v>
      </c>
      <c r="FP605" s="77" t="s">
        <v>463</v>
      </c>
      <c r="FQ605" s="77" t="s">
        <v>463</v>
      </c>
      <c r="FR605" s="77" t="s">
        <v>463</v>
      </c>
      <c r="FS605" s="77" t="s">
        <v>463</v>
      </c>
      <c r="FT605" s="77" t="s">
        <v>463</v>
      </c>
      <c r="FU605" s="77" t="s">
        <v>463</v>
      </c>
      <c r="FV605" s="77" t="s">
        <v>463</v>
      </c>
      <c r="FW605" s="77" t="s">
        <v>463</v>
      </c>
      <c r="FX605" s="77" t="s">
        <v>463</v>
      </c>
      <c r="FY605" s="77" t="s">
        <v>463</v>
      </c>
      <c r="FZ605" s="77" t="s">
        <v>463</v>
      </c>
      <c r="GA605" s="77" t="s">
        <v>463</v>
      </c>
      <c r="GB605" s="77" t="s">
        <v>463</v>
      </c>
      <c r="GC605" s="77" t="s">
        <v>463</v>
      </c>
      <c r="GD605" s="77" t="s">
        <v>463</v>
      </c>
      <c r="GE605" s="77" t="s">
        <v>463</v>
      </c>
      <c r="GF605" s="77" t="s">
        <v>463</v>
      </c>
      <c r="GG605" s="77" t="s">
        <v>1022</v>
      </c>
      <c r="GH605" s="77" t="s">
        <v>463</v>
      </c>
      <c r="GI605" s="77" t="s">
        <v>463</v>
      </c>
      <c r="GJ605" s="77" t="s">
        <v>463</v>
      </c>
      <c r="GK605" s="77" t="s">
        <v>463</v>
      </c>
      <c r="GL605" s="77" t="s">
        <v>463</v>
      </c>
      <c r="GM605" s="77" t="s">
        <v>463</v>
      </c>
      <c r="GN605" s="77" t="s">
        <v>463</v>
      </c>
      <c r="GO605" s="202">
        <f>COUNTIF(EZ605:GN605,"2")</f>
        <v>30</v>
      </c>
      <c r="GP605" s="203">
        <f t="shared" ref="GP605" si="848">GO605/(GO605+GQ605+GS605+GU605)</f>
        <v>0.967741935483871</v>
      </c>
      <c r="GQ605" s="202">
        <f>COUNTIF(EZ605:GN605,"1")</f>
        <v>1</v>
      </c>
      <c r="GR605" s="203">
        <f t="shared" ref="GR605" si="849">GQ605/(GO605+GQ605+GS605+GU605)</f>
        <v>3.2258064516129031E-2</v>
      </c>
      <c r="GS605" s="202">
        <f>COUNTIF(EZ605:GN605,"0")</f>
        <v>0</v>
      </c>
      <c r="GT605" s="203">
        <f t="shared" ref="GT605" si="850">GS605/(GO605+GQ605+GS605+GU605)</f>
        <v>0</v>
      </c>
      <c r="GU605" s="202">
        <f>COUNTIF(EZ605:GN605,"KĐG")</f>
        <v>0</v>
      </c>
      <c r="GV605" s="203">
        <f t="shared" ref="GV605" si="851">GU605/(GO605+GQ605+GS605+GU605)</f>
        <v>0</v>
      </c>
      <c r="GW605" s="204">
        <f t="shared" ref="GW605" si="852">(((GO605*2)+(GQ605*1)+(GS605*0)))/(GO605+GQ605+GS605)</f>
        <v>1.967741935483871</v>
      </c>
      <c r="GX605" s="205" t="str">
        <f t="shared" ref="GX605" si="853">IF(GV605&gt;=50%,"KĐG",IF(GW605&gt;=1.6,"Đạt mục tiêu",IF(GW605&gt;=1,"Cần cố gắng","Chưa đạt")))</f>
        <v>Đạt mục tiêu</v>
      </c>
      <c r="GY605" s="77"/>
      <c r="GZ605" s="77"/>
      <c r="HA605" s="77"/>
      <c r="HB605" s="77"/>
      <c r="HC605" s="77"/>
      <c r="HD605" s="61"/>
      <c r="HE605" s="61"/>
      <c r="HF605" s="61"/>
      <c r="HG605" s="61"/>
      <c r="HH605" s="61"/>
      <c r="HI605" s="61"/>
      <c r="HJ605" s="61"/>
      <c r="HK605" s="61"/>
      <c r="HL605" s="61"/>
      <c r="HM605" s="61"/>
      <c r="HN605" s="61"/>
      <c r="HO605" s="61"/>
      <c r="HP605" s="61"/>
      <c r="HQ605" s="61"/>
      <c r="HR605" s="61"/>
      <c r="HS605" s="61"/>
      <c r="HT605" s="61"/>
      <c r="HU605" s="61"/>
      <c r="HV605" s="61"/>
      <c r="HW605" s="61"/>
      <c r="HX605" s="61"/>
      <c r="HY605" s="61"/>
      <c r="HZ605" s="61"/>
      <c r="IA605" s="61"/>
      <c r="IB605" s="61"/>
      <c r="IC605" s="61"/>
      <c r="ID605" s="61"/>
      <c r="IE605" s="61"/>
      <c r="IF605" s="61"/>
      <c r="IG605" s="61"/>
      <c r="IH605" s="61"/>
      <c r="II605" s="61"/>
      <c r="IJ605" s="61"/>
      <c r="IK605" s="61"/>
      <c r="IL605" s="61"/>
      <c r="IM605" s="61"/>
      <c r="IN605" s="61"/>
      <c r="IO605" s="61"/>
      <c r="IP605" s="61"/>
      <c r="IQ605" s="61"/>
      <c r="IR605" s="61"/>
      <c r="IS605" s="77"/>
      <c r="IT605" s="77"/>
      <c r="IU605" s="77"/>
      <c r="IV605" s="77"/>
      <c r="IW605" s="61"/>
      <c r="IX605" s="61"/>
      <c r="IY605" s="61"/>
      <c r="IZ605" s="61"/>
      <c r="JA605" s="61"/>
      <c r="JB605" s="61"/>
      <c r="JC605" s="61"/>
      <c r="JD605" s="61"/>
      <c r="JE605" s="61"/>
      <c r="JF605" s="61"/>
      <c r="JG605" s="61"/>
      <c r="JH605" s="61"/>
      <c r="JI605" s="61"/>
      <c r="JJ605" s="61"/>
      <c r="JK605" s="61"/>
      <c r="JL605" s="61"/>
      <c r="JM605" s="61"/>
      <c r="JN605" s="61"/>
      <c r="JO605" s="61"/>
      <c r="JP605" s="61"/>
      <c r="JQ605" s="61"/>
      <c r="JR605" s="61"/>
      <c r="JS605" s="61"/>
      <c r="JT605" s="61"/>
      <c r="JU605" s="61"/>
      <c r="JV605" s="61"/>
      <c r="JW605" s="61"/>
      <c r="JX605" s="61"/>
      <c r="JY605" s="61"/>
      <c r="JZ605" s="61"/>
      <c r="KA605" s="61"/>
      <c r="KB605" s="61"/>
      <c r="KC605" s="61"/>
      <c r="KD605" s="61"/>
      <c r="KE605" s="61"/>
      <c r="KF605" s="61"/>
      <c r="KG605" s="61"/>
      <c r="KH605" s="61"/>
      <c r="KI605" s="61"/>
      <c r="KJ605" s="61"/>
      <c r="KK605" s="61"/>
      <c r="KL605" s="61"/>
      <c r="KM605" s="61"/>
      <c r="KN605" s="61"/>
      <c r="KO605" s="61"/>
      <c r="KP605" s="61"/>
      <c r="KQ605" s="61"/>
      <c r="KR605" s="61"/>
      <c r="KS605" s="61"/>
      <c r="KT605" s="61"/>
      <c r="KU605" s="61"/>
      <c r="KV605" s="61"/>
      <c r="KW605" s="61"/>
      <c r="KX605" s="61"/>
      <c r="KY605" s="61"/>
      <c r="KZ605" s="61"/>
      <c r="LA605" s="61"/>
      <c r="LB605" s="61"/>
      <c r="LC605" s="61"/>
      <c r="LD605" s="61"/>
      <c r="LE605" s="61"/>
      <c r="LF605" s="61"/>
      <c r="LG605" s="61"/>
      <c r="LH605" s="61"/>
      <c r="LI605" s="61"/>
      <c r="LJ605" s="61"/>
      <c r="LK605" s="61"/>
      <c r="LL605" s="61"/>
      <c r="LM605" s="61"/>
      <c r="LN605" s="61"/>
      <c r="LO605" s="61"/>
      <c r="LP605" s="61"/>
      <c r="LQ605" s="61"/>
      <c r="LR605" s="61"/>
      <c r="LS605" s="61"/>
      <c r="LT605" s="61"/>
      <c r="LU605" s="61"/>
      <c r="LV605" s="61"/>
      <c r="LW605" s="61"/>
      <c r="LX605" s="61"/>
      <c r="LY605" s="61"/>
      <c r="LZ605" s="61"/>
      <c r="MA605" s="61"/>
      <c r="MB605" s="61"/>
      <c r="MC605" s="61"/>
      <c r="MD605" s="61"/>
      <c r="ME605" s="61"/>
      <c r="MF605" s="61"/>
      <c r="MG605" s="61"/>
      <c r="MH605" s="61"/>
      <c r="MI605" s="61"/>
      <c r="MJ605" s="61"/>
      <c r="MK605" s="61"/>
      <c r="ML605" s="61"/>
      <c r="MM605" s="61"/>
      <c r="MN605" s="61"/>
      <c r="MO605" s="61"/>
      <c r="MP605" s="61"/>
      <c r="MQ605" s="61"/>
      <c r="MR605" s="61"/>
      <c r="MS605" s="61"/>
      <c r="MT605" s="61"/>
      <c r="MU605" s="61"/>
      <c r="MV605" s="61"/>
      <c r="MW605" s="61"/>
      <c r="MX605" s="61"/>
      <c r="MY605" s="61"/>
      <c r="MZ605" s="61"/>
      <c r="NA605" s="61"/>
      <c r="NB605" s="61"/>
      <c r="NC605" s="61"/>
      <c r="ND605" s="61"/>
      <c r="NE605" s="61"/>
      <c r="NF605" s="61"/>
      <c r="NG605" s="61"/>
      <c r="NH605" s="61"/>
      <c r="NI605" s="61"/>
      <c r="NJ605" s="61"/>
      <c r="NK605" s="61"/>
      <c r="NL605" s="61"/>
      <c r="NM605" s="61"/>
      <c r="NN605" s="61"/>
      <c r="NO605" s="61"/>
      <c r="NP605" s="61"/>
      <c r="NQ605" s="61"/>
      <c r="NR605" s="61"/>
      <c r="NS605" s="61"/>
      <c r="NT605" s="61"/>
      <c r="NU605" s="61"/>
      <c r="NV605" s="61"/>
      <c r="NW605" s="61"/>
      <c r="NX605" s="61"/>
      <c r="NY605" s="61"/>
      <c r="NZ605" s="61"/>
      <c r="OA605" s="61"/>
      <c r="OB605" s="61"/>
      <c r="OC605" s="61"/>
      <c r="OD605" s="61"/>
      <c r="OE605" s="61"/>
      <c r="OF605" s="61"/>
      <c r="OG605" s="61"/>
      <c r="OH605" s="61"/>
      <c r="OI605" s="61"/>
      <c r="OJ605" s="61"/>
      <c r="OK605" s="61"/>
      <c r="OL605" s="61"/>
      <c r="OM605" s="61"/>
      <c r="ON605" s="61"/>
      <c r="OO605" s="61"/>
      <c r="OP605" s="61"/>
      <c r="OQ605" s="61"/>
      <c r="OR605" s="61"/>
      <c r="OS605" s="61"/>
      <c r="OT605" s="61"/>
      <c r="OU605" s="61"/>
      <c r="OV605" s="61"/>
      <c r="OW605" s="61"/>
      <c r="OX605" s="61"/>
      <c r="OY605" s="61"/>
      <c r="OZ605" s="61"/>
    </row>
    <row r="606" spans="1:417" ht="47.25" hidden="1">
      <c r="A606" s="61"/>
      <c r="B606" s="282"/>
      <c r="C606" s="278"/>
      <c r="D606" s="281"/>
      <c r="E606" s="278"/>
      <c r="F606" s="292"/>
      <c r="G606" s="281"/>
      <c r="H606" s="276"/>
      <c r="I606" s="176" t="s">
        <v>1417</v>
      </c>
      <c r="J606" s="134"/>
      <c r="K606" s="206" t="s">
        <v>662</v>
      </c>
      <c r="L606" s="134" t="s">
        <v>500</v>
      </c>
      <c r="M606" s="134" t="s">
        <v>393</v>
      </c>
      <c r="N606" s="61" t="s">
        <v>349</v>
      </c>
      <c r="O606" s="282"/>
      <c r="P606" s="61"/>
      <c r="Q606" s="131"/>
      <c r="R606" s="131"/>
      <c r="S606" s="131"/>
      <c r="T606" s="131"/>
      <c r="U606" s="131"/>
      <c r="V606" s="131"/>
      <c r="W606" s="131"/>
      <c r="X606" s="131"/>
      <c r="Y606" s="131"/>
      <c r="Z606" s="131"/>
      <c r="AA606" s="131" t="s">
        <v>205</v>
      </c>
      <c r="AB606" s="130">
        <f t="shared" si="841"/>
        <v>1</v>
      </c>
      <c r="AC606" s="77"/>
      <c r="AD606" s="77"/>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251"/>
      <c r="BT606" s="251"/>
      <c r="BU606" s="77"/>
      <c r="BV606" s="77"/>
      <c r="BW606" s="61"/>
      <c r="BX606" s="61"/>
      <c r="BY606" s="61"/>
      <c r="BZ606" s="61"/>
      <c r="CA606" s="61"/>
      <c r="CB606" s="61"/>
      <c r="CC606" s="61"/>
      <c r="CD606" s="61"/>
      <c r="CE606" s="61"/>
      <c r="CF606" s="61"/>
      <c r="CG606" s="61"/>
      <c r="CH606" s="61"/>
      <c r="CI606" s="61"/>
      <c r="CJ606" s="61"/>
      <c r="CK606" s="61"/>
      <c r="CL606" s="61"/>
      <c r="CM606" s="61"/>
      <c r="CN606" s="61"/>
      <c r="CO606" s="61"/>
      <c r="CP606" s="61"/>
      <c r="CQ606" s="61"/>
      <c r="CR606" s="61"/>
      <c r="CS606" s="61"/>
      <c r="CT606" s="61"/>
      <c r="CU606" s="61"/>
      <c r="CV606" s="61"/>
      <c r="CW606" s="61"/>
      <c r="CX606" s="61"/>
      <c r="CY606" s="61"/>
      <c r="CZ606" s="61"/>
      <c r="DA606" s="61"/>
      <c r="DB606" s="61"/>
      <c r="DC606" s="61"/>
      <c r="DD606" s="61"/>
      <c r="DE606" s="61"/>
      <c r="DF606" s="61"/>
      <c r="DG606" s="61"/>
      <c r="DH606" s="61"/>
      <c r="DI606" s="61"/>
      <c r="DJ606" s="61"/>
      <c r="DK606" s="61"/>
      <c r="DL606" s="77"/>
      <c r="DM606" s="77"/>
      <c r="DN606" s="77"/>
      <c r="DO606" s="77"/>
      <c r="DP606" s="201"/>
      <c r="DQ606" s="201"/>
      <c r="DR606" s="201"/>
      <c r="DS606" s="201"/>
      <c r="DT606" s="201"/>
      <c r="DU606" s="201"/>
      <c r="DV606" s="201"/>
      <c r="DW606" s="201"/>
      <c r="DX606" s="201"/>
      <c r="DY606" s="201"/>
      <c r="DZ606" s="201"/>
      <c r="EA606" s="201"/>
      <c r="EB606" s="201"/>
      <c r="EC606" s="201"/>
      <c r="ED606" s="201"/>
      <c r="EE606" s="201"/>
      <c r="EF606" s="201"/>
      <c r="EG606" s="201"/>
      <c r="EH606" s="201"/>
      <c r="EI606" s="201"/>
      <c r="EJ606" s="201"/>
      <c r="EK606" s="201"/>
      <c r="EL606" s="201"/>
      <c r="EM606" s="201"/>
      <c r="EN606" s="201"/>
      <c r="EO606" s="201"/>
      <c r="EP606" s="201"/>
      <c r="EQ606" s="201"/>
      <c r="ER606" s="201"/>
      <c r="ES606" s="201"/>
      <c r="ET606" s="201"/>
      <c r="EU606" s="202"/>
      <c r="EV606" s="203"/>
      <c r="EW606" s="202"/>
      <c r="EX606" s="203"/>
      <c r="EY606" s="202"/>
      <c r="EZ606" s="203"/>
      <c r="FA606" s="202"/>
      <c r="FB606" s="203"/>
      <c r="FC606" s="204"/>
      <c r="FD606" s="207"/>
      <c r="FE606" s="77"/>
      <c r="FF606" s="77"/>
      <c r="FG606" s="77"/>
      <c r="FH606" s="77"/>
      <c r="FI606" s="77"/>
      <c r="FJ606" s="61"/>
      <c r="FK606" s="61"/>
      <c r="FL606" s="61"/>
      <c r="FM606" s="61"/>
      <c r="FN606" s="61"/>
      <c r="FO606" s="61"/>
      <c r="FP606" s="61"/>
      <c r="FQ606" s="61"/>
      <c r="FR606" s="61"/>
      <c r="FS606" s="61"/>
      <c r="FT606" s="61"/>
      <c r="FU606" s="61"/>
      <c r="FV606" s="61"/>
      <c r="FW606" s="61"/>
      <c r="FX606" s="61"/>
      <c r="FY606" s="61"/>
      <c r="FZ606" s="61"/>
      <c r="GA606" s="61"/>
      <c r="GB606" s="61"/>
      <c r="GC606" s="61"/>
      <c r="GD606" s="61"/>
      <c r="GE606" s="61"/>
      <c r="GF606" s="61"/>
      <c r="GG606" s="61"/>
      <c r="GH606" s="61"/>
      <c r="GI606" s="61"/>
      <c r="GJ606" s="61"/>
      <c r="GK606" s="61"/>
      <c r="GL606" s="61"/>
      <c r="GM606" s="61"/>
      <c r="GN606" s="61"/>
      <c r="GO606" s="61"/>
      <c r="GP606" s="61"/>
      <c r="GQ606" s="61"/>
      <c r="GR606" s="61"/>
      <c r="GS606" s="61"/>
      <c r="GT606" s="61"/>
      <c r="GU606" s="61"/>
      <c r="GV606" s="61"/>
      <c r="GW606" s="61"/>
      <c r="GX606" s="61"/>
      <c r="GY606" s="77"/>
      <c r="GZ606" s="77"/>
      <c r="HA606" s="79" t="s">
        <v>557</v>
      </c>
      <c r="HB606" s="77"/>
      <c r="HC606" s="77"/>
      <c r="HD606" s="61"/>
      <c r="HE606" s="61"/>
      <c r="HF606" s="61"/>
      <c r="HG606" s="61"/>
      <c r="HH606" s="61"/>
      <c r="HI606" s="61"/>
      <c r="HJ606" s="61"/>
      <c r="HK606" s="61"/>
      <c r="HL606" s="61"/>
      <c r="HM606" s="61"/>
      <c r="HN606" s="61"/>
      <c r="HO606" s="61"/>
      <c r="HP606" s="61"/>
      <c r="HQ606" s="61"/>
      <c r="HR606" s="61"/>
      <c r="HS606" s="61"/>
      <c r="HT606" s="61"/>
      <c r="HU606" s="61"/>
      <c r="HV606" s="61"/>
      <c r="HW606" s="61"/>
      <c r="HX606" s="61"/>
      <c r="HY606" s="61"/>
      <c r="HZ606" s="61"/>
      <c r="IA606" s="61"/>
      <c r="IB606" s="61"/>
      <c r="IC606" s="61"/>
      <c r="ID606" s="61"/>
      <c r="IE606" s="61"/>
      <c r="IF606" s="61"/>
      <c r="IG606" s="61"/>
      <c r="IH606" s="61"/>
      <c r="II606" s="61"/>
      <c r="IJ606" s="61"/>
      <c r="IK606" s="61"/>
      <c r="IL606" s="61"/>
      <c r="IM606" s="61"/>
      <c r="IN606" s="61"/>
      <c r="IO606" s="61"/>
      <c r="IP606" s="61"/>
      <c r="IQ606" s="61"/>
      <c r="IR606" s="61"/>
      <c r="IS606" s="77"/>
      <c r="IT606" s="77"/>
      <c r="IU606" s="77"/>
      <c r="IV606" s="77"/>
      <c r="IW606" s="61"/>
      <c r="IX606" s="61"/>
      <c r="IY606" s="61"/>
      <c r="IZ606" s="61"/>
      <c r="JA606" s="61"/>
      <c r="JB606" s="61"/>
      <c r="JC606" s="61"/>
      <c r="JD606" s="61"/>
      <c r="JE606" s="61"/>
      <c r="JF606" s="61"/>
      <c r="JG606" s="61"/>
      <c r="JH606" s="61"/>
      <c r="JI606" s="61"/>
      <c r="JJ606" s="61"/>
      <c r="JK606" s="61"/>
      <c r="JL606" s="61"/>
      <c r="JM606" s="61"/>
      <c r="JN606" s="61"/>
      <c r="JO606" s="61"/>
      <c r="JP606" s="61"/>
      <c r="JQ606" s="61"/>
      <c r="JR606" s="61"/>
      <c r="JS606" s="61"/>
      <c r="JT606" s="61"/>
      <c r="JU606" s="61"/>
      <c r="JV606" s="61"/>
      <c r="JW606" s="61"/>
      <c r="JX606" s="61"/>
      <c r="JY606" s="61"/>
      <c r="JZ606" s="61"/>
      <c r="KA606" s="61"/>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61"/>
      <c r="LG606" s="61"/>
      <c r="LH606" s="61"/>
      <c r="LI606" s="61"/>
      <c r="LJ606" s="61"/>
      <c r="LK606" s="61"/>
      <c r="LL606" s="61"/>
      <c r="LM606" s="61"/>
      <c r="LN606" s="61"/>
      <c r="LO606" s="61"/>
      <c r="LP606" s="61"/>
      <c r="LQ606" s="61"/>
      <c r="LR606" s="61"/>
      <c r="LS606" s="61"/>
      <c r="LT606" s="61"/>
      <c r="LU606" s="61"/>
      <c r="LV606" s="61"/>
      <c r="LW606" s="61"/>
      <c r="LX606" s="61"/>
      <c r="LY606" s="61"/>
      <c r="LZ606" s="61"/>
      <c r="MA606" s="61"/>
      <c r="MB606" s="61"/>
      <c r="MC606" s="61"/>
      <c r="MD606" s="61"/>
      <c r="ME606" s="61"/>
      <c r="MF606" s="61"/>
      <c r="MG606" s="61"/>
      <c r="MH606" s="61"/>
      <c r="MI606" s="61"/>
      <c r="MJ606" s="61"/>
      <c r="MK606" s="61"/>
      <c r="ML606" s="61"/>
      <c r="MM606" s="61"/>
      <c r="MN606" s="61"/>
      <c r="MO606" s="61"/>
      <c r="MP606" s="61"/>
      <c r="MQ606" s="61"/>
      <c r="MR606" s="61"/>
      <c r="MS606" s="61"/>
      <c r="MT606" s="61"/>
      <c r="MU606" s="61"/>
      <c r="MV606" s="61"/>
      <c r="MW606" s="61"/>
      <c r="MX606" s="61"/>
      <c r="MY606" s="61"/>
      <c r="MZ606" s="61"/>
      <c r="NA606" s="61"/>
      <c r="NB606" s="61"/>
      <c r="NC606" s="61"/>
      <c r="ND606" s="61"/>
      <c r="NE606" s="61"/>
      <c r="NF606" s="61"/>
      <c r="NG606" s="61"/>
      <c r="NH606" s="61"/>
      <c r="NI606" s="61"/>
      <c r="NJ606" s="61"/>
      <c r="NK606" s="61"/>
      <c r="NL606" s="61"/>
      <c r="NM606" s="61"/>
      <c r="NN606" s="61"/>
      <c r="NO606" s="61"/>
      <c r="NP606" s="61"/>
      <c r="NQ606" s="61"/>
      <c r="NR606" s="61"/>
      <c r="NS606" s="61"/>
      <c r="NT606" s="61"/>
      <c r="NU606" s="61"/>
      <c r="NV606" s="61"/>
      <c r="NW606" s="61"/>
      <c r="NX606" s="61"/>
      <c r="NY606" s="61"/>
      <c r="NZ606" s="61"/>
      <c r="OA606" s="61"/>
      <c r="OB606" s="61"/>
      <c r="OC606" s="61"/>
      <c r="OD606" s="61"/>
      <c r="OE606" s="61"/>
      <c r="OF606" s="61"/>
      <c r="OG606" s="61"/>
      <c r="OH606" s="61"/>
      <c r="OI606" s="61"/>
      <c r="OJ606" s="61"/>
      <c r="OK606" s="61"/>
      <c r="OL606" s="61"/>
      <c r="OM606" s="61"/>
      <c r="ON606" s="61"/>
      <c r="OO606" s="61"/>
      <c r="OP606" s="61"/>
      <c r="OQ606" s="61"/>
      <c r="OR606" s="61"/>
      <c r="OS606" s="61"/>
      <c r="OT606" s="61"/>
      <c r="OU606" s="61"/>
      <c r="OV606" s="61"/>
      <c r="OW606" s="61"/>
      <c r="OX606" s="61"/>
      <c r="OY606" s="61"/>
      <c r="OZ606" s="61"/>
    </row>
    <row r="607" spans="1:417" ht="63" hidden="1">
      <c r="A607" s="61"/>
      <c r="B607" s="61">
        <v>235</v>
      </c>
      <c r="C607" s="137" t="s">
        <v>368</v>
      </c>
      <c r="D607" s="133" t="s">
        <v>6</v>
      </c>
      <c r="E607" s="137" t="s">
        <v>296</v>
      </c>
      <c r="F607" s="134" t="s">
        <v>6</v>
      </c>
      <c r="G607" s="133"/>
      <c r="H607" s="137" t="s">
        <v>296</v>
      </c>
      <c r="I607" s="176" t="s">
        <v>1095</v>
      </c>
      <c r="J607" s="134"/>
      <c r="K607" s="206" t="s">
        <v>662</v>
      </c>
      <c r="L607" s="134" t="s">
        <v>500</v>
      </c>
      <c r="M607" s="134" t="s">
        <v>393</v>
      </c>
      <c r="N607" s="61" t="s">
        <v>349</v>
      </c>
      <c r="O607" s="61" t="s">
        <v>205</v>
      </c>
      <c r="P607" s="61"/>
      <c r="Q607" s="131"/>
      <c r="R607" s="131"/>
      <c r="S607" s="131"/>
      <c r="T607" s="131"/>
      <c r="U607" s="131"/>
      <c r="V607" s="131" t="s">
        <v>205</v>
      </c>
      <c r="W607" s="131"/>
      <c r="X607" s="131"/>
      <c r="Y607" s="131"/>
      <c r="Z607" s="131"/>
      <c r="AA607" s="131"/>
      <c r="AB607" s="130">
        <f t="shared" si="841"/>
        <v>1</v>
      </c>
      <c r="AC607" s="77"/>
      <c r="AD607" s="77"/>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251"/>
      <c r="BT607" s="251"/>
      <c r="BU607" s="76"/>
      <c r="BV607" s="205"/>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202"/>
      <c r="DC607" s="203"/>
      <c r="DD607" s="202"/>
      <c r="DE607" s="203"/>
      <c r="DF607" s="202"/>
      <c r="DG607" s="203"/>
      <c r="DH607" s="202"/>
      <c r="DI607" s="203" t="e">
        <f>DH607/(DB607+DD607+DF607+DH607)</f>
        <v>#DIV/0!</v>
      </c>
      <c r="DJ607" s="204" t="e">
        <f>(((DB607*2)+(DD607*1)+(DF607*0)))/(DB607+DD607+DF607)</f>
        <v>#DIV/0!</v>
      </c>
      <c r="DK607" s="207" t="e">
        <f>IF(DI607&gt;=50%,"KĐG",IF(DJ607&gt;=1.6,"Đạt mục tiêu",IF(DJ607&gt;=1,"Cần cố gắng","Chưa đạt")))</f>
        <v>#DIV/0!</v>
      </c>
      <c r="DL607" s="77"/>
      <c r="DM607" s="77"/>
      <c r="DN607" s="77"/>
      <c r="DO607" s="77"/>
      <c r="DP607" s="201">
        <v>2</v>
      </c>
      <c r="DQ607" s="201">
        <v>2</v>
      </c>
      <c r="DR607" s="201">
        <v>2</v>
      </c>
      <c r="DS607" s="201">
        <v>2</v>
      </c>
      <c r="DT607" s="201">
        <v>2</v>
      </c>
      <c r="DU607" s="201">
        <v>2</v>
      </c>
      <c r="DV607" s="201">
        <v>2</v>
      </c>
      <c r="DW607" s="201">
        <v>2</v>
      </c>
      <c r="DX607" s="201">
        <v>2</v>
      </c>
      <c r="DY607" s="201">
        <v>2</v>
      </c>
      <c r="DZ607" s="201">
        <v>2</v>
      </c>
      <c r="EA607" s="201">
        <v>2</v>
      </c>
      <c r="EB607" s="201">
        <v>2</v>
      </c>
      <c r="EC607" s="201">
        <v>2</v>
      </c>
      <c r="ED607" s="201">
        <v>2</v>
      </c>
      <c r="EE607" s="201">
        <v>2</v>
      </c>
      <c r="EF607" s="201">
        <v>2</v>
      </c>
      <c r="EG607" s="201">
        <v>2</v>
      </c>
      <c r="EH607" s="201">
        <v>2</v>
      </c>
      <c r="EI607" s="201">
        <v>2</v>
      </c>
      <c r="EJ607" s="201">
        <v>2</v>
      </c>
      <c r="EK607" s="201">
        <v>2</v>
      </c>
      <c r="EL607" s="201">
        <v>2</v>
      </c>
      <c r="EM607" s="201">
        <v>2</v>
      </c>
      <c r="EN607" s="201">
        <v>2</v>
      </c>
      <c r="EO607" s="201">
        <v>2</v>
      </c>
      <c r="EP607" s="201">
        <v>2</v>
      </c>
      <c r="EQ607" s="201">
        <v>2</v>
      </c>
      <c r="ER607" s="201">
        <v>2</v>
      </c>
      <c r="ES607" s="201">
        <v>2</v>
      </c>
      <c r="ET607" s="201">
        <v>2</v>
      </c>
      <c r="EU607" s="61"/>
      <c r="EV607" s="61"/>
      <c r="EW607" s="61"/>
      <c r="EX607" s="61"/>
      <c r="EY607" s="61"/>
      <c r="EZ607" s="61"/>
      <c r="FA607" s="61"/>
      <c r="FB607" s="61"/>
      <c r="FC607" s="61"/>
      <c r="FD607" s="61"/>
      <c r="FE607" s="77"/>
      <c r="FF607" s="77"/>
      <c r="FG607" s="77"/>
      <c r="FH607" s="77"/>
      <c r="FI607" s="77"/>
      <c r="FJ607" s="61"/>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61"/>
      <c r="GN607" s="61"/>
      <c r="GO607" s="61"/>
      <c r="GP607" s="61"/>
      <c r="GQ607" s="61"/>
      <c r="GR607" s="61"/>
      <c r="GS607" s="61"/>
      <c r="GT607" s="61"/>
      <c r="GU607" s="61"/>
      <c r="GV607" s="61"/>
      <c r="GW607" s="61"/>
      <c r="GX607" s="61"/>
      <c r="GY607" s="77"/>
      <c r="GZ607" s="77"/>
      <c r="HA607" s="77"/>
      <c r="HB607" s="77"/>
      <c r="HC607" s="77"/>
      <c r="HD607" s="61"/>
      <c r="HE607" s="61"/>
      <c r="HF607" s="61"/>
      <c r="HG607" s="61"/>
      <c r="HH607" s="61"/>
      <c r="HI607" s="61"/>
      <c r="HJ607" s="61"/>
      <c r="HK607" s="61"/>
      <c r="HL607" s="61"/>
      <c r="HM607" s="61"/>
      <c r="HN607" s="61"/>
      <c r="HO607" s="61"/>
      <c r="HP607" s="61"/>
      <c r="HQ607" s="61"/>
      <c r="HR607" s="61"/>
      <c r="HS607" s="61"/>
      <c r="HT607" s="61"/>
      <c r="HU607" s="61"/>
      <c r="HV607" s="61"/>
      <c r="HW607" s="61"/>
      <c r="HX607" s="61"/>
      <c r="HY607" s="61"/>
      <c r="HZ607" s="61"/>
      <c r="IA607" s="61"/>
      <c r="IB607" s="61"/>
      <c r="IC607" s="61"/>
      <c r="ID607" s="61"/>
      <c r="IE607" s="61"/>
      <c r="IF607" s="61"/>
      <c r="IG607" s="61"/>
      <c r="IH607" s="61"/>
      <c r="II607" s="61"/>
      <c r="IJ607" s="61"/>
      <c r="IK607" s="61"/>
      <c r="IL607" s="61"/>
      <c r="IM607" s="61"/>
      <c r="IN607" s="61"/>
      <c r="IO607" s="61"/>
      <c r="IP607" s="61"/>
      <c r="IQ607" s="61"/>
      <c r="IR607" s="61"/>
      <c r="IS607" s="77"/>
      <c r="IT607" s="77"/>
      <c r="IU607" s="77"/>
      <c r="IV607" s="77"/>
      <c r="IW607" s="61"/>
      <c r="IX607" s="61"/>
      <c r="IY607" s="61"/>
      <c r="IZ607" s="61"/>
      <c r="JA607" s="61"/>
      <c r="JB607" s="61"/>
      <c r="JC607" s="61"/>
      <c r="JD607" s="61"/>
      <c r="JE607" s="61"/>
      <c r="JF607" s="61"/>
      <c r="JG607" s="61"/>
      <c r="JH607" s="61"/>
      <c r="JI607" s="61"/>
      <c r="JJ607" s="61"/>
      <c r="JK607" s="61"/>
      <c r="JL607" s="61"/>
      <c r="JM607" s="61"/>
      <c r="JN607" s="61"/>
      <c r="JO607" s="61"/>
      <c r="JP607" s="61"/>
      <c r="JQ607" s="61"/>
      <c r="JR607" s="61"/>
      <c r="JS607" s="61"/>
      <c r="JT607" s="61"/>
      <c r="JU607" s="61"/>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61"/>
      <c r="LG607" s="61"/>
      <c r="LH607" s="61"/>
      <c r="LI607" s="61"/>
      <c r="LJ607" s="61"/>
      <c r="LK607" s="61"/>
      <c r="LL607" s="61"/>
      <c r="LM607" s="61"/>
      <c r="LN607" s="61"/>
      <c r="LO607" s="61"/>
      <c r="LP607" s="61"/>
      <c r="LQ607" s="61"/>
      <c r="LR607" s="61"/>
      <c r="LS607" s="61"/>
      <c r="LT607" s="61"/>
      <c r="LU607" s="61"/>
      <c r="LV607" s="61"/>
      <c r="LW607" s="61"/>
      <c r="LX607" s="61"/>
      <c r="LY607" s="61"/>
      <c r="LZ607" s="61"/>
      <c r="MA607" s="61"/>
      <c r="MB607" s="61"/>
      <c r="MC607" s="61"/>
      <c r="MD607" s="61"/>
      <c r="ME607" s="61"/>
      <c r="MF607" s="61"/>
      <c r="MG607" s="61"/>
      <c r="MH607" s="61"/>
      <c r="MI607" s="61"/>
      <c r="MJ607" s="61"/>
      <c r="MK607" s="61"/>
      <c r="ML607" s="61"/>
      <c r="MM607" s="61"/>
      <c r="MN607" s="61"/>
      <c r="MO607" s="61"/>
      <c r="MP607" s="61"/>
      <c r="MQ607" s="61"/>
      <c r="MR607" s="61"/>
      <c r="MS607" s="61"/>
      <c r="MT607" s="61"/>
      <c r="MU607" s="61"/>
      <c r="MV607" s="61"/>
      <c r="MW607" s="61"/>
      <c r="MX607" s="61"/>
      <c r="MY607" s="61"/>
      <c r="MZ607" s="61"/>
      <c r="NA607" s="61"/>
      <c r="NB607" s="61"/>
      <c r="NC607" s="61"/>
      <c r="ND607" s="61"/>
      <c r="NE607" s="61"/>
      <c r="NF607" s="61"/>
      <c r="NG607" s="61"/>
      <c r="NH607" s="61"/>
      <c r="NI607" s="61"/>
      <c r="NJ607" s="61"/>
      <c r="NK607" s="61"/>
      <c r="NL607" s="61"/>
      <c r="NM607" s="61"/>
      <c r="NN607" s="61"/>
      <c r="NO607" s="61"/>
      <c r="NP607" s="61"/>
      <c r="NQ607" s="61"/>
      <c r="NR607" s="61"/>
      <c r="NS607" s="61"/>
      <c r="NT607" s="61"/>
      <c r="NU607" s="61"/>
      <c r="NV607" s="61"/>
      <c r="NW607" s="61"/>
      <c r="NX607" s="61"/>
      <c r="NY607" s="61"/>
      <c r="NZ607" s="61"/>
      <c r="OA607" s="61"/>
      <c r="OB607" s="61"/>
      <c r="OC607" s="61"/>
      <c r="OD607" s="61"/>
      <c r="OE607" s="61"/>
      <c r="OF607" s="61"/>
      <c r="OG607" s="61"/>
      <c r="OH607" s="61"/>
      <c r="OI607" s="61"/>
      <c r="OJ607" s="61"/>
      <c r="OK607" s="61"/>
      <c r="OL607" s="61"/>
      <c r="OM607" s="61"/>
      <c r="ON607" s="61"/>
      <c r="OO607" s="61"/>
      <c r="OP607" s="61"/>
      <c r="OQ607" s="61"/>
      <c r="OR607" s="61"/>
      <c r="OS607" s="61"/>
      <c r="OT607" s="61"/>
      <c r="OU607" s="61"/>
      <c r="OV607" s="61"/>
      <c r="OW607" s="61"/>
      <c r="OX607" s="61"/>
      <c r="OY607" s="61"/>
      <c r="OZ607" s="61"/>
    </row>
    <row r="608" spans="1:417" ht="63" hidden="1">
      <c r="A608" s="61"/>
      <c r="B608" s="61">
        <v>236</v>
      </c>
      <c r="C608" s="137" t="s">
        <v>297</v>
      </c>
      <c r="D608" s="133" t="s">
        <v>6</v>
      </c>
      <c r="E608" s="137" t="s">
        <v>367</v>
      </c>
      <c r="F608" s="134" t="s">
        <v>6</v>
      </c>
      <c r="G608" s="133"/>
      <c r="H608" s="278" t="s">
        <v>367</v>
      </c>
      <c r="I608" s="176" t="s">
        <v>1094</v>
      </c>
      <c r="J608" s="134"/>
      <c r="K608" s="206" t="s">
        <v>662</v>
      </c>
      <c r="L608" s="134" t="s">
        <v>500</v>
      </c>
      <c r="M608" s="134" t="s">
        <v>393</v>
      </c>
      <c r="N608" s="61" t="s">
        <v>349</v>
      </c>
      <c r="O608" s="282" t="s">
        <v>205</v>
      </c>
      <c r="P608" s="282"/>
      <c r="Q608" s="131" t="s">
        <v>205</v>
      </c>
      <c r="R608" s="131"/>
      <c r="S608" s="131"/>
      <c r="T608" s="131"/>
      <c r="U608" s="131"/>
      <c r="V608" s="131"/>
      <c r="W608" s="131"/>
      <c r="X608" s="131"/>
      <c r="Y608" s="131"/>
      <c r="Z608" s="131"/>
      <c r="AA608" s="131"/>
      <c r="AB608" s="130">
        <f t="shared" si="841"/>
        <v>1</v>
      </c>
      <c r="AC608" s="75"/>
      <c r="AD608" s="75" t="s">
        <v>663</v>
      </c>
      <c r="AE608" s="201">
        <v>2</v>
      </c>
      <c r="AF608" s="201">
        <v>1</v>
      </c>
      <c r="AG608" s="201">
        <v>1</v>
      </c>
      <c r="AH608" s="201">
        <v>2</v>
      </c>
      <c r="AI608" s="201">
        <v>2</v>
      </c>
      <c r="AJ608" s="201">
        <v>2</v>
      </c>
      <c r="AK608" s="201">
        <v>2</v>
      </c>
      <c r="AL608" s="201">
        <v>2</v>
      </c>
      <c r="AM608" s="201">
        <v>2</v>
      </c>
      <c r="AN608" s="201">
        <v>2</v>
      </c>
      <c r="AO608" s="201">
        <v>2</v>
      </c>
      <c r="AP608" s="201">
        <v>2</v>
      </c>
      <c r="AQ608" s="201">
        <v>1</v>
      </c>
      <c r="AR608" s="201">
        <v>2</v>
      </c>
      <c r="AS608" s="201">
        <v>2</v>
      </c>
      <c r="AT608" s="201">
        <v>2</v>
      </c>
      <c r="AU608" s="201">
        <v>2</v>
      </c>
      <c r="AV608" s="201">
        <v>2</v>
      </c>
      <c r="AW608" s="201">
        <v>2</v>
      </c>
      <c r="AX608" s="201">
        <v>2</v>
      </c>
      <c r="AY608" s="201">
        <v>2</v>
      </c>
      <c r="AZ608" s="201">
        <v>2</v>
      </c>
      <c r="BA608" s="201">
        <v>2</v>
      </c>
      <c r="BB608" s="201">
        <v>2</v>
      </c>
      <c r="BC608" s="201">
        <v>2</v>
      </c>
      <c r="BD608" s="201">
        <v>2</v>
      </c>
      <c r="BE608" s="201">
        <v>2</v>
      </c>
      <c r="BF608" s="201">
        <v>1</v>
      </c>
      <c r="BG608" s="201">
        <v>1</v>
      </c>
      <c r="BH608" s="201">
        <v>2</v>
      </c>
      <c r="BI608" s="202">
        <f>COUNTIF(AE608:BH608,"2")</f>
        <v>25</v>
      </c>
      <c r="BJ608" s="203">
        <f>BI608/(BI608+BK608+BM608+BO608)</f>
        <v>0.83333333333333337</v>
      </c>
      <c r="BK608" s="202">
        <f>COUNTIF(AE608:BH608,"1")</f>
        <v>5</v>
      </c>
      <c r="BL608" s="203">
        <f>BK608/(BI608+BK608+BM608+BO608)</f>
        <v>0.16666666666666666</v>
      </c>
      <c r="BM608" s="202">
        <f>COUNTIF(AE608:BH608,"0")</f>
        <v>0</v>
      </c>
      <c r="BN608" s="203">
        <f>BM608/(BI608+BK608+BM608+BO608)</f>
        <v>0</v>
      </c>
      <c r="BO608" s="202">
        <f>COUNTIF(P608:BH608,"KĐG")</f>
        <v>0</v>
      </c>
      <c r="BP608" s="203">
        <f>BO608/(BI608+BK608+BM608+BO608)</f>
        <v>0</v>
      </c>
      <c r="BQ608" s="204">
        <f>(((BI608*2)+(BK608*1)+(BM608*0)))/(BI608+BK608+BM608)</f>
        <v>1.8333333333333333</v>
      </c>
      <c r="BR608" s="205" t="str">
        <f>IF(BP608&gt;=50%,"KĐG",IF(BQ608&gt;=1.6,"Đạt mục tiêu",IF(BQ608&gt;=1,"Cần cố gắng","Chưa đạt")))</f>
        <v>Đạt mục tiêu</v>
      </c>
      <c r="BS608" s="251"/>
      <c r="BT608" s="251"/>
      <c r="BU608" s="77">
        <v>2</v>
      </c>
      <c r="BV608" s="77">
        <v>1</v>
      </c>
      <c r="BW608" s="61">
        <v>1</v>
      </c>
      <c r="BX608" s="61">
        <v>2</v>
      </c>
      <c r="BY608" s="61">
        <v>2</v>
      </c>
      <c r="BZ608" s="61">
        <v>2</v>
      </c>
      <c r="CA608" s="61">
        <v>2</v>
      </c>
      <c r="CB608" s="61">
        <v>2</v>
      </c>
      <c r="CC608" s="61">
        <v>2</v>
      </c>
      <c r="CD608" s="61">
        <v>2</v>
      </c>
      <c r="CE608" s="61">
        <v>2</v>
      </c>
      <c r="CF608" s="61">
        <v>2</v>
      </c>
      <c r="CG608" s="61">
        <v>1</v>
      </c>
      <c r="CH608" s="61">
        <v>2</v>
      </c>
      <c r="CI608" s="61">
        <v>2</v>
      </c>
      <c r="CJ608" s="61">
        <v>2</v>
      </c>
      <c r="CK608" s="61">
        <v>2</v>
      </c>
      <c r="CL608" s="61">
        <v>2</v>
      </c>
      <c r="CM608" s="61">
        <v>2</v>
      </c>
      <c r="CN608" s="61">
        <v>2</v>
      </c>
      <c r="CO608" s="61">
        <v>2</v>
      </c>
      <c r="CP608" s="61">
        <v>2</v>
      </c>
      <c r="CQ608" s="61">
        <v>2</v>
      </c>
      <c r="CR608" s="61">
        <v>2</v>
      </c>
      <c r="CS608" s="61">
        <v>2</v>
      </c>
      <c r="CT608" s="61">
        <v>2</v>
      </c>
      <c r="CU608" s="61">
        <v>2</v>
      </c>
      <c r="CV608" s="61">
        <v>1</v>
      </c>
      <c r="CW608" s="61">
        <v>1</v>
      </c>
      <c r="CX608" s="61">
        <v>2</v>
      </c>
      <c r="CY608" s="61">
        <f>COUNTIF(BU608:CX608,"2")</f>
        <v>25</v>
      </c>
      <c r="CZ608" s="61">
        <f>CY608/(CY608+DA608+DC608+DE608)</f>
        <v>0.83333333333333337</v>
      </c>
      <c r="DA608" s="61">
        <f>COUNTIF(BU608:CX608,"1")</f>
        <v>5</v>
      </c>
      <c r="DB608" s="61">
        <f>DA608/(CY608+DA608+DC608+DE608)</f>
        <v>0.16666666666666666</v>
      </c>
      <c r="DC608" s="61">
        <f>COUNTIF(BU608:CX608,"0")</f>
        <v>0</v>
      </c>
      <c r="DD608" s="61">
        <f>DC608/(CY608+DA608+DC608+DE608)</f>
        <v>0</v>
      </c>
      <c r="DE608" s="61">
        <f>COUNTIF(BG608:CX608,"KĐG")</f>
        <v>0</v>
      </c>
      <c r="DF608" s="61">
        <f>DE608/(CY608+DA608+DC608+DE608)</f>
        <v>0</v>
      </c>
      <c r="DG608" s="61">
        <f>(((CY608*2)+(DA608*1)+(DC608*0)))/(CY608+DA608+DC608)</f>
        <v>1.8333333333333333</v>
      </c>
      <c r="DH608" s="61" t="str">
        <f>IF(DF608&gt;=50%,"KĐG",IF(DG608&gt;=1.6,"Đạt mục tiêu",IF(DG608&gt;=1,"Cần cố gắng","Chưa đạt")))</f>
        <v>Đạt mục tiêu</v>
      </c>
      <c r="DI608" s="61"/>
      <c r="DJ608" s="61"/>
      <c r="DK608" s="61"/>
      <c r="DL608" s="77"/>
      <c r="DM608" s="77"/>
      <c r="DN608" s="77"/>
      <c r="DO608" s="77"/>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c r="EZ608" s="61"/>
      <c r="FA608" s="61"/>
      <c r="FB608" s="61"/>
      <c r="FC608" s="61"/>
      <c r="FD608" s="61"/>
      <c r="FE608" s="77"/>
      <c r="FF608" s="77"/>
      <c r="FG608" s="77"/>
      <c r="FH608" s="77"/>
      <c r="FI608" s="77"/>
      <c r="FJ608" s="61"/>
      <c r="FK608" s="61"/>
      <c r="FL608" s="61"/>
      <c r="FM608" s="61"/>
      <c r="FN608" s="61"/>
      <c r="FO608" s="61"/>
      <c r="FP608" s="61"/>
      <c r="FQ608" s="61"/>
      <c r="FR608" s="61"/>
      <c r="FS608" s="61"/>
      <c r="FT608" s="61"/>
      <c r="FU608" s="61"/>
      <c r="FV608" s="61"/>
      <c r="FW608" s="61"/>
      <c r="FX608" s="61"/>
      <c r="FY608" s="61"/>
      <c r="FZ608" s="61"/>
      <c r="GA608" s="61"/>
      <c r="GB608" s="61"/>
      <c r="GC608" s="61"/>
      <c r="GD608" s="61"/>
      <c r="GE608" s="61"/>
      <c r="GF608" s="61"/>
      <c r="GG608" s="61"/>
      <c r="GH608" s="61"/>
      <c r="GI608" s="61"/>
      <c r="GJ608" s="61"/>
      <c r="GK608" s="61"/>
      <c r="GL608" s="61"/>
      <c r="GM608" s="61"/>
      <c r="GN608" s="61"/>
      <c r="GO608" s="61"/>
      <c r="GP608" s="61"/>
      <c r="GQ608" s="61"/>
      <c r="GR608" s="61"/>
      <c r="GS608" s="61"/>
      <c r="GT608" s="61"/>
      <c r="GU608" s="61"/>
      <c r="GV608" s="61"/>
      <c r="GW608" s="61"/>
      <c r="GX608" s="61"/>
      <c r="GY608" s="77"/>
      <c r="GZ608" s="77"/>
      <c r="HA608" s="77"/>
      <c r="HB608" s="77"/>
      <c r="HC608" s="77"/>
      <c r="HD608" s="61"/>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77"/>
      <c r="IT608" s="77"/>
      <c r="IU608" s="77"/>
      <c r="IV608" s="77"/>
      <c r="IW608" s="61"/>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61"/>
      <c r="JW608" s="61"/>
      <c r="JX608" s="61"/>
      <c r="JY608" s="61"/>
      <c r="JZ608" s="61"/>
      <c r="KA608" s="61"/>
      <c r="KB608" s="61"/>
      <c r="KC608" s="61"/>
      <c r="KD608" s="61"/>
      <c r="KE608" s="61"/>
      <c r="KF608" s="61"/>
      <c r="KG608" s="61"/>
      <c r="KH608" s="61"/>
      <c r="KI608" s="61"/>
      <c r="KJ608" s="61"/>
      <c r="KK608" s="61"/>
      <c r="KL608" s="61"/>
      <c r="KM608" s="61"/>
      <c r="KN608" s="61"/>
      <c r="KO608" s="61"/>
      <c r="KP608" s="61"/>
      <c r="KQ608" s="61"/>
      <c r="KR608" s="61"/>
      <c r="KS608" s="61"/>
      <c r="KT608" s="61"/>
      <c r="KU608" s="61"/>
      <c r="KV608" s="61"/>
      <c r="KW608" s="61"/>
      <c r="KX608" s="61"/>
      <c r="KY608" s="61"/>
      <c r="KZ608" s="61"/>
      <c r="LA608" s="61"/>
      <c r="LB608" s="61"/>
      <c r="LC608" s="61"/>
      <c r="LD608" s="61"/>
      <c r="LE608" s="61"/>
      <c r="LF608" s="61"/>
      <c r="LG608" s="61"/>
      <c r="LH608" s="61"/>
      <c r="LI608" s="61"/>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61"/>
      <c r="MJ608" s="61"/>
      <c r="MK608" s="61"/>
      <c r="ML608" s="61"/>
      <c r="MM608" s="61"/>
      <c r="MN608" s="61"/>
      <c r="MO608" s="61"/>
      <c r="MP608" s="61"/>
      <c r="MQ608" s="61"/>
      <c r="MR608" s="61"/>
      <c r="MS608" s="61"/>
      <c r="MT608" s="61"/>
      <c r="MU608" s="61"/>
      <c r="MV608" s="61"/>
      <c r="MW608" s="61"/>
      <c r="MX608" s="61"/>
      <c r="MY608" s="61"/>
      <c r="MZ608" s="61"/>
      <c r="NA608" s="61"/>
      <c r="NB608" s="61"/>
      <c r="NC608" s="61"/>
      <c r="ND608" s="61"/>
      <c r="NE608" s="61"/>
      <c r="NF608" s="61"/>
      <c r="NG608" s="61"/>
      <c r="NH608" s="61"/>
      <c r="NI608" s="61"/>
      <c r="NJ608" s="61"/>
      <c r="NK608" s="61"/>
      <c r="NL608" s="61"/>
      <c r="NM608" s="61"/>
      <c r="NN608" s="61"/>
      <c r="NO608" s="61"/>
      <c r="NP608" s="61"/>
      <c r="NQ608" s="61"/>
      <c r="NR608" s="61"/>
      <c r="NS608" s="61"/>
      <c r="NT608" s="61"/>
      <c r="NU608" s="61"/>
      <c r="NV608" s="61"/>
      <c r="NW608" s="61"/>
      <c r="NX608" s="61"/>
      <c r="NY608" s="61"/>
      <c r="NZ608" s="61"/>
      <c r="OA608" s="61"/>
      <c r="OB608" s="61"/>
      <c r="OC608" s="61"/>
      <c r="OD608" s="61"/>
      <c r="OE608" s="61"/>
      <c r="OF608" s="61"/>
      <c r="OG608" s="61"/>
      <c r="OH608" s="61"/>
      <c r="OI608" s="61"/>
      <c r="OJ608" s="61"/>
      <c r="OK608" s="61"/>
      <c r="OL608" s="61"/>
      <c r="OM608" s="61"/>
      <c r="ON608" s="61"/>
      <c r="OO608" s="61"/>
      <c r="OP608" s="61"/>
      <c r="OQ608" s="61"/>
      <c r="OR608" s="61"/>
      <c r="OS608" s="61"/>
      <c r="OT608" s="61"/>
      <c r="OU608" s="61"/>
      <c r="OV608" s="61"/>
      <c r="OW608" s="61"/>
      <c r="OX608" s="61"/>
      <c r="OY608" s="61"/>
      <c r="OZ608" s="61"/>
    </row>
    <row r="609" spans="1:417" ht="94.5" hidden="1">
      <c r="A609" s="61"/>
      <c r="B609" s="61">
        <v>237</v>
      </c>
      <c r="C609" s="140" t="s">
        <v>704</v>
      </c>
      <c r="D609" s="161" t="s">
        <v>7</v>
      </c>
      <c r="E609" s="140" t="s">
        <v>705</v>
      </c>
      <c r="F609" s="170" t="s">
        <v>7</v>
      </c>
      <c r="G609" s="133" t="s">
        <v>205</v>
      </c>
      <c r="H609" s="137" t="s">
        <v>705</v>
      </c>
      <c r="I609" s="176" t="s">
        <v>1574</v>
      </c>
      <c r="J609" s="134"/>
      <c r="K609" s="206" t="s">
        <v>662</v>
      </c>
      <c r="L609" s="134" t="s">
        <v>500</v>
      </c>
      <c r="M609" s="134" t="s">
        <v>393</v>
      </c>
      <c r="N609" s="61" t="s">
        <v>349</v>
      </c>
      <c r="O609" s="61" t="s">
        <v>205</v>
      </c>
      <c r="P609" s="61"/>
      <c r="Q609" s="131"/>
      <c r="R609" s="131"/>
      <c r="S609" s="131"/>
      <c r="T609" s="131" t="s">
        <v>205</v>
      </c>
      <c r="U609" s="131"/>
      <c r="V609" s="131"/>
      <c r="W609" s="131"/>
      <c r="X609" s="131"/>
      <c r="Y609" s="131"/>
      <c r="Z609" s="131"/>
      <c r="AA609" s="131"/>
      <c r="AB609" s="130">
        <f t="shared" si="841"/>
        <v>1</v>
      </c>
      <c r="AC609" s="77"/>
      <c r="AD609" s="77"/>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251"/>
      <c r="BT609" s="251"/>
      <c r="BU609" s="77"/>
      <c r="BV609" s="77"/>
      <c r="BW609" s="201"/>
      <c r="BX609" s="201"/>
      <c r="BY609" s="201"/>
      <c r="BZ609" s="201"/>
      <c r="CA609" s="201"/>
      <c r="CB609" s="201"/>
      <c r="CC609" s="201"/>
      <c r="CD609" s="201"/>
      <c r="CE609" s="201"/>
      <c r="CF609" s="201"/>
      <c r="CG609" s="201"/>
      <c r="CH609" s="201"/>
      <c r="CI609" s="201"/>
      <c r="CJ609" s="201"/>
      <c r="CK609" s="201"/>
      <c r="CL609" s="201"/>
      <c r="CM609" s="201"/>
      <c r="CN609" s="201"/>
      <c r="CO609" s="201"/>
      <c r="CP609" s="201"/>
      <c r="CQ609" s="201"/>
      <c r="CR609" s="201"/>
      <c r="CS609" s="201"/>
      <c r="CT609" s="201"/>
      <c r="CU609" s="201"/>
      <c r="CV609" s="201"/>
      <c r="CW609" s="201"/>
      <c r="CX609" s="201"/>
      <c r="CY609" s="201"/>
      <c r="CZ609" s="201"/>
      <c r="DA609" s="201"/>
      <c r="DB609" s="202"/>
      <c r="DC609" s="203"/>
      <c r="DD609" s="202"/>
      <c r="DE609" s="203"/>
      <c r="DF609" s="202"/>
      <c r="DG609" s="203"/>
      <c r="DH609" s="202"/>
      <c r="DI609" s="203"/>
      <c r="DJ609" s="204"/>
      <c r="DK609" s="207"/>
      <c r="DL609" s="77"/>
      <c r="DM609" s="77"/>
      <c r="DN609" s="77"/>
      <c r="DO609" s="77"/>
      <c r="DP609" s="201"/>
      <c r="DQ609" s="201"/>
      <c r="DR609" s="201"/>
      <c r="DS609" s="201"/>
      <c r="DT609" s="201"/>
      <c r="DU609" s="201"/>
      <c r="DV609" s="201"/>
      <c r="DW609" s="201"/>
      <c r="DX609" s="201"/>
      <c r="DY609" s="201"/>
      <c r="DZ609" s="201"/>
      <c r="EA609" s="201"/>
      <c r="EB609" s="201"/>
      <c r="EC609" s="201"/>
      <c r="ED609" s="201"/>
      <c r="EE609" s="201"/>
      <c r="EF609" s="201"/>
      <c r="EG609" s="201"/>
      <c r="EH609" s="201"/>
      <c r="EI609" s="201"/>
      <c r="EJ609" s="201"/>
      <c r="EK609" s="201"/>
      <c r="EL609" s="201"/>
      <c r="EM609" s="201"/>
      <c r="EN609" s="201"/>
      <c r="EO609" s="201"/>
      <c r="EP609" s="201"/>
      <c r="EQ609" s="201"/>
      <c r="ER609" s="201"/>
      <c r="ES609" s="201"/>
      <c r="ET609" s="201"/>
      <c r="EU609" s="202"/>
      <c r="EV609" s="203"/>
      <c r="EW609" s="202"/>
      <c r="EX609" s="203"/>
      <c r="EY609" s="202"/>
      <c r="EZ609" s="203"/>
      <c r="FA609" s="202"/>
      <c r="FB609" s="203"/>
      <c r="FC609" s="204"/>
      <c r="FD609" s="207"/>
      <c r="FE609" s="77"/>
      <c r="FF609" s="77"/>
      <c r="FG609" s="77"/>
      <c r="FH609" s="77"/>
      <c r="FI609" s="77"/>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61"/>
      <c r="GN609" s="61"/>
      <c r="GO609" s="61"/>
      <c r="GP609" s="61"/>
      <c r="GQ609" s="61"/>
      <c r="GR609" s="61"/>
      <c r="GS609" s="61"/>
      <c r="GT609" s="61"/>
      <c r="GU609" s="61"/>
      <c r="GV609" s="61"/>
      <c r="GW609" s="61"/>
      <c r="GX609" s="61"/>
      <c r="GY609" s="77"/>
      <c r="GZ609" s="77"/>
      <c r="HA609" s="77"/>
      <c r="HB609" s="77"/>
      <c r="HC609" s="77"/>
      <c r="HD609" s="61"/>
      <c r="HE609" s="61"/>
      <c r="HF609" s="61"/>
      <c r="HG609" s="61"/>
      <c r="HH609" s="61"/>
      <c r="HI609" s="61"/>
      <c r="HJ609" s="61"/>
      <c r="HK609" s="61"/>
      <c r="HL609" s="61"/>
      <c r="HM609" s="61"/>
      <c r="HN609" s="61"/>
      <c r="HO609" s="61"/>
      <c r="HP609" s="61"/>
      <c r="HQ609" s="61"/>
      <c r="HR609" s="61"/>
      <c r="HS609" s="61"/>
      <c r="HT609" s="61"/>
      <c r="HU609" s="61"/>
      <c r="HV609" s="61"/>
      <c r="HW609" s="61"/>
      <c r="HX609" s="61"/>
      <c r="HY609" s="61"/>
      <c r="HZ609" s="61"/>
      <c r="IA609" s="61"/>
      <c r="IB609" s="61"/>
      <c r="IC609" s="61"/>
      <c r="ID609" s="61"/>
      <c r="IE609" s="61"/>
      <c r="IF609" s="61"/>
      <c r="IG609" s="61"/>
      <c r="IH609" s="61"/>
      <c r="II609" s="61"/>
      <c r="IJ609" s="61"/>
      <c r="IK609" s="61"/>
      <c r="IL609" s="61"/>
      <c r="IM609" s="61"/>
      <c r="IN609" s="61"/>
      <c r="IO609" s="61"/>
      <c r="IP609" s="61"/>
      <c r="IQ609" s="61"/>
      <c r="IR609" s="61"/>
      <c r="IS609" s="77"/>
      <c r="IT609" s="77"/>
      <c r="IU609" s="77"/>
      <c r="IV609" s="77"/>
      <c r="IW609" s="61"/>
      <c r="IX609" s="61"/>
      <c r="IY609" s="61"/>
      <c r="IZ609" s="61"/>
      <c r="JA609" s="61"/>
      <c r="JB609" s="61"/>
      <c r="JC609" s="61"/>
      <c r="JD609" s="61"/>
      <c r="JE609" s="61"/>
      <c r="JF609" s="61"/>
      <c r="JG609" s="61"/>
      <c r="JH609" s="61"/>
      <c r="JI609" s="61"/>
      <c r="JJ609" s="61"/>
      <c r="JK609" s="61"/>
      <c r="JL609" s="61"/>
      <c r="JM609" s="61"/>
      <c r="JN609" s="61"/>
      <c r="JO609" s="61"/>
      <c r="JP609" s="61"/>
      <c r="JQ609" s="61"/>
      <c r="JR609" s="61"/>
      <c r="JS609" s="61"/>
      <c r="JT609" s="61"/>
      <c r="JU609" s="61"/>
      <c r="JV609" s="61"/>
      <c r="JW609" s="61"/>
      <c r="JX609" s="61"/>
      <c r="JY609" s="61"/>
      <c r="JZ609" s="61"/>
      <c r="KA609" s="61"/>
      <c r="KB609" s="61"/>
      <c r="KC609" s="61"/>
      <c r="KD609" s="61"/>
      <c r="KE609" s="61"/>
      <c r="KF609" s="61"/>
      <c r="KG609" s="61"/>
      <c r="KH609" s="61"/>
      <c r="KI609" s="61"/>
      <c r="KJ609" s="61"/>
      <c r="KK609" s="61"/>
      <c r="KL609" s="61"/>
      <c r="KM609" s="61"/>
      <c r="KN609" s="61"/>
      <c r="KO609" s="61"/>
      <c r="KP609" s="61"/>
      <c r="KQ609" s="61"/>
      <c r="KR609" s="61"/>
      <c r="KS609" s="61"/>
      <c r="KT609" s="61"/>
      <c r="KU609" s="61"/>
      <c r="KV609" s="61"/>
      <c r="KW609" s="61"/>
      <c r="KX609" s="61"/>
      <c r="KY609" s="61"/>
      <c r="KZ609" s="61"/>
      <c r="LA609" s="61"/>
      <c r="LB609" s="61"/>
      <c r="LC609" s="61"/>
      <c r="LD609" s="61"/>
      <c r="LE609" s="61"/>
      <c r="LF609" s="61"/>
      <c r="LG609" s="61"/>
      <c r="LH609" s="61"/>
      <c r="LI609" s="61"/>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61"/>
      <c r="MJ609" s="61"/>
      <c r="MK609" s="61"/>
      <c r="ML609" s="61"/>
      <c r="MM609" s="61"/>
      <c r="MN609" s="61"/>
      <c r="MO609" s="61"/>
      <c r="MP609" s="61"/>
      <c r="MQ609" s="61"/>
      <c r="MR609" s="61"/>
      <c r="MS609" s="61"/>
      <c r="MT609" s="61"/>
      <c r="MU609" s="61"/>
      <c r="MV609" s="61"/>
      <c r="MW609" s="61"/>
      <c r="MX609" s="61"/>
      <c r="MY609" s="61"/>
      <c r="MZ609" s="61"/>
      <c r="NA609" s="61"/>
      <c r="NB609" s="61"/>
      <c r="NC609" s="61"/>
      <c r="ND609" s="61"/>
      <c r="NE609" s="61"/>
      <c r="NF609" s="61"/>
      <c r="NG609" s="61"/>
      <c r="NH609" s="61"/>
      <c r="NI609" s="61"/>
      <c r="NJ609" s="61"/>
      <c r="NK609" s="61"/>
      <c r="NL609" s="61"/>
      <c r="NM609" s="61"/>
      <c r="NN609" s="61"/>
      <c r="NO609" s="61"/>
      <c r="NP609" s="61"/>
      <c r="NQ609" s="61"/>
      <c r="NR609" s="61"/>
      <c r="NS609" s="61"/>
      <c r="NT609" s="61"/>
      <c r="NU609" s="61"/>
      <c r="NV609" s="61"/>
      <c r="NW609" s="61"/>
      <c r="NX609" s="61"/>
      <c r="NY609" s="61"/>
      <c r="NZ609" s="61"/>
      <c r="OA609" s="61"/>
      <c r="OB609" s="61"/>
      <c r="OC609" s="61"/>
      <c r="OD609" s="61"/>
      <c r="OE609" s="61"/>
      <c r="OF609" s="61"/>
      <c r="OG609" s="61"/>
      <c r="OH609" s="61"/>
      <c r="OI609" s="61"/>
      <c r="OJ609" s="61"/>
      <c r="OK609" s="61"/>
      <c r="OL609" s="61"/>
      <c r="OM609" s="61"/>
      <c r="ON609" s="61"/>
      <c r="OO609" s="61"/>
      <c r="OP609" s="61"/>
      <c r="OQ609" s="61"/>
      <c r="OR609" s="61"/>
      <c r="OS609" s="61"/>
      <c r="OT609" s="61"/>
      <c r="OU609" s="61"/>
      <c r="OV609" s="61"/>
      <c r="OW609" s="61"/>
      <c r="OX609" s="61"/>
      <c r="OY609" s="61"/>
      <c r="OZ609" s="61"/>
    </row>
    <row r="610" spans="1:417" ht="47.25" hidden="1">
      <c r="A610" s="61"/>
      <c r="B610" s="61">
        <v>238</v>
      </c>
      <c r="C610" s="140" t="s">
        <v>713</v>
      </c>
      <c r="D610" s="161" t="s">
        <v>7</v>
      </c>
      <c r="E610" s="140" t="s">
        <v>706</v>
      </c>
      <c r="F610" s="170" t="s">
        <v>7</v>
      </c>
      <c r="G610" s="133" t="s">
        <v>205</v>
      </c>
      <c r="H610" s="137" t="s">
        <v>706</v>
      </c>
      <c r="I610" s="176" t="s">
        <v>1093</v>
      </c>
      <c r="J610" s="134"/>
      <c r="K610" s="206" t="s">
        <v>662</v>
      </c>
      <c r="L610" s="134" t="s">
        <v>500</v>
      </c>
      <c r="M610" s="134" t="s">
        <v>393</v>
      </c>
      <c r="N610" s="61" t="s">
        <v>349</v>
      </c>
      <c r="O610" s="61" t="s">
        <v>205</v>
      </c>
      <c r="P610" s="61"/>
      <c r="Q610" s="131" t="s">
        <v>205</v>
      </c>
      <c r="R610" s="131"/>
      <c r="S610" s="131"/>
      <c r="T610" s="131"/>
      <c r="U610" s="131"/>
      <c r="V610" s="131"/>
      <c r="W610" s="131"/>
      <c r="X610" s="131"/>
      <c r="Y610" s="131"/>
      <c r="Z610" s="131"/>
      <c r="AA610" s="131"/>
      <c r="AB610" s="130">
        <f t="shared" si="841"/>
        <v>1</v>
      </c>
      <c r="AC610" s="77"/>
      <c r="AD610" s="77"/>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251"/>
      <c r="BT610" s="251"/>
      <c r="BU610" s="77"/>
      <c r="BV610" s="77"/>
      <c r="BW610" s="201"/>
      <c r="BX610" s="201"/>
      <c r="BY610" s="201"/>
      <c r="BZ610" s="201"/>
      <c r="CA610" s="201"/>
      <c r="CB610" s="201"/>
      <c r="CC610" s="201"/>
      <c r="CD610" s="201"/>
      <c r="CE610" s="201"/>
      <c r="CF610" s="201"/>
      <c r="CG610" s="201"/>
      <c r="CH610" s="201"/>
      <c r="CI610" s="201"/>
      <c r="CJ610" s="201"/>
      <c r="CK610" s="201"/>
      <c r="CL610" s="201"/>
      <c r="CM610" s="201"/>
      <c r="CN610" s="201"/>
      <c r="CO610" s="201"/>
      <c r="CP610" s="201"/>
      <c r="CQ610" s="201"/>
      <c r="CR610" s="201"/>
      <c r="CS610" s="201"/>
      <c r="CT610" s="201"/>
      <c r="CU610" s="201"/>
      <c r="CV610" s="201"/>
      <c r="CW610" s="201"/>
      <c r="CX610" s="201"/>
      <c r="CY610" s="201"/>
      <c r="CZ610" s="201"/>
      <c r="DA610" s="201"/>
      <c r="DB610" s="202"/>
      <c r="DC610" s="203"/>
      <c r="DD610" s="202"/>
      <c r="DE610" s="203"/>
      <c r="DF610" s="202"/>
      <c r="DG610" s="203"/>
      <c r="DH610" s="202"/>
      <c r="DI610" s="203"/>
      <c r="DJ610" s="204"/>
      <c r="DK610" s="207"/>
      <c r="DL610" s="77"/>
      <c r="DM610" s="77"/>
      <c r="DN610" s="77"/>
      <c r="DO610" s="77"/>
      <c r="DP610" s="201"/>
      <c r="DQ610" s="201"/>
      <c r="DR610" s="201"/>
      <c r="DS610" s="201"/>
      <c r="DT610" s="201"/>
      <c r="DU610" s="201"/>
      <c r="DV610" s="201"/>
      <c r="DW610" s="201"/>
      <c r="DX610" s="201"/>
      <c r="DY610" s="201"/>
      <c r="DZ610" s="201"/>
      <c r="EA610" s="201"/>
      <c r="EB610" s="201"/>
      <c r="EC610" s="201"/>
      <c r="ED610" s="201"/>
      <c r="EE610" s="201"/>
      <c r="EF610" s="201"/>
      <c r="EG610" s="201"/>
      <c r="EH610" s="201"/>
      <c r="EI610" s="201"/>
      <c r="EJ610" s="201"/>
      <c r="EK610" s="201"/>
      <c r="EL610" s="201"/>
      <c r="EM610" s="201"/>
      <c r="EN610" s="201"/>
      <c r="EO610" s="201"/>
      <c r="EP610" s="201"/>
      <c r="EQ610" s="201"/>
      <c r="ER610" s="201"/>
      <c r="ES610" s="201"/>
      <c r="ET610" s="201"/>
      <c r="EU610" s="202"/>
      <c r="EV610" s="203"/>
      <c r="EW610" s="202"/>
      <c r="EX610" s="203"/>
      <c r="EY610" s="202"/>
      <c r="EZ610" s="203"/>
      <c r="FA610" s="202"/>
      <c r="FB610" s="203"/>
      <c r="FC610" s="204"/>
      <c r="FD610" s="207"/>
      <c r="FE610" s="77"/>
      <c r="FF610" s="77"/>
      <c r="FG610" s="77"/>
      <c r="FH610" s="77"/>
      <c r="FI610" s="77"/>
      <c r="FJ610" s="61"/>
      <c r="FK610" s="61"/>
      <c r="FL610" s="61"/>
      <c r="FM610" s="61"/>
      <c r="FN610" s="61"/>
      <c r="FO610" s="61"/>
      <c r="FP610" s="61"/>
      <c r="FQ610" s="61"/>
      <c r="FR610" s="61"/>
      <c r="FS610" s="61"/>
      <c r="FT610" s="61"/>
      <c r="FU610" s="61"/>
      <c r="FV610" s="61"/>
      <c r="FW610" s="61"/>
      <c r="FX610" s="61"/>
      <c r="FY610" s="61"/>
      <c r="FZ610" s="61"/>
      <c r="GA610" s="61"/>
      <c r="GB610" s="61"/>
      <c r="GC610" s="61"/>
      <c r="GD610" s="61"/>
      <c r="GE610" s="61"/>
      <c r="GF610" s="61"/>
      <c r="GG610" s="61"/>
      <c r="GH610" s="61"/>
      <c r="GI610" s="61"/>
      <c r="GJ610" s="61"/>
      <c r="GK610" s="61"/>
      <c r="GL610" s="61"/>
      <c r="GM610" s="61"/>
      <c r="GN610" s="61"/>
      <c r="GO610" s="61"/>
      <c r="GP610" s="61"/>
      <c r="GQ610" s="61"/>
      <c r="GR610" s="61"/>
      <c r="GS610" s="61"/>
      <c r="GT610" s="61"/>
      <c r="GU610" s="61"/>
      <c r="GV610" s="61"/>
      <c r="GW610" s="61"/>
      <c r="GX610" s="61"/>
      <c r="GY610" s="77"/>
      <c r="GZ610" s="77"/>
      <c r="HA610" s="77"/>
      <c r="HB610" s="77"/>
      <c r="HC610" s="77"/>
      <c r="HD610" s="61"/>
      <c r="HE610" s="61"/>
      <c r="HF610" s="61"/>
      <c r="HG610" s="61"/>
      <c r="HH610" s="61"/>
      <c r="HI610" s="61"/>
      <c r="HJ610" s="61"/>
      <c r="HK610" s="61"/>
      <c r="HL610" s="61"/>
      <c r="HM610" s="61"/>
      <c r="HN610" s="61"/>
      <c r="HO610" s="61"/>
      <c r="HP610" s="61"/>
      <c r="HQ610" s="61"/>
      <c r="HR610" s="61"/>
      <c r="HS610" s="61"/>
      <c r="HT610" s="61"/>
      <c r="HU610" s="61"/>
      <c r="HV610" s="61"/>
      <c r="HW610" s="61"/>
      <c r="HX610" s="61"/>
      <c r="HY610" s="61"/>
      <c r="HZ610" s="61"/>
      <c r="IA610" s="61"/>
      <c r="IB610" s="61"/>
      <c r="IC610" s="61"/>
      <c r="ID610" s="61"/>
      <c r="IE610" s="61"/>
      <c r="IF610" s="61"/>
      <c r="IG610" s="61"/>
      <c r="IH610" s="61"/>
      <c r="II610" s="61"/>
      <c r="IJ610" s="61"/>
      <c r="IK610" s="61"/>
      <c r="IL610" s="61"/>
      <c r="IM610" s="61"/>
      <c r="IN610" s="61"/>
      <c r="IO610" s="61"/>
      <c r="IP610" s="61"/>
      <c r="IQ610" s="61"/>
      <c r="IR610" s="61"/>
      <c r="IS610" s="77"/>
      <c r="IT610" s="77"/>
      <c r="IU610" s="77"/>
      <c r="IV610" s="77"/>
      <c r="IW610" s="61"/>
      <c r="IX610" s="61"/>
      <c r="IY610" s="61"/>
      <c r="IZ610" s="61"/>
      <c r="JA610" s="61"/>
      <c r="JB610" s="61"/>
      <c r="JC610" s="61"/>
      <c r="JD610" s="61"/>
      <c r="JE610" s="61"/>
      <c r="JF610" s="61"/>
      <c r="JG610" s="61"/>
      <c r="JH610" s="61"/>
      <c r="JI610" s="61"/>
      <c r="JJ610" s="61"/>
      <c r="JK610" s="61"/>
      <c r="JL610" s="61"/>
      <c r="JM610" s="61"/>
      <c r="JN610" s="61"/>
      <c r="JO610" s="61"/>
      <c r="JP610" s="61"/>
      <c r="JQ610" s="61"/>
      <c r="JR610" s="61"/>
      <c r="JS610" s="61"/>
      <c r="JT610" s="61"/>
      <c r="JU610" s="61"/>
      <c r="JV610" s="61"/>
      <c r="JW610" s="61"/>
      <c r="JX610" s="61"/>
      <c r="JY610" s="61"/>
      <c r="JZ610" s="61"/>
      <c r="KA610" s="61"/>
      <c r="KB610" s="61"/>
      <c r="KC610" s="61"/>
      <c r="KD610" s="61"/>
      <c r="KE610" s="61"/>
      <c r="KF610" s="61"/>
      <c r="KG610" s="61"/>
      <c r="KH610" s="61"/>
      <c r="KI610" s="61"/>
      <c r="KJ610" s="61"/>
      <c r="KK610" s="61"/>
      <c r="KL610" s="61"/>
      <c r="KM610" s="61"/>
      <c r="KN610" s="61"/>
      <c r="KO610" s="61"/>
      <c r="KP610" s="61"/>
      <c r="KQ610" s="61"/>
      <c r="KR610" s="61"/>
      <c r="KS610" s="61"/>
      <c r="KT610" s="61"/>
      <c r="KU610" s="61"/>
      <c r="KV610" s="61"/>
      <c r="KW610" s="61"/>
      <c r="KX610" s="61"/>
      <c r="KY610" s="61"/>
      <c r="KZ610" s="61"/>
      <c r="LA610" s="61"/>
      <c r="LB610" s="61"/>
      <c r="LC610" s="61"/>
      <c r="LD610" s="61"/>
      <c r="LE610" s="61"/>
      <c r="LF610" s="61"/>
      <c r="LG610" s="61"/>
      <c r="LH610" s="61"/>
      <c r="LI610" s="61"/>
      <c r="LJ610" s="61"/>
      <c r="LK610" s="61"/>
      <c r="LL610" s="61"/>
      <c r="LM610" s="61"/>
      <c r="LN610" s="61"/>
      <c r="LO610" s="61"/>
      <c r="LP610" s="61"/>
      <c r="LQ610" s="61"/>
      <c r="LR610" s="61"/>
      <c r="LS610" s="61"/>
      <c r="LT610" s="61"/>
      <c r="LU610" s="61"/>
      <c r="LV610" s="61"/>
      <c r="LW610" s="61"/>
      <c r="LX610" s="61"/>
      <c r="LY610" s="61"/>
      <c r="LZ610" s="61"/>
      <c r="MA610" s="61"/>
      <c r="MB610" s="61"/>
      <c r="MC610" s="61"/>
      <c r="MD610" s="61"/>
      <c r="ME610" s="61"/>
      <c r="MF610" s="61"/>
      <c r="MG610" s="61"/>
      <c r="MH610" s="61"/>
      <c r="MI610" s="61"/>
      <c r="MJ610" s="61"/>
      <c r="MK610" s="61"/>
      <c r="ML610" s="61"/>
      <c r="MM610" s="61"/>
      <c r="MN610" s="61"/>
      <c r="MO610" s="61"/>
      <c r="MP610" s="61"/>
      <c r="MQ610" s="61"/>
      <c r="MR610" s="61"/>
      <c r="MS610" s="61"/>
      <c r="MT610" s="61"/>
      <c r="MU610" s="61"/>
      <c r="MV610" s="61"/>
      <c r="MW610" s="61"/>
      <c r="MX610" s="61"/>
      <c r="MY610" s="61"/>
      <c r="MZ610" s="61"/>
      <c r="NA610" s="61"/>
      <c r="NB610" s="61"/>
      <c r="NC610" s="61"/>
      <c r="ND610" s="61"/>
      <c r="NE610" s="61"/>
      <c r="NF610" s="61"/>
      <c r="NG610" s="61"/>
      <c r="NH610" s="61"/>
      <c r="NI610" s="61"/>
      <c r="NJ610" s="61"/>
      <c r="NK610" s="61"/>
      <c r="NL610" s="61"/>
      <c r="NM610" s="61"/>
      <c r="NN610" s="61"/>
      <c r="NO610" s="61"/>
      <c r="NP610" s="61"/>
      <c r="NQ610" s="61"/>
      <c r="NR610" s="61"/>
      <c r="NS610" s="61"/>
      <c r="NT610" s="61"/>
      <c r="NU610" s="61"/>
      <c r="NV610" s="61"/>
      <c r="NW610" s="61"/>
      <c r="NX610" s="61"/>
      <c r="NY610" s="61"/>
      <c r="NZ610" s="61"/>
      <c r="OA610" s="61"/>
      <c r="OB610" s="61"/>
      <c r="OC610" s="61"/>
      <c r="OD610" s="61"/>
      <c r="OE610" s="61"/>
      <c r="OF610" s="61"/>
      <c r="OG610" s="61"/>
      <c r="OH610" s="61"/>
      <c r="OI610" s="61"/>
      <c r="OJ610" s="61"/>
      <c r="OK610" s="61"/>
      <c r="OL610" s="61"/>
      <c r="OM610" s="61"/>
      <c r="ON610" s="61"/>
      <c r="OO610" s="61"/>
      <c r="OP610" s="61"/>
      <c r="OQ610" s="61"/>
      <c r="OR610" s="61"/>
      <c r="OS610" s="61"/>
      <c r="OT610" s="61"/>
      <c r="OU610" s="61"/>
      <c r="OV610" s="61"/>
      <c r="OW610" s="61"/>
      <c r="OX610" s="61"/>
      <c r="OY610" s="61"/>
      <c r="OZ610" s="61"/>
    </row>
    <row r="611" spans="1:417" ht="52.5" hidden="1" customHeight="1">
      <c r="A611" s="61"/>
      <c r="B611" s="282">
        <v>239</v>
      </c>
      <c r="C611" s="308" t="s">
        <v>707</v>
      </c>
      <c r="D611" s="286" t="s">
        <v>699</v>
      </c>
      <c r="E611" s="308" t="s">
        <v>708</v>
      </c>
      <c r="F611" s="307" t="s">
        <v>699</v>
      </c>
      <c r="G611" s="281" t="s">
        <v>205</v>
      </c>
      <c r="H611" s="137" t="s">
        <v>708</v>
      </c>
      <c r="I611" s="176" t="s">
        <v>1092</v>
      </c>
      <c r="J611" s="134"/>
      <c r="K611" s="206" t="s">
        <v>662</v>
      </c>
      <c r="L611" s="134" t="s">
        <v>500</v>
      </c>
      <c r="M611" s="134" t="s">
        <v>393</v>
      </c>
      <c r="N611" s="61" t="s">
        <v>349</v>
      </c>
      <c r="O611" s="282" t="s">
        <v>205</v>
      </c>
      <c r="P611" s="282"/>
      <c r="Q611" s="131"/>
      <c r="R611" s="131"/>
      <c r="S611" s="131"/>
      <c r="T611" s="131"/>
      <c r="U611" s="131"/>
      <c r="V611" s="131"/>
      <c r="W611" s="131"/>
      <c r="X611" s="131"/>
      <c r="Y611" s="131" t="s">
        <v>205</v>
      </c>
      <c r="Z611" s="131"/>
      <c r="AA611" s="131"/>
      <c r="AB611" s="130">
        <f t="shared" si="841"/>
        <v>1</v>
      </c>
      <c r="AC611" s="77"/>
      <c r="AD611" s="77"/>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251"/>
      <c r="BT611" s="251"/>
      <c r="BU611" s="77"/>
      <c r="BV611" s="77"/>
      <c r="BW611" s="201"/>
      <c r="BX611" s="201"/>
      <c r="BY611" s="201"/>
      <c r="BZ611" s="201"/>
      <c r="CA611" s="201"/>
      <c r="CB611" s="201"/>
      <c r="CC611" s="201"/>
      <c r="CD611" s="201"/>
      <c r="CE611" s="201"/>
      <c r="CF611" s="201"/>
      <c r="CG611" s="201"/>
      <c r="CH611" s="201"/>
      <c r="CI611" s="201"/>
      <c r="CJ611" s="201"/>
      <c r="CK611" s="201"/>
      <c r="CL611" s="201"/>
      <c r="CM611" s="201"/>
      <c r="CN611" s="201"/>
      <c r="CO611" s="201"/>
      <c r="CP611" s="201"/>
      <c r="CQ611" s="201"/>
      <c r="CR611" s="201"/>
      <c r="CS611" s="201"/>
      <c r="CT611" s="201"/>
      <c r="CU611" s="201"/>
      <c r="CV611" s="201"/>
      <c r="CW611" s="201"/>
      <c r="CX611" s="201"/>
      <c r="CY611" s="201"/>
      <c r="CZ611" s="201"/>
      <c r="DA611" s="201"/>
      <c r="DB611" s="202"/>
      <c r="DC611" s="203"/>
      <c r="DD611" s="202"/>
      <c r="DE611" s="203"/>
      <c r="DF611" s="202"/>
      <c r="DG611" s="203"/>
      <c r="DH611" s="202"/>
      <c r="DI611" s="203"/>
      <c r="DJ611" s="204"/>
      <c r="DK611" s="207"/>
      <c r="DL611" s="77"/>
      <c r="DM611" s="77"/>
      <c r="DN611" s="77"/>
      <c r="DO611" s="77"/>
      <c r="DP611" s="201"/>
      <c r="DQ611" s="201"/>
      <c r="DR611" s="201"/>
      <c r="DS611" s="201"/>
      <c r="DT611" s="201"/>
      <c r="DU611" s="201"/>
      <c r="DV611" s="201"/>
      <c r="DW611" s="201"/>
      <c r="DX611" s="201"/>
      <c r="DY611" s="201"/>
      <c r="DZ611" s="201"/>
      <c r="EA611" s="201"/>
      <c r="EB611" s="201"/>
      <c r="EC611" s="201"/>
      <c r="ED611" s="201"/>
      <c r="EE611" s="201"/>
      <c r="EF611" s="201"/>
      <c r="EG611" s="201"/>
      <c r="EH611" s="201"/>
      <c r="EI611" s="201"/>
      <c r="EJ611" s="201"/>
      <c r="EK611" s="201"/>
      <c r="EL611" s="201"/>
      <c r="EM611" s="201"/>
      <c r="EN611" s="201"/>
      <c r="EO611" s="201"/>
      <c r="EP611" s="201"/>
      <c r="EQ611" s="201"/>
      <c r="ER611" s="201"/>
      <c r="ES611" s="201"/>
      <c r="ET611" s="201"/>
      <c r="EU611" s="202"/>
      <c r="EV611" s="203"/>
      <c r="EW611" s="202"/>
      <c r="EX611" s="203"/>
      <c r="EY611" s="202"/>
      <c r="EZ611" s="203"/>
      <c r="FA611" s="202"/>
      <c r="FB611" s="203"/>
      <c r="FC611" s="204"/>
      <c r="FD611" s="207"/>
      <c r="FE611" s="77"/>
      <c r="FF611" s="77"/>
      <c r="FG611" s="77"/>
      <c r="FH611" s="77"/>
      <c r="FI611" s="77"/>
      <c r="FJ611" s="61"/>
      <c r="FK611" s="61"/>
      <c r="FL611" s="61"/>
      <c r="FM611" s="61"/>
      <c r="FN611" s="61"/>
      <c r="FO611" s="61"/>
      <c r="FP611" s="61"/>
      <c r="FQ611" s="61"/>
      <c r="FR611" s="61"/>
      <c r="FS611" s="61"/>
      <c r="FT611" s="61"/>
      <c r="FU611" s="61"/>
      <c r="FV611" s="61"/>
      <c r="FW611" s="61"/>
      <c r="FX611" s="61"/>
      <c r="FY611" s="61"/>
      <c r="FZ611" s="61"/>
      <c r="GA611" s="61"/>
      <c r="GB611" s="61"/>
      <c r="GC611" s="61"/>
      <c r="GD611" s="61"/>
      <c r="GE611" s="61"/>
      <c r="GF611" s="61"/>
      <c r="GG611" s="61"/>
      <c r="GH611" s="61"/>
      <c r="GI611" s="61"/>
      <c r="GJ611" s="61"/>
      <c r="GK611" s="61"/>
      <c r="GL611" s="61"/>
      <c r="GM611" s="61"/>
      <c r="GN611" s="61"/>
      <c r="GO611" s="61"/>
      <c r="GP611" s="61"/>
      <c r="GQ611" s="61"/>
      <c r="GR611" s="61"/>
      <c r="GS611" s="61"/>
      <c r="GT611" s="61"/>
      <c r="GU611" s="61"/>
      <c r="GV611" s="61"/>
      <c r="GW611" s="61"/>
      <c r="GX611" s="61"/>
      <c r="GY611" s="77"/>
      <c r="GZ611" s="77"/>
      <c r="HA611" s="77"/>
      <c r="HB611" s="77"/>
      <c r="HC611" s="77"/>
      <c r="HD611" s="61"/>
      <c r="HE611" s="61"/>
      <c r="HF611" s="61"/>
      <c r="HG611" s="61"/>
      <c r="HH611" s="61"/>
      <c r="HI611" s="61"/>
      <c r="HJ611" s="61"/>
      <c r="HK611" s="61"/>
      <c r="HL611" s="61"/>
      <c r="HM611" s="61"/>
      <c r="HN611" s="61"/>
      <c r="HO611" s="61"/>
      <c r="HP611" s="61"/>
      <c r="HQ611" s="61"/>
      <c r="HR611" s="61"/>
      <c r="HS611" s="61"/>
      <c r="HT611" s="61"/>
      <c r="HU611" s="61"/>
      <c r="HV611" s="61"/>
      <c r="HW611" s="61"/>
      <c r="HX611" s="61"/>
      <c r="HY611" s="61"/>
      <c r="HZ611" s="61"/>
      <c r="IA611" s="61"/>
      <c r="IB611" s="61"/>
      <c r="IC611" s="61"/>
      <c r="ID611" s="61"/>
      <c r="IE611" s="61"/>
      <c r="IF611" s="61"/>
      <c r="IG611" s="61"/>
      <c r="IH611" s="61"/>
      <c r="II611" s="61"/>
      <c r="IJ611" s="61"/>
      <c r="IK611" s="61"/>
      <c r="IL611" s="61"/>
      <c r="IM611" s="61"/>
      <c r="IN611" s="61"/>
      <c r="IO611" s="61"/>
      <c r="IP611" s="61"/>
      <c r="IQ611" s="61"/>
      <c r="IR611" s="61"/>
      <c r="IS611" s="77"/>
      <c r="IT611" s="77"/>
      <c r="IU611" s="77"/>
      <c r="IV611" s="77"/>
      <c r="IW611" s="61"/>
      <c r="IX611" s="61"/>
      <c r="IY611" s="61"/>
      <c r="IZ611" s="61"/>
      <c r="JA611" s="61"/>
      <c r="JB611" s="61"/>
      <c r="JC611" s="61"/>
      <c r="JD611" s="61"/>
      <c r="JE611" s="61"/>
      <c r="JF611" s="61"/>
      <c r="JG611" s="61"/>
      <c r="JH611" s="61"/>
      <c r="JI611" s="61"/>
      <c r="JJ611" s="61"/>
      <c r="JK611" s="61"/>
      <c r="JL611" s="61"/>
      <c r="JM611" s="61"/>
      <c r="JN611" s="61"/>
      <c r="JO611" s="61"/>
      <c r="JP611" s="61"/>
      <c r="JQ611" s="61"/>
      <c r="JR611" s="61"/>
      <c r="JS611" s="61"/>
      <c r="JT611" s="61"/>
      <c r="JU611" s="61"/>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61"/>
      <c r="LG611" s="61"/>
      <c r="LH611" s="61"/>
      <c r="LI611" s="61"/>
      <c r="LJ611" s="61"/>
      <c r="LK611" s="61"/>
      <c r="LL611" s="61"/>
      <c r="LM611" s="61"/>
      <c r="LN611" s="61"/>
      <c r="LO611" s="61"/>
      <c r="LP611" s="61"/>
      <c r="LQ611" s="61"/>
      <c r="LR611" s="61"/>
      <c r="LS611" s="61"/>
      <c r="LT611" s="61"/>
      <c r="LU611" s="61"/>
      <c r="LV611" s="61"/>
      <c r="LW611" s="61"/>
      <c r="LX611" s="61"/>
      <c r="LY611" s="61"/>
      <c r="LZ611" s="61"/>
      <c r="MA611" s="61"/>
      <c r="MB611" s="61"/>
      <c r="MC611" s="61"/>
      <c r="MD611" s="61"/>
      <c r="ME611" s="61"/>
      <c r="MF611" s="61"/>
      <c r="MG611" s="61"/>
      <c r="MH611" s="61"/>
      <c r="MI611" s="61"/>
      <c r="MJ611" s="61"/>
      <c r="MK611" s="61"/>
      <c r="ML611" s="61"/>
      <c r="MM611" s="61"/>
      <c r="MN611" s="61"/>
      <c r="MO611" s="61"/>
      <c r="MP611" s="61"/>
      <c r="MQ611" s="61"/>
      <c r="MR611" s="61"/>
      <c r="MS611" s="61"/>
      <c r="MT611" s="61"/>
      <c r="MU611" s="61"/>
      <c r="MV611" s="61"/>
      <c r="MW611" s="61"/>
      <c r="MX611" s="61"/>
      <c r="MY611" s="61"/>
      <c r="MZ611" s="61"/>
      <c r="NA611" s="61"/>
      <c r="NB611" s="61"/>
      <c r="NC611" s="61"/>
      <c r="ND611" s="61"/>
      <c r="NE611" s="61"/>
      <c r="NF611" s="61"/>
      <c r="NG611" s="61"/>
      <c r="NH611" s="61"/>
      <c r="NI611" s="61"/>
      <c r="NJ611" s="61"/>
      <c r="NK611" s="61"/>
      <c r="NL611" s="61"/>
      <c r="NM611" s="61"/>
      <c r="NN611" s="61"/>
      <c r="NO611" s="61"/>
      <c r="NP611" s="61"/>
      <c r="NQ611" s="61"/>
      <c r="NR611" s="61"/>
      <c r="NS611" s="61"/>
      <c r="NT611" s="61"/>
      <c r="NU611" s="61"/>
      <c r="NV611" s="61"/>
      <c r="NW611" s="61"/>
      <c r="NX611" s="61"/>
      <c r="NY611" s="61"/>
      <c r="NZ611" s="61"/>
      <c r="OA611" s="61"/>
      <c r="OB611" s="61"/>
      <c r="OC611" s="61"/>
      <c r="OD611" s="61"/>
      <c r="OE611" s="61"/>
      <c r="OF611" s="61"/>
      <c r="OG611" s="61"/>
      <c r="OH611" s="61"/>
      <c r="OI611" s="61"/>
      <c r="OJ611" s="61"/>
      <c r="OK611" s="61"/>
      <c r="OL611" s="61"/>
      <c r="OM611" s="61"/>
      <c r="ON611" s="61"/>
      <c r="OO611" s="61"/>
      <c r="OP611" s="61"/>
      <c r="OQ611" s="61"/>
      <c r="OR611" s="61"/>
      <c r="OS611" s="61"/>
      <c r="OT611" s="61"/>
      <c r="OU611" s="61"/>
      <c r="OV611" s="61"/>
      <c r="OW611" s="61"/>
      <c r="OX611" s="61"/>
      <c r="OY611" s="61"/>
      <c r="OZ611" s="61"/>
    </row>
    <row r="612" spans="1:417" ht="52.5" hidden="1" customHeight="1">
      <c r="A612" s="61"/>
      <c r="B612" s="282"/>
      <c r="C612" s="308"/>
      <c r="D612" s="286"/>
      <c r="E612" s="308"/>
      <c r="F612" s="307"/>
      <c r="G612" s="281"/>
      <c r="H612" s="142" t="s">
        <v>708</v>
      </c>
      <c r="I612" s="176" t="s">
        <v>1554</v>
      </c>
      <c r="J612" s="134"/>
      <c r="K612" s="206" t="s">
        <v>662</v>
      </c>
      <c r="L612" s="134" t="s">
        <v>500</v>
      </c>
      <c r="M612" s="134" t="s">
        <v>393</v>
      </c>
      <c r="N612" s="61" t="s">
        <v>349</v>
      </c>
      <c r="O612" s="282"/>
      <c r="P612" s="282"/>
      <c r="Q612" s="131"/>
      <c r="R612" s="131"/>
      <c r="S612" s="131"/>
      <c r="T612" s="131"/>
      <c r="U612" s="131"/>
      <c r="V612" s="131"/>
      <c r="W612" s="131"/>
      <c r="X612" s="131"/>
      <c r="Y612" s="131" t="s">
        <v>205</v>
      </c>
      <c r="Z612" s="131"/>
      <c r="AA612" s="131"/>
      <c r="AB612" s="130">
        <f t="shared" si="841"/>
        <v>1</v>
      </c>
      <c r="AC612" s="77"/>
      <c r="AD612" s="77"/>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251"/>
      <c r="BT612" s="251"/>
      <c r="BU612" s="77"/>
      <c r="BV612" s="77"/>
      <c r="BW612" s="201"/>
      <c r="BX612" s="201"/>
      <c r="BY612" s="201"/>
      <c r="BZ612" s="201"/>
      <c r="CA612" s="201"/>
      <c r="CB612" s="201"/>
      <c r="CC612" s="201"/>
      <c r="CD612" s="201"/>
      <c r="CE612" s="201"/>
      <c r="CF612" s="201"/>
      <c r="CG612" s="201"/>
      <c r="CH612" s="201"/>
      <c r="CI612" s="201"/>
      <c r="CJ612" s="201"/>
      <c r="CK612" s="201"/>
      <c r="CL612" s="201"/>
      <c r="CM612" s="201"/>
      <c r="CN612" s="201"/>
      <c r="CO612" s="201"/>
      <c r="CP612" s="201"/>
      <c r="CQ612" s="201"/>
      <c r="CR612" s="201"/>
      <c r="CS612" s="201"/>
      <c r="CT612" s="201"/>
      <c r="CU612" s="201"/>
      <c r="CV612" s="201"/>
      <c r="CW612" s="201"/>
      <c r="CX612" s="201"/>
      <c r="CY612" s="201"/>
      <c r="CZ612" s="201"/>
      <c r="DA612" s="201"/>
      <c r="DB612" s="202"/>
      <c r="DC612" s="203"/>
      <c r="DD612" s="202"/>
      <c r="DE612" s="203"/>
      <c r="DF612" s="202"/>
      <c r="DG612" s="203"/>
      <c r="DH612" s="202"/>
      <c r="DI612" s="203"/>
      <c r="DJ612" s="204"/>
      <c r="DK612" s="207"/>
      <c r="DL612" s="77"/>
      <c r="DM612" s="77"/>
      <c r="DN612" s="77"/>
      <c r="DO612" s="77"/>
      <c r="DP612" s="201"/>
      <c r="DQ612" s="201"/>
      <c r="DR612" s="201"/>
      <c r="DS612" s="201"/>
      <c r="DT612" s="201"/>
      <c r="DU612" s="201"/>
      <c r="DV612" s="201"/>
      <c r="DW612" s="201"/>
      <c r="DX612" s="201"/>
      <c r="DY612" s="201"/>
      <c r="DZ612" s="201"/>
      <c r="EA612" s="201"/>
      <c r="EB612" s="201"/>
      <c r="EC612" s="201"/>
      <c r="ED612" s="201"/>
      <c r="EE612" s="201"/>
      <c r="EF612" s="201"/>
      <c r="EG612" s="201"/>
      <c r="EH612" s="201"/>
      <c r="EI612" s="201"/>
      <c r="EJ612" s="201"/>
      <c r="EK612" s="201"/>
      <c r="EL612" s="201"/>
      <c r="EM612" s="201"/>
      <c r="EN612" s="201"/>
      <c r="EO612" s="201"/>
      <c r="EP612" s="201"/>
      <c r="EQ612" s="201"/>
      <c r="ER612" s="201"/>
      <c r="ES612" s="201"/>
      <c r="ET612" s="201"/>
      <c r="EU612" s="202"/>
      <c r="EV612" s="203"/>
      <c r="EW612" s="202"/>
      <c r="EX612" s="203"/>
      <c r="EY612" s="202"/>
      <c r="EZ612" s="203"/>
      <c r="FA612" s="202"/>
      <c r="FB612" s="203"/>
      <c r="FC612" s="204"/>
      <c r="FD612" s="207"/>
      <c r="FE612" s="77"/>
      <c r="FF612" s="77"/>
      <c r="FG612" s="77"/>
      <c r="FH612" s="77"/>
      <c r="FI612" s="77"/>
      <c r="FJ612" s="61"/>
      <c r="FK612" s="61"/>
      <c r="FL612" s="61"/>
      <c r="FM612" s="61"/>
      <c r="FN612" s="61"/>
      <c r="FO612" s="61"/>
      <c r="FP612" s="61"/>
      <c r="FQ612" s="61"/>
      <c r="FR612" s="61"/>
      <c r="FS612" s="61"/>
      <c r="FT612" s="61"/>
      <c r="FU612" s="61"/>
      <c r="FV612" s="61"/>
      <c r="FW612" s="61"/>
      <c r="FX612" s="61"/>
      <c r="FY612" s="61"/>
      <c r="FZ612" s="61"/>
      <c r="GA612" s="61"/>
      <c r="GB612" s="61"/>
      <c r="GC612" s="61"/>
      <c r="GD612" s="61"/>
      <c r="GE612" s="61"/>
      <c r="GF612" s="61"/>
      <c r="GG612" s="61"/>
      <c r="GH612" s="61"/>
      <c r="GI612" s="61"/>
      <c r="GJ612" s="61"/>
      <c r="GK612" s="61"/>
      <c r="GL612" s="61"/>
      <c r="GM612" s="61"/>
      <c r="GN612" s="61"/>
      <c r="GO612" s="61"/>
      <c r="GP612" s="61"/>
      <c r="GQ612" s="61"/>
      <c r="GR612" s="61"/>
      <c r="GS612" s="61"/>
      <c r="GT612" s="61"/>
      <c r="GU612" s="61"/>
      <c r="GV612" s="61"/>
      <c r="GW612" s="61"/>
      <c r="GX612" s="61"/>
      <c r="GY612" s="77"/>
      <c r="GZ612" s="77"/>
      <c r="HA612" s="77"/>
      <c r="HB612" s="77"/>
      <c r="HC612" s="77"/>
      <c r="HD612" s="61"/>
      <c r="HE612" s="61"/>
      <c r="HF612" s="61"/>
      <c r="HG612" s="61"/>
      <c r="HH612" s="61"/>
      <c r="HI612" s="61"/>
      <c r="HJ612" s="61"/>
      <c r="HK612" s="61"/>
      <c r="HL612" s="61"/>
      <c r="HM612" s="61"/>
      <c r="HN612" s="61"/>
      <c r="HO612" s="61"/>
      <c r="HP612" s="61"/>
      <c r="HQ612" s="61"/>
      <c r="HR612" s="61"/>
      <c r="HS612" s="61"/>
      <c r="HT612" s="61"/>
      <c r="HU612" s="61"/>
      <c r="HV612" s="61"/>
      <c r="HW612" s="61"/>
      <c r="HX612" s="61"/>
      <c r="HY612" s="61"/>
      <c r="HZ612" s="61"/>
      <c r="IA612" s="61"/>
      <c r="IB612" s="61"/>
      <c r="IC612" s="61"/>
      <c r="ID612" s="61"/>
      <c r="IE612" s="61"/>
      <c r="IF612" s="61"/>
      <c r="IG612" s="61"/>
      <c r="IH612" s="61"/>
      <c r="II612" s="61"/>
      <c r="IJ612" s="61"/>
      <c r="IK612" s="61"/>
      <c r="IL612" s="61"/>
      <c r="IM612" s="61"/>
      <c r="IN612" s="61"/>
      <c r="IO612" s="61"/>
      <c r="IP612" s="61"/>
      <c r="IQ612" s="61"/>
      <c r="IR612" s="77"/>
      <c r="IS612" s="77"/>
      <c r="IT612" s="77"/>
      <c r="IU612" s="77"/>
      <c r="IV612" s="79" t="s">
        <v>552</v>
      </c>
      <c r="IW612" s="61">
        <v>2</v>
      </c>
      <c r="IX612" s="61">
        <v>2</v>
      </c>
      <c r="IY612" s="61">
        <v>2</v>
      </c>
      <c r="IZ612" s="61">
        <v>2</v>
      </c>
      <c r="JA612" s="61">
        <v>2</v>
      </c>
      <c r="JB612" s="61">
        <v>2</v>
      </c>
      <c r="JC612" s="61">
        <v>2</v>
      </c>
      <c r="JD612" s="61">
        <v>2</v>
      </c>
      <c r="JE612" s="61">
        <v>1</v>
      </c>
      <c r="JF612" s="61">
        <v>2</v>
      </c>
      <c r="JG612" s="61">
        <v>2</v>
      </c>
      <c r="JH612" s="61">
        <v>2</v>
      </c>
      <c r="JI612" s="61">
        <v>2</v>
      </c>
      <c r="JJ612" s="61">
        <v>2</v>
      </c>
      <c r="JK612" s="61">
        <v>2</v>
      </c>
      <c r="JL612" s="61">
        <v>2</v>
      </c>
      <c r="JM612" s="61">
        <v>2</v>
      </c>
      <c r="JN612" s="61">
        <v>2</v>
      </c>
      <c r="JO612" s="61">
        <v>2</v>
      </c>
      <c r="JP612" s="61">
        <v>2</v>
      </c>
      <c r="JQ612" s="61">
        <v>2</v>
      </c>
      <c r="JR612" s="61">
        <v>2</v>
      </c>
      <c r="JS612" s="61">
        <v>2</v>
      </c>
      <c r="JT612" s="61">
        <v>2</v>
      </c>
      <c r="JU612" s="61">
        <v>2</v>
      </c>
      <c r="JV612" s="61">
        <v>2</v>
      </c>
      <c r="JW612" s="61">
        <v>2</v>
      </c>
      <c r="JX612" s="61">
        <v>2</v>
      </c>
      <c r="JY612" s="61">
        <v>2</v>
      </c>
      <c r="JZ612" s="61">
        <v>2</v>
      </c>
      <c r="KA612" s="202">
        <f t="shared" ref="KA612" si="854">COUNTIF(IW612:JZ612,"2")</f>
        <v>29</v>
      </c>
      <c r="KB612" s="203">
        <f t="shared" ref="KB612" si="855">KA612/(KA612+KC612+KE612+KG612)</f>
        <v>0.96666666666666667</v>
      </c>
      <c r="KC612" s="202">
        <f t="shared" ref="KC612" si="856">COUNTIF(IW612:JZ612,"1")</f>
        <v>1</v>
      </c>
      <c r="KD612" s="203">
        <f t="shared" ref="KD612" si="857">KC612/(KA612+KC612+KE612+KG612)</f>
        <v>3.3333333333333333E-2</v>
      </c>
      <c r="KE612" s="202">
        <f t="shared" ref="KE612" si="858">COUNTIF(IW612:JZ612,"0")</f>
        <v>0</v>
      </c>
      <c r="KF612" s="203">
        <f t="shared" ref="KF612" si="859">KE612/(KA612+KC612+KE612+KG612)</f>
        <v>0</v>
      </c>
      <c r="KG612" s="202">
        <f t="shared" ref="KG612" si="860">COUNTIF(II612:JZ612,"KĐG")</f>
        <v>0</v>
      </c>
      <c r="KH612" s="203">
        <f t="shared" ref="KH612" si="861">KG612/(KA612+KC612+KE612+KG612)</f>
        <v>0</v>
      </c>
      <c r="KI612" s="204">
        <f t="shared" ref="KI612" si="862">(((KA612*2)+(KC612*1)+(KE612*0)))/(KA612+KC612+KE612)</f>
        <v>1.9666666666666666</v>
      </c>
      <c r="KJ612" s="205" t="str">
        <f t="shared" ref="KJ612" si="863">IF(KH612&gt;=50%,"KĐG",IF(KI612&gt;=1.6,"Đạt mục tiêu",IF(KI612&gt;=1,"Cần cố gắng","Chưa đạt")))</f>
        <v>Đạt mục tiêu</v>
      </c>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61"/>
      <c r="LG612" s="61"/>
      <c r="LH612" s="61"/>
      <c r="LI612" s="61"/>
      <c r="LJ612" s="61"/>
      <c r="LK612" s="61"/>
      <c r="LL612" s="61"/>
      <c r="LM612" s="61"/>
      <c r="LN612" s="61"/>
      <c r="LO612" s="61"/>
      <c r="LP612" s="61"/>
      <c r="LQ612" s="61"/>
      <c r="LR612" s="61"/>
      <c r="LS612" s="61"/>
      <c r="LT612" s="61"/>
      <c r="LU612" s="61"/>
      <c r="LV612" s="61"/>
      <c r="LW612" s="61"/>
      <c r="LX612" s="61"/>
      <c r="LY612" s="61"/>
      <c r="LZ612" s="61"/>
      <c r="MA612" s="61"/>
      <c r="MB612" s="61"/>
      <c r="MC612" s="61"/>
      <c r="MD612" s="61"/>
      <c r="ME612" s="61"/>
      <c r="MF612" s="61"/>
      <c r="MG612" s="61"/>
      <c r="MH612" s="61"/>
      <c r="MI612" s="61"/>
      <c r="MJ612" s="61"/>
      <c r="MK612" s="61"/>
      <c r="ML612" s="61"/>
      <c r="MM612" s="61"/>
      <c r="MN612" s="61"/>
      <c r="MO612" s="61"/>
      <c r="MP612" s="61"/>
      <c r="MQ612" s="61"/>
      <c r="MR612" s="61"/>
      <c r="MS612" s="61"/>
      <c r="MT612" s="61"/>
      <c r="MU612" s="61"/>
      <c r="MV612" s="61"/>
      <c r="MW612" s="61"/>
      <c r="MX612" s="61"/>
      <c r="MY612" s="61"/>
      <c r="MZ612" s="61"/>
      <c r="NA612" s="61"/>
      <c r="NB612" s="61"/>
      <c r="NC612" s="61"/>
      <c r="ND612" s="61"/>
      <c r="NE612" s="61"/>
      <c r="NF612" s="61"/>
      <c r="NG612" s="61"/>
      <c r="NH612" s="61"/>
      <c r="NI612" s="61"/>
      <c r="NJ612" s="61"/>
      <c r="NK612" s="61"/>
      <c r="NL612" s="61"/>
      <c r="NM612" s="61"/>
      <c r="NN612" s="61"/>
      <c r="NO612" s="61"/>
      <c r="NP612" s="61"/>
      <c r="NQ612" s="61"/>
      <c r="NR612" s="61"/>
      <c r="NS612" s="61"/>
      <c r="NT612" s="61"/>
      <c r="NU612" s="61"/>
      <c r="NV612" s="61"/>
      <c r="NW612" s="61"/>
      <c r="NX612" s="61"/>
      <c r="NY612" s="61"/>
      <c r="NZ612" s="61"/>
      <c r="OA612" s="61"/>
      <c r="OB612" s="61"/>
      <c r="OC612" s="61"/>
      <c r="OD612" s="61"/>
      <c r="OE612" s="61"/>
      <c r="OF612" s="61"/>
      <c r="OG612" s="61"/>
      <c r="OH612" s="61"/>
      <c r="OI612" s="61"/>
      <c r="OJ612" s="61"/>
      <c r="OK612" s="61"/>
      <c r="OL612" s="61"/>
      <c r="OM612" s="61"/>
      <c r="ON612" s="61"/>
      <c r="OO612" s="61"/>
      <c r="OP612" s="61"/>
      <c r="OQ612" s="61"/>
      <c r="OR612" s="61"/>
      <c r="OS612" s="61"/>
      <c r="OT612" s="61"/>
      <c r="OU612" s="61"/>
      <c r="OV612" s="61"/>
      <c r="OW612" s="61"/>
      <c r="OX612" s="61"/>
      <c r="OY612" s="61"/>
      <c r="OZ612" s="61"/>
    </row>
    <row r="613" spans="1:417" ht="78.75" hidden="1">
      <c r="A613" s="61"/>
      <c r="B613" s="61">
        <v>240</v>
      </c>
      <c r="C613" s="137" t="s">
        <v>300</v>
      </c>
      <c r="D613" s="133" t="s">
        <v>4</v>
      </c>
      <c r="E613" s="137" t="s">
        <v>299</v>
      </c>
      <c r="F613" s="134" t="s">
        <v>12</v>
      </c>
      <c r="G613" s="133"/>
      <c r="H613" s="137" t="s">
        <v>299</v>
      </c>
      <c r="I613" s="176" t="s">
        <v>893</v>
      </c>
      <c r="J613" s="134"/>
      <c r="K613" s="206" t="s">
        <v>662</v>
      </c>
      <c r="L613" s="134" t="s">
        <v>500</v>
      </c>
      <c r="M613" s="134" t="s">
        <v>393</v>
      </c>
      <c r="N613" s="61" t="s">
        <v>349</v>
      </c>
      <c r="O613" s="61" t="s">
        <v>205</v>
      </c>
      <c r="P613" s="61"/>
      <c r="Q613" s="131"/>
      <c r="R613" s="131"/>
      <c r="S613" s="131"/>
      <c r="T613" s="131"/>
      <c r="U613" s="131"/>
      <c r="V613" s="131"/>
      <c r="W613" s="131"/>
      <c r="X613" s="131"/>
      <c r="Y613" s="131"/>
      <c r="Z613" s="131" t="s">
        <v>205</v>
      </c>
      <c r="AA613" s="131"/>
      <c r="AB613" s="130">
        <f t="shared" si="841"/>
        <v>1</v>
      </c>
      <c r="AC613" s="77"/>
      <c r="AD613" s="77"/>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251"/>
      <c r="BT613" s="251"/>
      <c r="BU613" s="77"/>
      <c r="BV613" s="77"/>
      <c r="BW613" s="201"/>
      <c r="BX613" s="201"/>
      <c r="BY613" s="201"/>
      <c r="BZ613" s="201"/>
      <c r="CA613" s="201"/>
      <c r="CB613" s="201"/>
      <c r="CC613" s="201"/>
      <c r="CD613" s="201"/>
      <c r="CE613" s="201"/>
      <c r="CF613" s="201"/>
      <c r="CG613" s="201"/>
      <c r="CH613" s="201"/>
      <c r="CI613" s="201"/>
      <c r="CJ613" s="201"/>
      <c r="CK613" s="201"/>
      <c r="CL613" s="201"/>
      <c r="CM613" s="201"/>
      <c r="CN613" s="201"/>
      <c r="CO613" s="201"/>
      <c r="CP613" s="201"/>
      <c r="CQ613" s="201"/>
      <c r="CR613" s="201"/>
      <c r="CS613" s="201"/>
      <c r="CT613" s="201"/>
      <c r="CU613" s="201"/>
      <c r="CV613" s="201"/>
      <c r="CW613" s="201"/>
      <c r="CX613" s="201"/>
      <c r="CY613" s="201"/>
      <c r="CZ613" s="201"/>
      <c r="DA613" s="201"/>
      <c r="DB613" s="202"/>
      <c r="DC613" s="203"/>
      <c r="DD613" s="202"/>
      <c r="DE613" s="203"/>
      <c r="DF613" s="202"/>
      <c r="DG613" s="203"/>
      <c r="DH613" s="202"/>
      <c r="DI613" s="203"/>
      <c r="DJ613" s="204"/>
      <c r="DK613" s="207"/>
      <c r="DL613" s="77"/>
      <c r="DM613" s="77"/>
      <c r="DN613" s="77"/>
      <c r="DO613" s="77"/>
      <c r="DP613" s="201"/>
      <c r="DQ613" s="201"/>
      <c r="DR613" s="201"/>
      <c r="DS613" s="201"/>
      <c r="DT613" s="201"/>
      <c r="DU613" s="201"/>
      <c r="DV613" s="201"/>
      <c r="DW613" s="201"/>
      <c r="DX613" s="201"/>
      <c r="DY613" s="201"/>
      <c r="DZ613" s="201"/>
      <c r="EA613" s="201"/>
      <c r="EB613" s="201"/>
      <c r="EC613" s="201"/>
      <c r="ED613" s="201"/>
      <c r="EE613" s="201"/>
      <c r="EF613" s="201"/>
      <c r="EG613" s="201"/>
      <c r="EH613" s="201"/>
      <c r="EI613" s="201"/>
      <c r="EJ613" s="201"/>
      <c r="EK613" s="201"/>
      <c r="EL613" s="201"/>
      <c r="EM613" s="201"/>
      <c r="EN613" s="201"/>
      <c r="EO613" s="201"/>
      <c r="EP613" s="201"/>
      <c r="EQ613" s="201"/>
      <c r="ER613" s="201"/>
      <c r="ES613" s="201"/>
      <c r="ET613" s="201"/>
      <c r="EU613" s="202"/>
      <c r="EV613" s="203"/>
      <c r="EW613" s="202"/>
      <c r="EX613" s="203"/>
      <c r="EY613" s="202"/>
      <c r="EZ613" s="203"/>
      <c r="FA613" s="202"/>
      <c r="FB613" s="203"/>
      <c r="FC613" s="204"/>
      <c r="FD613" s="207"/>
      <c r="FE613" s="77"/>
      <c r="FF613" s="77"/>
      <c r="FG613" s="77"/>
      <c r="FH613" s="77"/>
      <c r="FI613" s="77"/>
      <c r="FJ613" s="61"/>
      <c r="FK613" s="61"/>
      <c r="FL613" s="61"/>
      <c r="FM613" s="61"/>
      <c r="FN613" s="61"/>
      <c r="FO613" s="61"/>
      <c r="FP613" s="61"/>
      <c r="FQ613" s="61"/>
      <c r="FR613" s="61"/>
      <c r="FS613" s="61"/>
      <c r="FT613" s="61"/>
      <c r="FU613" s="61"/>
      <c r="FV613" s="61"/>
      <c r="FW613" s="61"/>
      <c r="FX613" s="61"/>
      <c r="FY613" s="61"/>
      <c r="FZ613" s="61"/>
      <c r="GA613" s="61"/>
      <c r="GB613" s="61"/>
      <c r="GC613" s="61"/>
      <c r="GD613" s="61"/>
      <c r="GE613" s="61"/>
      <c r="GF613" s="61"/>
      <c r="GG613" s="61"/>
      <c r="GH613" s="61"/>
      <c r="GI613" s="61"/>
      <c r="GJ613" s="61"/>
      <c r="GK613" s="61"/>
      <c r="GL613" s="61"/>
      <c r="GM613" s="61"/>
      <c r="GN613" s="61"/>
      <c r="GO613" s="61"/>
      <c r="GP613" s="61"/>
      <c r="GQ613" s="61"/>
      <c r="GR613" s="61"/>
      <c r="GS613" s="61"/>
      <c r="GT613" s="61"/>
      <c r="GU613" s="61"/>
      <c r="GV613" s="61"/>
      <c r="GW613" s="61"/>
      <c r="GX613" s="61"/>
      <c r="GY613" s="77"/>
      <c r="GZ613" s="77"/>
      <c r="HA613" s="77"/>
      <c r="HB613" s="77"/>
      <c r="HC613" s="77"/>
      <c r="HD613" s="61"/>
      <c r="HE613" s="61"/>
      <c r="HF613" s="61"/>
      <c r="HG613" s="61"/>
      <c r="HH613" s="61"/>
      <c r="HI613" s="61"/>
      <c r="HJ613" s="61"/>
      <c r="HK613" s="61"/>
      <c r="HL613" s="61"/>
      <c r="HM613" s="61"/>
      <c r="HN613" s="61"/>
      <c r="HO613" s="61"/>
      <c r="HP613" s="61"/>
      <c r="HQ613" s="61"/>
      <c r="HR613" s="61"/>
      <c r="HS613" s="61"/>
      <c r="HT613" s="61"/>
      <c r="HU613" s="61"/>
      <c r="HV613" s="61"/>
      <c r="HW613" s="61"/>
      <c r="HX613" s="61"/>
      <c r="HY613" s="61"/>
      <c r="HZ613" s="61"/>
      <c r="IA613" s="61"/>
      <c r="IB613" s="61"/>
      <c r="IC613" s="61"/>
      <c r="ID613" s="61"/>
      <c r="IE613" s="61"/>
      <c r="IF613" s="61"/>
      <c r="IG613" s="61"/>
      <c r="IH613" s="61"/>
      <c r="II613" s="61"/>
      <c r="IJ613" s="61"/>
      <c r="IK613" s="61"/>
      <c r="IL613" s="61"/>
      <c r="IM613" s="61"/>
      <c r="IN613" s="61"/>
      <c r="IO613" s="61"/>
      <c r="IP613" s="61"/>
      <c r="IQ613" s="61"/>
      <c r="IR613" s="61"/>
      <c r="IS613" s="77"/>
      <c r="IT613" s="77"/>
      <c r="IU613" s="77"/>
      <c r="IV613" s="77"/>
      <c r="IW613" s="61"/>
      <c r="IX613" s="61"/>
      <c r="IY613" s="61"/>
      <c r="IZ613" s="61"/>
      <c r="JA613" s="61"/>
      <c r="JB613" s="61"/>
      <c r="JC613" s="61"/>
      <c r="JD613" s="61"/>
      <c r="JE613" s="61"/>
      <c r="JF613" s="61"/>
      <c r="JG613" s="61"/>
      <c r="JH613" s="61"/>
      <c r="JI613" s="61"/>
      <c r="JJ613" s="61"/>
      <c r="JK613" s="61"/>
      <c r="JL613" s="61"/>
      <c r="JM613" s="61"/>
      <c r="JN613" s="61"/>
      <c r="JO613" s="61"/>
      <c r="JP613" s="61"/>
      <c r="JQ613" s="61"/>
      <c r="JR613" s="61"/>
      <c r="JS613" s="61"/>
      <c r="JT613" s="61"/>
      <c r="JU613" s="61"/>
      <c r="JV613" s="61"/>
      <c r="JW613" s="61"/>
      <c r="JX613" s="61"/>
      <c r="JY613" s="61"/>
      <c r="JZ613" s="61"/>
      <c r="KA613" s="61"/>
      <c r="KB613" s="61"/>
      <c r="KC613" s="61"/>
      <c r="KD613" s="61"/>
      <c r="KE613" s="61"/>
      <c r="KF613" s="61"/>
      <c r="KG613" s="61"/>
      <c r="KH613" s="61"/>
      <c r="KI613" s="61"/>
      <c r="KJ613" s="61"/>
      <c r="KK613" s="78" t="s">
        <v>663</v>
      </c>
      <c r="KL613" s="61"/>
      <c r="KM613" s="61"/>
      <c r="KN613" s="61">
        <v>2</v>
      </c>
      <c r="KO613" s="61">
        <v>2</v>
      </c>
      <c r="KP613" s="61">
        <v>2</v>
      </c>
      <c r="KQ613" s="61">
        <v>2</v>
      </c>
      <c r="KR613" s="61">
        <v>2</v>
      </c>
      <c r="KS613" s="61">
        <v>1</v>
      </c>
      <c r="KT613" s="61">
        <v>2</v>
      </c>
      <c r="KU613" s="61">
        <v>2</v>
      </c>
      <c r="KV613" s="61">
        <v>2</v>
      </c>
      <c r="KW613" s="61">
        <v>2</v>
      </c>
      <c r="KX613" s="61">
        <v>2</v>
      </c>
      <c r="KY613" s="61">
        <v>2</v>
      </c>
      <c r="KZ613" s="61">
        <v>2</v>
      </c>
      <c r="LA613" s="61">
        <v>2</v>
      </c>
      <c r="LB613" s="61">
        <v>2</v>
      </c>
      <c r="LC613" s="61">
        <v>2</v>
      </c>
      <c r="LD613" s="61">
        <v>2</v>
      </c>
      <c r="LE613" s="61">
        <v>2</v>
      </c>
      <c r="LF613" s="61">
        <v>2</v>
      </c>
      <c r="LG613" s="61">
        <v>2</v>
      </c>
      <c r="LH613" s="61">
        <v>2</v>
      </c>
      <c r="LI613" s="61">
        <v>2</v>
      </c>
      <c r="LJ613" s="61">
        <v>2</v>
      </c>
      <c r="LK613" s="61">
        <v>2</v>
      </c>
      <c r="LL613" s="61">
        <v>2</v>
      </c>
      <c r="LM613" s="61">
        <v>2</v>
      </c>
      <c r="LN613" s="61">
        <v>2</v>
      </c>
      <c r="LO613" s="61">
        <v>2</v>
      </c>
      <c r="LP613" s="61">
        <v>2</v>
      </c>
      <c r="LQ613" s="61">
        <v>2</v>
      </c>
      <c r="LR613" s="202">
        <f>COUNTIF(KN613:LQ613,"2")</f>
        <v>29</v>
      </c>
      <c r="LS613" s="203">
        <f>LR613/(LR613+LT613+LV613+LX613)</f>
        <v>0.96666666666666667</v>
      </c>
      <c r="LT613" s="202">
        <f>COUNTIF(KN613:LQ613,"1")</f>
        <v>1</v>
      </c>
      <c r="LU613" s="203">
        <f>LT613/(LR613+LT613+LV613+LX613)</f>
        <v>3.3333333333333333E-2</v>
      </c>
      <c r="LV613" s="202">
        <f>COUNTIF(KN613:LQ613,"0")</f>
        <v>0</v>
      </c>
      <c r="LW613" s="203">
        <f>LV613/(LR613+LT613+LV613+LX613)</f>
        <v>0</v>
      </c>
      <c r="LX613" s="202">
        <f>COUNTIF(KA613:LQ613,"KĐG")</f>
        <v>0</v>
      </c>
      <c r="LY613" s="203">
        <f>LX613/(LR613+LT613+LV613+LX613)</f>
        <v>0</v>
      </c>
      <c r="LZ613" s="204">
        <f>(((LR613*2)+(LT613*1)+(LV613*0)))/(LR613+LT613+LV613)</f>
        <v>1.9666666666666666</v>
      </c>
      <c r="MA613" s="208" t="str">
        <f>IF(LY613&gt;=50%,"KĐG",IF(LZ613&gt;=1.6,"Đạt mục tiêu",IF(LZ613&gt;=1,"Cần cố gắng","Chưa đạt")))</f>
        <v>Đạt mục tiêu</v>
      </c>
      <c r="MB613" s="61"/>
      <c r="MC613" s="61"/>
      <c r="MD613" s="61"/>
      <c r="ME613" s="61"/>
      <c r="MF613" s="61"/>
      <c r="MG613" s="61"/>
      <c r="MH613" s="61"/>
      <c r="MI613" s="61"/>
      <c r="MJ613" s="61"/>
      <c r="MK613" s="61"/>
      <c r="ML613" s="61"/>
      <c r="MM613" s="61"/>
      <c r="MN613" s="61"/>
      <c r="MO613" s="61"/>
      <c r="MP613" s="61"/>
      <c r="MQ613" s="61"/>
      <c r="MR613" s="61"/>
      <c r="MS613" s="61"/>
      <c r="MT613" s="61"/>
      <c r="MU613" s="61"/>
      <c r="MV613" s="61"/>
      <c r="MW613" s="61"/>
      <c r="MX613" s="61"/>
      <c r="MY613" s="61"/>
      <c r="MZ613" s="61"/>
      <c r="NA613" s="61"/>
      <c r="NB613" s="61"/>
      <c r="NC613" s="61"/>
      <c r="ND613" s="61"/>
      <c r="NE613" s="61"/>
      <c r="NF613" s="61"/>
      <c r="NG613" s="61"/>
      <c r="NH613" s="61"/>
      <c r="NI613" s="61"/>
      <c r="NJ613" s="61"/>
      <c r="NK613" s="61"/>
      <c r="NL613" s="61"/>
      <c r="NM613" s="61"/>
      <c r="NN613" s="61"/>
      <c r="NO613" s="61"/>
      <c r="NP613" s="61"/>
      <c r="NQ613" s="61"/>
      <c r="NR613" s="61"/>
      <c r="NS613" s="61"/>
      <c r="NT613" s="61"/>
      <c r="NU613" s="61"/>
      <c r="NV613" s="61"/>
      <c r="NW613" s="61"/>
      <c r="NX613" s="61"/>
      <c r="NY613" s="61"/>
      <c r="NZ613" s="61"/>
      <c r="OA613" s="61"/>
      <c r="OB613" s="61"/>
      <c r="OC613" s="61"/>
      <c r="OD613" s="61"/>
      <c r="OE613" s="61"/>
      <c r="OF613" s="61"/>
      <c r="OG613" s="61"/>
      <c r="OH613" s="61"/>
      <c r="OI613" s="61"/>
      <c r="OJ613" s="61"/>
      <c r="OK613" s="61"/>
      <c r="OL613" s="61"/>
      <c r="OM613" s="61"/>
      <c r="ON613" s="61"/>
      <c r="OO613" s="61"/>
      <c r="OP613" s="61"/>
      <c r="OQ613" s="61"/>
      <c r="OR613" s="61"/>
      <c r="OS613" s="61"/>
      <c r="OT613" s="61"/>
      <c r="OU613" s="61"/>
      <c r="OV613" s="61"/>
      <c r="OW613" s="61"/>
      <c r="OX613" s="61"/>
      <c r="OY613" s="61"/>
      <c r="OZ613" s="61"/>
    </row>
    <row r="614" spans="1:417" s="25" customFormat="1" ht="30.75" customHeight="1">
      <c r="A614" s="61"/>
      <c r="B614" s="61"/>
      <c r="C614" s="280" t="s">
        <v>334</v>
      </c>
      <c r="D614" s="280"/>
      <c r="E614" s="280"/>
      <c r="F614" s="198"/>
      <c r="G614" s="122">
        <f>COUNTIF(G618:G618,"x")</f>
        <v>0</v>
      </c>
      <c r="H614" s="198"/>
      <c r="I614" s="198"/>
      <c r="J614" s="148"/>
      <c r="K614" s="47"/>
      <c r="L614" s="148"/>
      <c r="M614" s="198"/>
      <c r="N614" s="198"/>
      <c r="O614" s="125">
        <f>COUNTIF(O615:O618,"x")</f>
        <v>3</v>
      </c>
      <c r="P614" s="61">
        <f>SUM(P615:P618)</f>
        <v>1</v>
      </c>
      <c r="Q614" s="125">
        <f t="shared" ref="Q614:AA614" si="864">COUNTIF(Q615:Q618,"x")</f>
        <v>0</v>
      </c>
      <c r="R614" s="125">
        <f t="shared" si="864"/>
        <v>1</v>
      </c>
      <c r="S614" s="125">
        <f t="shared" si="864"/>
        <v>0</v>
      </c>
      <c r="T614" s="125">
        <f t="shared" ref="T614" si="865">COUNTIF(T615:T618,"x")</f>
        <v>0</v>
      </c>
      <c r="U614" s="125">
        <f t="shared" si="864"/>
        <v>0</v>
      </c>
      <c r="V614" s="125">
        <f t="shared" si="864"/>
        <v>0</v>
      </c>
      <c r="W614" s="125">
        <f t="shared" si="864"/>
        <v>1</v>
      </c>
      <c r="X614" s="125">
        <f t="shared" si="864"/>
        <v>1</v>
      </c>
      <c r="Y614" s="125">
        <f t="shared" si="864"/>
        <v>0</v>
      </c>
      <c r="Z614" s="125">
        <f t="shared" si="864"/>
        <v>1</v>
      </c>
      <c r="AA614" s="125">
        <f t="shared" si="864"/>
        <v>0</v>
      </c>
      <c r="AB614" s="244">
        <f>SUM(AB615:AB618)</f>
        <v>4</v>
      </c>
      <c r="AC614" s="75"/>
      <c r="AD614" s="125"/>
      <c r="AE614" s="125">
        <f t="shared" ref="AE614:BR614" si="866">COUNTIF(AE615:AE618,"x")</f>
        <v>0</v>
      </c>
      <c r="AF614" s="125">
        <f t="shared" si="866"/>
        <v>0</v>
      </c>
      <c r="AG614" s="125">
        <f t="shared" si="866"/>
        <v>0</v>
      </c>
      <c r="AH614" s="125">
        <f t="shared" si="866"/>
        <v>0</v>
      </c>
      <c r="AI614" s="125">
        <f t="shared" si="866"/>
        <v>0</v>
      </c>
      <c r="AJ614" s="125">
        <f t="shared" si="866"/>
        <v>0</v>
      </c>
      <c r="AK614" s="125">
        <f t="shared" si="866"/>
        <v>0</v>
      </c>
      <c r="AL614" s="125">
        <f t="shared" si="866"/>
        <v>0</v>
      </c>
      <c r="AM614" s="125">
        <f t="shared" si="866"/>
        <v>0</v>
      </c>
      <c r="AN614" s="125">
        <f t="shared" si="866"/>
        <v>0</v>
      </c>
      <c r="AO614" s="125">
        <f t="shared" si="866"/>
        <v>0</v>
      </c>
      <c r="AP614" s="125">
        <f t="shared" si="866"/>
        <v>0</v>
      </c>
      <c r="AQ614" s="125">
        <f t="shared" si="866"/>
        <v>0</v>
      </c>
      <c r="AR614" s="125">
        <f t="shared" si="866"/>
        <v>0</v>
      </c>
      <c r="AS614" s="125">
        <f t="shared" si="866"/>
        <v>0</v>
      </c>
      <c r="AT614" s="125">
        <f t="shared" si="866"/>
        <v>0</v>
      </c>
      <c r="AU614" s="125">
        <f t="shared" si="866"/>
        <v>0</v>
      </c>
      <c r="AV614" s="125">
        <f t="shared" si="866"/>
        <v>0</v>
      </c>
      <c r="AW614" s="125">
        <f t="shared" si="866"/>
        <v>0</v>
      </c>
      <c r="AX614" s="125">
        <f t="shared" si="866"/>
        <v>0</v>
      </c>
      <c r="AY614" s="125">
        <f t="shared" si="866"/>
        <v>0</v>
      </c>
      <c r="AZ614" s="125">
        <f t="shared" si="866"/>
        <v>0</v>
      </c>
      <c r="BA614" s="125">
        <f t="shared" si="866"/>
        <v>0</v>
      </c>
      <c r="BB614" s="125">
        <f t="shared" si="866"/>
        <v>0</v>
      </c>
      <c r="BC614" s="125"/>
      <c r="BD614" s="125"/>
      <c r="BE614" s="125"/>
      <c r="BF614" s="125"/>
      <c r="BG614" s="125"/>
      <c r="BH614" s="125"/>
      <c r="BI614" s="125">
        <f t="shared" si="866"/>
        <v>0</v>
      </c>
      <c r="BJ614" s="125">
        <f t="shared" si="866"/>
        <v>0</v>
      </c>
      <c r="BK614" s="125">
        <f t="shared" si="866"/>
        <v>0</v>
      </c>
      <c r="BL614" s="125">
        <f t="shared" si="866"/>
        <v>0</v>
      </c>
      <c r="BM614" s="125">
        <f t="shared" si="866"/>
        <v>0</v>
      </c>
      <c r="BN614" s="125">
        <f t="shared" si="866"/>
        <v>0</v>
      </c>
      <c r="BO614" s="125">
        <f t="shared" si="866"/>
        <v>0</v>
      </c>
      <c r="BP614" s="125">
        <f t="shared" si="866"/>
        <v>0</v>
      </c>
      <c r="BQ614" s="125">
        <f t="shared" si="866"/>
        <v>0</v>
      </c>
      <c r="BR614" s="125">
        <f t="shared" si="866"/>
        <v>0</v>
      </c>
      <c r="BS614" s="77"/>
      <c r="BT614" s="77"/>
      <c r="BU614" s="125">
        <f t="shared" ref="BU614:CR614" si="867">COUNTIF(BU615:BU618,"x")</f>
        <v>0</v>
      </c>
      <c r="BV614" s="125">
        <f t="shared" si="867"/>
        <v>0</v>
      </c>
      <c r="BW614" s="125">
        <f t="shared" si="867"/>
        <v>0</v>
      </c>
      <c r="BX614" s="125">
        <f t="shared" si="867"/>
        <v>0</v>
      </c>
      <c r="BY614" s="125">
        <f t="shared" si="867"/>
        <v>0</v>
      </c>
      <c r="BZ614" s="125">
        <f t="shared" si="867"/>
        <v>0</v>
      </c>
      <c r="CA614" s="125">
        <f t="shared" si="867"/>
        <v>0</v>
      </c>
      <c r="CB614" s="125">
        <f t="shared" si="867"/>
        <v>0</v>
      </c>
      <c r="CC614" s="125">
        <f t="shared" si="867"/>
        <v>0</v>
      </c>
      <c r="CD614" s="125">
        <f t="shared" si="867"/>
        <v>0</v>
      </c>
      <c r="CE614" s="125">
        <f t="shared" si="867"/>
        <v>0</v>
      </c>
      <c r="CF614" s="125">
        <f t="shared" si="867"/>
        <v>0</v>
      </c>
      <c r="CG614" s="125">
        <f t="shared" si="867"/>
        <v>0</v>
      </c>
      <c r="CH614" s="125">
        <f t="shared" si="867"/>
        <v>0</v>
      </c>
      <c r="CI614" s="125">
        <f t="shared" si="867"/>
        <v>0</v>
      </c>
      <c r="CJ614" s="125">
        <f t="shared" si="867"/>
        <v>0</v>
      </c>
      <c r="CK614" s="125">
        <f t="shared" si="867"/>
        <v>0</v>
      </c>
      <c r="CL614" s="125">
        <f t="shared" si="867"/>
        <v>0</v>
      </c>
      <c r="CM614" s="125">
        <f t="shared" si="867"/>
        <v>0</v>
      </c>
      <c r="CN614" s="125">
        <f t="shared" si="867"/>
        <v>0</v>
      </c>
      <c r="CO614" s="125">
        <f t="shared" si="867"/>
        <v>0</v>
      </c>
      <c r="CP614" s="125">
        <f t="shared" si="867"/>
        <v>0</v>
      </c>
      <c r="CQ614" s="125">
        <f t="shared" si="867"/>
        <v>0</v>
      </c>
      <c r="CR614" s="125">
        <f t="shared" si="867"/>
        <v>0</v>
      </c>
      <c r="CS614" s="125"/>
      <c r="CT614" s="125"/>
      <c r="CU614" s="125"/>
      <c r="CV614" s="125"/>
      <c r="CW614" s="125"/>
      <c r="CX614" s="125"/>
      <c r="CY614" s="125">
        <f t="shared" ref="CY614:DH614" si="868">COUNTIF(CY615:CY618,"x")</f>
        <v>0</v>
      </c>
      <c r="CZ614" s="125">
        <f t="shared" si="868"/>
        <v>0</v>
      </c>
      <c r="DA614" s="125">
        <f t="shared" si="868"/>
        <v>0</v>
      </c>
      <c r="DB614" s="125">
        <f t="shared" si="868"/>
        <v>0</v>
      </c>
      <c r="DC614" s="125">
        <f t="shared" si="868"/>
        <v>0</v>
      </c>
      <c r="DD614" s="125">
        <f t="shared" si="868"/>
        <v>0</v>
      </c>
      <c r="DE614" s="125">
        <f t="shared" si="868"/>
        <v>0</v>
      </c>
      <c r="DF614" s="125">
        <f t="shared" si="868"/>
        <v>0</v>
      </c>
      <c r="DG614" s="125">
        <f t="shared" si="868"/>
        <v>0</v>
      </c>
      <c r="DH614" s="125">
        <f t="shared" si="868"/>
        <v>0</v>
      </c>
      <c r="DI614" s="125"/>
      <c r="DJ614" s="125"/>
      <c r="DK614" s="125"/>
      <c r="DL614" s="125"/>
      <c r="DM614" s="125"/>
      <c r="DN614" s="125"/>
      <c r="DO614" s="125"/>
      <c r="DP614" s="125"/>
      <c r="DQ614" s="125"/>
      <c r="DR614" s="125"/>
      <c r="DS614" s="125"/>
      <c r="DT614" s="125"/>
      <c r="DU614" s="125"/>
      <c r="DV614" s="125"/>
      <c r="DW614" s="125"/>
      <c r="DX614" s="125"/>
      <c r="DY614" s="125"/>
      <c r="DZ614" s="125"/>
      <c r="EA614" s="125"/>
      <c r="EB614" s="125"/>
      <c r="EC614" s="125"/>
      <c r="ED614" s="125"/>
      <c r="EE614" s="125"/>
      <c r="EF614" s="125"/>
      <c r="EG614" s="125"/>
      <c r="EH614" s="125"/>
      <c r="EI614" s="125"/>
      <c r="EJ614" s="125"/>
      <c r="EK614" s="125"/>
      <c r="EL614" s="125"/>
      <c r="EM614" s="125"/>
      <c r="EN614" s="125"/>
      <c r="EO614" s="125"/>
      <c r="EP614" s="125"/>
      <c r="EQ614" s="125"/>
      <c r="ER614" s="125"/>
      <c r="ES614" s="125"/>
      <c r="ET614" s="125"/>
      <c r="EU614" s="125"/>
      <c r="EV614" s="125"/>
      <c r="EW614" s="125"/>
      <c r="EX614" s="125"/>
      <c r="EY614" s="125"/>
      <c r="EZ614" s="125"/>
      <c r="FA614" s="125"/>
      <c r="FB614" s="125"/>
      <c r="FC614" s="125"/>
      <c r="FD614" s="125"/>
      <c r="FE614" s="125"/>
      <c r="FF614" s="125"/>
      <c r="FG614" s="125"/>
      <c r="FH614" s="125"/>
      <c r="FI614" s="125"/>
      <c r="FJ614" s="125"/>
      <c r="FK614" s="125"/>
      <c r="FL614" s="125"/>
      <c r="FM614" s="125"/>
      <c r="FN614" s="125"/>
      <c r="FO614" s="125"/>
      <c r="FP614" s="125"/>
      <c r="FQ614" s="125"/>
      <c r="FR614" s="125"/>
      <c r="FS614" s="125"/>
      <c r="FT614" s="125"/>
      <c r="FU614" s="125"/>
      <c r="FV614" s="125"/>
      <c r="FW614" s="125"/>
      <c r="FX614" s="125"/>
      <c r="FY614" s="125"/>
      <c r="FZ614" s="125"/>
      <c r="GA614" s="125"/>
      <c r="GB614" s="125"/>
      <c r="GC614" s="125"/>
      <c r="GD614" s="125"/>
      <c r="GE614" s="125"/>
      <c r="GF614" s="125"/>
      <c r="GG614" s="125"/>
      <c r="GH614" s="125"/>
      <c r="GI614" s="125"/>
      <c r="GJ614" s="125"/>
      <c r="GK614" s="125"/>
      <c r="GL614" s="125"/>
      <c r="GM614" s="125"/>
      <c r="GN614" s="125"/>
      <c r="GO614" s="125"/>
      <c r="GP614" s="125"/>
      <c r="GQ614" s="125"/>
      <c r="GR614" s="125"/>
      <c r="GS614" s="125"/>
      <c r="GT614" s="125"/>
      <c r="GU614" s="125"/>
      <c r="GV614" s="125"/>
      <c r="GW614" s="125"/>
      <c r="GX614" s="125"/>
      <c r="GY614" s="77"/>
      <c r="GZ614" s="77"/>
      <c r="HA614" s="77"/>
      <c r="HB614" s="77"/>
      <c r="HC614" s="77"/>
      <c r="HD614" s="125"/>
      <c r="HE614" s="125"/>
      <c r="HF614" s="125"/>
      <c r="HG614" s="125"/>
      <c r="HH614" s="125"/>
      <c r="HI614" s="125"/>
      <c r="HJ614" s="125"/>
      <c r="HK614" s="125"/>
      <c r="HL614" s="125"/>
      <c r="HM614" s="125"/>
      <c r="HN614" s="125"/>
      <c r="HO614" s="125"/>
      <c r="HP614" s="125"/>
      <c r="HQ614" s="125"/>
      <c r="HR614" s="125"/>
      <c r="HS614" s="125"/>
      <c r="HT614" s="125"/>
      <c r="HU614" s="125"/>
      <c r="HV614" s="125"/>
      <c r="HW614" s="125"/>
      <c r="HX614" s="125"/>
      <c r="HY614" s="125"/>
      <c r="HZ614" s="125"/>
      <c r="IA614" s="125"/>
      <c r="IB614" s="125"/>
      <c r="IC614" s="125"/>
      <c r="ID614" s="125"/>
      <c r="IE614" s="125"/>
      <c r="IF614" s="125"/>
      <c r="IG614" s="125"/>
      <c r="IH614" s="125"/>
      <c r="II614" s="125"/>
      <c r="IJ614" s="125"/>
      <c r="IK614" s="125"/>
      <c r="IL614" s="125"/>
      <c r="IM614" s="125"/>
      <c r="IN614" s="125"/>
      <c r="IO614" s="125"/>
      <c r="IP614" s="125"/>
      <c r="IQ614" s="125"/>
      <c r="IR614" s="125"/>
      <c r="IS614" s="125"/>
      <c r="IT614" s="125"/>
      <c r="IU614" s="125"/>
      <c r="IV614" s="125"/>
      <c r="IW614" s="125"/>
      <c r="IX614" s="125"/>
      <c r="IY614" s="125"/>
      <c r="IZ614" s="125"/>
      <c r="JA614" s="125"/>
      <c r="JB614" s="125"/>
      <c r="JC614" s="125"/>
      <c r="JD614" s="125"/>
      <c r="JE614" s="125"/>
      <c r="JF614" s="125"/>
      <c r="JG614" s="125"/>
      <c r="JH614" s="125"/>
      <c r="JI614" s="125"/>
      <c r="JJ614" s="125"/>
      <c r="JK614" s="125"/>
      <c r="JL614" s="125"/>
      <c r="JM614" s="125"/>
      <c r="JN614" s="125"/>
      <c r="JO614" s="125"/>
      <c r="JP614" s="125"/>
      <c r="JQ614" s="125"/>
      <c r="JR614" s="125"/>
      <c r="JS614" s="125"/>
      <c r="JT614" s="125"/>
      <c r="JU614" s="125"/>
      <c r="JV614" s="125"/>
      <c r="JW614" s="125"/>
      <c r="JX614" s="125"/>
      <c r="JY614" s="125"/>
      <c r="JZ614" s="125"/>
      <c r="KA614" s="125"/>
      <c r="KB614" s="125"/>
      <c r="KC614" s="125"/>
      <c r="KD614" s="125"/>
      <c r="KE614" s="125"/>
      <c r="KF614" s="125"/>
      <c r="KG614" s="125"/>
      <c r="KH614" s="125"/>
      <c r="KI614" s="125"/>
      <c r="KJ614" s="125"/>
      <c r="KK614" s="125"/>
      <c r="KL614" s="125"/>
      <c r="KM614" s="125"/>
      <c r="KN614" s="125"/>
      <c r="KO614" s="125"/>
      <c r="KP614" s="125"/>
      <c r="KQ614" s="125"/>
      <c r="KR614" s="125"/>
      <c r="KS614" s="125"/>
      <c r="KT614" s="125"/>
      <c r="KU614" s="125"/>
      <c r="KV614" s="125"/>
      <c r="KW614" s="125"/>
      <c r="KX614" s="125"/>
      <c r="KY614" s="125"/>
      <c r="KZ614" s="125"/>
      <c r="LA614" s="125"/>
      <c r="LB614" s="125"/>
      <c r="LC614" s="125"/>
      <c r="LD614" s="125"/>
      <c r="LE614" s="125"/>
      <c r="LF614" s="125"/>
      <c r="LG614" s="125"/>
      <c r="LH614" s="125"/>
      <c r="LI614" s="125"/>
      <c r="LJ614" s="125"/>
      <c r="LK614" s="125"/>
      <c r="LL614" s="125"/>
      <c r="LM614" s="125"/>
      <c r="LN614" s="125"/>
      <c r="LO614" s="125"/>
      <c r="LP614" s="125"/>
      <c r="LQ614" s="125"/>
      <c r="LR614" s="125"/>
      <c r="LS614" s="125"/>
      <c r="LT614" s="125"/>
      <c r="LU614" s="125"/>
      <c r="LV614" s="125"/>
      <c r="LW614" s="125"/>
      <c r="LX614" s="125"/>
      <c r="LY614" s="125"/>
      <c r="LZ614" s="125"/>
      <c r="MA614" s="125"/>
      <c r="MB614" s="125"/>
      <c r="MC614" s="125"/>
      <c r="MD614" s="125"/>
      <c r="ME614" s="125"/>
      <c r="MF614" s="125"/>
      <c r="MG614" s="125"/>
      <c r="MH614" s="125"/>
      <c r="MI614" s="125"/>
      <c r="MJ614" s="125"/>
      <c r="MK614" s="125"/>
      <c r="ML614" s="125"/>
      <c r="MM614" s="125"/>
      <c r="MN614" s="125"/>
      <c r="MO614" s="125"/>
      <c r="MP614" s="125"/>
      <c r="MQ614" s="125"/>
      <c r="MR614" s="125"/>
      <c r="MS614" s="125"/>
      <c r="MT614" s="125"/>
      <c r="MU614" s="125"/>
      <c r="MV614" s="125"/>
      <c r="MW614" s="125"/>
      <c r="MX614" s="125"/>
      <c r="MY614" s="125"/>
      <c r="MZ614" s="125"/>
      <c r="NA614" s="125"/>
      <c r="NB614" s="125"/>
      <c r="NC614" s="125"/>
      <c r="ND614" s="125"/>
      <c r="NE614" s="125"/>
      <c r="NF614" s="125"/>
      <c r="NG614" s="125"/>
      <c r="NH614" s="125"/>
      <c r="NI614" s="125"/>
      <c r="NJ614" s="125"/>
      <c r="NK614" s="125"/>
      <c r="NL614" s="125"/>
      <c r="NM614" s="125"/>
      <c r="NN614" s="125"/>
      <c r="NO614" s="125"/>
      <c r="NP614" s="125"/>
      <c r="NQ614" s="125"/>
      <c r="NR614" s="125"/>
      <c r="NS614" s="125"/>
      <c r="NT614" s="125"/>
      <c r="NU614" s="125"/>
      <c r="NV614" s="125"/>
      <c r="NW614" s="125"/>
      <c r="NX614" s="125"/>
      <c r="NY614" s="125"/>
      <c r="NZ614" s="125"/>
      <c r="OA614" s="125"/>
      <c r="OB614" s="125"/>
      <c r="OC614" s="125"/>
      <c r="OD614" s="125"/>
      <c r="OE614" s="125"/>
      <c r="OF614" s="125"/>
      <c r="OG614" s="125"/>
      <c r="OH614" s="125"/>
      <c r="OI614" s="125"/>
      <c r="OJ614" s="125"/>
      <c r="OK614" s="125"/>
      <c r="OL614" s="125"/>
      <c r="OM614" s="125"/>
      <c r="ON614" s="125"/>
      <c r="OO614" s="125"/>
      <c r="OP614" s="125"/>
      <c r="OQ614" s="125"/>
      <c r="OR614" s="125"/>
      <c r="OS614" s="125"/>
      <c r="OT614" s="125"/>
      <c r="OU614" s="125"/>
      <c r="OV614" s="125"/>
      <c r="OW614" s="125"/>
      <c r="OX614" s="125"/>
      <c r="OY614" s="125"/>
      <c r="OZ614" s="125"/>
      <c r="PA614" s="82"/>
    </row>
    <row r="615" spans="1:417" ht="63" hidden="1">
      <c r="A615" s="61"/>
      <c r="B615" s="61">
        <v>241</v>
      </c>
      <c r="C615" s="137" t="s">
        <v>709</v>
      </c>
      <c r="D615" s="133" t="s">
        <v>4</v>
      </c>
      <c r="E615" s="137" t="s">
        <v>710</v>
      </c>
      <c r="F615" s="134" t="s">
        <v>4</v>
      </c>
      <c r="G615" s="172"/>
      <c r="H615" s="137" t="s">
        <v>716</v>
      </c>
      <c r="I615" s="160" t="s">
        <v>1413</v>
      </c>
      <c r="J615" s="148"/>
      <c r="K615" s="206" t="s">
        <v>662</v>
      </c>
      <c r="L615" s="134" t="s">
        <v>500</v>
      </c>
      <c r="M615" s="134" t="s">
        <v>393</v>
      </c>
      <c r="N615" s="61" t="s">
        <v>349</v>
      </c>
      <c r="O615" s="61" t="s">
        <v>205</v>
      </c>
      <c r="P615" s="61"/>
      <c r="Q615" s="122"/>
      <c r="R615" s="122"/>
      <c r="S615" s="122"/>
      <c r="T615" s="122"/>
      <c r="U615" s="122"/>
      <c r="V615" s="131"/>
      <c r="W615" s="122"/>
      <c r="X615" s="122" t="s">
        <v>205</v>
      </c>
      <c r="Y615" s="122"/>
      <c r="Z615" s="122"/>
      <c r="AA615" s="122"/>
      <c r="AB615" s="130">
        <f t="shared" ref="AB615:AB618" si="869">COUNTIF($Q615:$AA615,"x")</f>
        <v>1</v>
      </c>
      <c r="AC615" s="77"/>
      <c r="AD615" s="7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205"/>
      <c r="BJ615" s="205"/>
      <c r="BK615" s="205"/>
      <c r="BL615" s="205"/>
      <c r="BM615" s="205"/>
      <c r="BN615" s="205"/>
      <c r="BO615" s="205"/>
      <c r="BP615" s="205"/>
      <c r="BQ615" s="205"/>
      <c r="BR615" s="208"/>
      <c r="BS615" s="251"/>
      <c r="BT615" s="251"/>
      <c r="BU615" s="77"/>
      <c r="BV615" s="77"/>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178" t="s">
        <v>553</v>
      </c>
      <c r="DM615" s="61"/>
      <c r="DN615" s="178"/>
      <c r="DO615" s="61"/>
      <c r="DP615" s="201">
        <v>2</v>
      </c>
      <c r="DQ615" s="201">
        <v>2</v>
      </c>
      <c r="DR615" s="201">
        <v>2</v>
      </c>
      <c r="DS615" s="201">
        <v>2</v>
      </c>
      <c r="DT615" s="201">
        <v>2</v>
      </c>
      <c r="DU615" s="201">
        <v>2</v>
      </c>
      <c r="DV615" s="201">
        <v>2</v>
      </c>
      <c r="DW615" s="201">
        <v>1</v>
      </c>
      <c r="DX615" s="201">
        <v>2</v>
      </c>
      <c r="DY615" s="201">
        <v>2</v>
      </c>
      <c r="DZ615" s="201">
        <v>1</v>
      </c>
      <c r="EA615" s="201">
        <v>2</v>
      </c>
      <c r="EB615" s="201">
        <v>2</v>
      </c>
      <c r="EC615" s="201">
        <v>1</v>
      </c>
      <c r="ED615" s="201">
        <v>2</v>
      </c>
      <c r="EE615" s="201">
        <v>2</v>
      </c>
      <c r="EF615" s="201">
        <v>2</v>
      </c>
      <c r="EG615" s="201">
        <v>2</v>
      </c>
      <c r="EH615" s="201">
        <v>2</v>
      </c>
      <c r="EI615" s="201">
        <v>2</v>
      </c>
      <c r="EJ615" s="201">
        <v>2</v>
      </c>
      <c r="EK615" s="201">
        <v>2</v>
      </c>
      <c r="EL615" s="201">
        <v>2</v>
      </c>
      <c r="EM615" s="201">
        <v>2</v>
      </c>
      <c r="EN615" s="201">
        <v>2</v>
      </c>
      <c r="EO615" s="201">
        <v>2</v>
      </c>
      <c r="EP615" s="201">
        <v>2</v>
      </c>
      <c r="EQ615" s="201">
        <v>1</v>
      </c>
      <c r="ER615" s="201">
        <v>2</v>
      </c>
      <c r="ES615" s="201">
        <v>2</v>
      </c>
      <c r="ET615" s="201">
        <v>2</v>
      </c>
      <c r="EU615" s="202">
        <f>COUNTIF(DL615:ET615,"2")</f>
        <v>27</v>
      </c>
      <c r="EV615" s="203">
        <f>EU615/(EU615+EW615+EY615+FA615)</f>
        <v>0.87096774193548387</v>
      </c>
      <c r="EW615" s="202">
        <f>COUNTIF(DL615:ET615,"1")</f>
        <v>4</v>
      </c>
      <c r="EX615" s="203">
        <f>EW615/(EU615+EW615+EY615+FA615)</f>
        <v>0.12903225806451613</v>
      </c>
      <c r="EY615" s="202">
        <f>COUNTIF(DL615:ET615,"0")</f>
        <v>0</v>
      </c>
      <c r="EZ615" s="203">
        <f>EY615/(EU615+EW615+EY615+FA615)</f>
        <v>0</v>
      </c>
      <c r="FA615" s="202">
        <f>COUNTIF(DL615:ET615,"KĐG")</f>
        <v>0</v>
      </c>
      <c r="FB615" s="203">
        <f>FA615/(EU615+EW615+EY615+FA615)</f>
        <v>0</v>
      </c>
      <c r="FC615" s="204">
        <f>(((EU615*2)+(EW615*1)+(EY615*0)))/(EU615+EW615+EY615)</f>
        <v>1.8709677419354838</v>
      </c>
      <c r="FD615" s="207" t="str">
        <f>IF(FB615&gt;=50%,"KĐG",IF(FC615&gt;=1.6,"Đạt mục tiêu",IF(FC615&gt;=1,"Cần cố gắng","Chưa đạt")))</f>
        <v>Đạt mục tiêu</v>
      </c>
      <c r="FE615" s="77"/>
      <c r="FF615" s="77"/>
      <c r="FG615" s="77"/>
      <c r="FH615" s="77"/>
      <c r="FI615" s="77"/>
      <c r="FJ615" s="61"/>
      <c r="FK615" s="61"/>
      <c r="FL615" s="61"/>
      <c r="FM615" s="61"/>
      <c r="FN615" s="61"/>
      <c r="FO615" s="61"/>
      <c r="FP615" s="61"/>
      <c r="FQ615" s="61"/>
      <c r="FR615" s="61"/>
      <c r="FS615" s="61"/>
      <c r="FT615" s="61"/>
      <c r="FU615" s="61"/>
      <c r="FV615" s="61"/>
      <c r="FW615" s="61"/>
      <c r="FX615" s="61"/>
      <c r="FY615" s="61"/>
      <c r="FZ615" s="61"/>
      <c r="GA615" s="61"/>
      <c r="GB615" s="61"/>
      <c r="GC615" s="61"/>
      <c r="GD615" s="61"/>
      <c r="GE615" s="61"/>
      <c r="GF615" s="61"/>
      <c r="GG615" s="61"/>
      <c r="GH615" s="61"/>
      <c r="GI615" s="61"/>
      <c r="GJ615" s="61"/>
      <c r="GK615" s="61"/>
      <c r="GL615" s="61"/>
      <c r="GM615" s="61"/>
      <c r="GN615" s="61"/>
      <c r="GO615" s="61"/>
      <c r="GP615" s="61"/>
      <c r="GQ615" s="61"/>
      <c r="GR615" s="61"/>
      <c r="GS615" s="61"/>
      <c r="GT615" s="61"/>
      <c r="GU615" s="61"/>
      <c r="GV615" s="61"/>
      <c r="GW615" s="61"/>
      <c r="GX615" s="61"/>
      <c r="GY615" s="77"/>
      <c r="GZ615" s="77"/>
      <c r="HA615" s="77"/>
      <c r="HB615" s="77"/>
      <c r="HC615" s="77"/>
      <c r="HD615" s="61"/>
      <c r="HE615" s="61"/>
      <c r="HF615" s="61"/>
      <c r="HG615" s="61"/>
      <c r="HH615" s="61"/>
      <c r="HI615" s="61"/>
      <c r="HJ615" s="61"/>
      <c r="HK615" s="61"/>
      <c r="HL615" s="61"/>
      <c r="HM615" s="61"/>
      <c r="HN615" s="61"/>
      <c r="HO615" s="61"/>
      <c r="HP615" s="61"/>
      <c r="HQ615" s="61"/>
      <c r="HR615" s="61"/>
      <c r="HS615" s="61"/>
      <c r="HT615" s="61"/>
      <c r="HU615" s="61"/>
      <c r="HV615" s="61"/>
      <c r="HW615" s="61"/>
      <c r="HX615" s="61"/>
      <c r="HY615" s="61"/>
      <c r="HZ615" s="61"/>
      <c r="IA615" s="61"/>
      <c r="IB615" s="61"/>
      <c r="IC615" s="61"/>
      <c r="ID615" s="61"/>
      <c r="IE615" s="61"/>
      <c r="IF615" s="61"/>
      <c r="IG615" s="61"/>
      <c r="IH615" s="61"/>
      <c r="II615" s="61"/>
      <c r="IJ615" s="61"/>
      <c r="IK615" s="61"/>
      <c r="IL615" s="61"/>
      <c r="IM615" s="61"/>
      <c r="IN615" s="61"/>
      <c r="IO615" s="61"/>
      <c r="IP615" s="61"/>
      <c r="IQ615" s="61"/>
      <c r="IR615" s="61"/>
      <c r="IS615" s="77"/>
      <c r="IT615" s="77"/>
      <c r="IU615" s="77"/>
      <c r="IV615" s="77"/>
      <c r="IW615" s="61"/>
      <c r="IX615" s="61"/>
      <c r="IY615" s="61"/>
      <c r="IZ615" s="61"/>
      <c r="JA615" s="61"/>
      <c r="JB615" s="61"/>
      <c r="JC615" s="61"/>
      <c r="JD615" s="61"/>
      <c r="JE615" s="61"/>
      <c r="JF615" s="61"/>
      <c r="JG615" s="61"/>
      <c r="JH615" s="61"/>
      <c r="JI615" s="61"/>
      <c r="JJ615" s="61"/>
      <c r="JK615" s="61"/>
      <c r="JL615" s="61"/>
      <c r="JM615" s="61"/>
      <c r="JN615" s="61"/>
      <c r="JO615" s="61"/>
      <c r="JP615" s="61"/>
      <c r="JQ615" s="61"/>
      <c r="JR615" s="61"/>
      <c r="JS615" s="61"/>
      <c r="JT615" s="61"/>
      <c r="JU615" s="61"/>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61"/>
      <c r="LG615" s="61"/>
      <c r="LH615" s="61"/>
      <c r="LI615" s="61"/>
      <c r="LJ615" s="61"/>
      <c r="LK615" s="61"/>
      <c r="LL615" s="61"/>
      <c r="LM615" s="61"/>
      <c r="LN615" s="61"/>
      <c r="LO615" s="61"/>
      <c r="LP615" s="61"/>
      <c r="LQ615" s="61"/>
      <c r="LR615" s="61"/>
      <c r="LS615" s="61"/>
      <c r="LT615" s="61"/>
      <c r="LU615" s="61"/>
      <c r="LV615" s="61"/>
      <c r="LW615" s="61"/>
      <c r="LX615" s="61"/>
      <c r="LY615" s="61"/>
      <c r="LZ615" s="61"/>
      <c r="MA615" s="61"/>
      <c r="MB615" s="61"/>
      <c r="MC615" s="61"/>
      <c r="MD615" s="61"/>
      <c r="ME615" s="61"/>
      <c r="MF615" s="61"/>
      <c r="MG615" s="61"/>
      <c r="MH615" s="61"/>
      <c r="MI615" s="61"/>
      <c r="MJ615" s="61"/>
      <c r="MK615" s="61"/>
      <c r="ML615" s="61"/>
      <c r="MM615" s="61"/>
      <c r="MN615" s="61"/>
      <c r="MO615" s="61"/>
      <c r="MP615" s="61"/>
      <c r="MQ615" s="61"/>
      <c r="MR615" s="61"/>
      <c r="MS615" s="61"/>
      <c r="MT615" s="61"/>
      <c r="MU615" s="61"/>
      <c r="MV615" s="61"/>
      <c r="MW615" s="61"/>
      <c r="MX615" s="61"/>
      <c r="MY615" s="61"/>
      <c r="MZ615" s="61"/>
      <c r="NA615" s="61"/>
      <c r="NB615" s="61"/>
      <c r="NC615" s="61"/>
      <c r="ND615" s="202"/>
      <c r="NE615" s="203"/>
      <c r="NF615" s="202"/>
      <c r="NG615" s="203"/>
      <c r="NH615" s="202"/>
      <c r="NI615" s="203"/>
      <c r="NJ615" s="202"/>
      <c r="NK615" s="203"/>
      <c r="NL615" s="204"/>
      <c r="NM615" s="207"/>
      <c r="NN615" s="77"/>
      <c r="NO615" s="77"/>
      <c r="NP615" s="61"/>
      <c r="NQ615" s="61"/>
      <c r="NR615" s="61"/>
      <c r="NS615" s="61"/>
      <c r="NT615" s="61"/>
      <c r="NU615" s="61"/>
      <c r="NV615" s="61"/>
      <c r="NW615" s="61"/>
      <c r="NX615" s="61"/>
      <c r="NY615" s="61"/>
      <c r="NZ615" s="61"/>
      <c r="OA615" s="61"/>
      <c r="OB615" s="61"/>
      <c r="OC615" s="61"/>
      <c r="OD615" s="61"/>
      <c r="OE615" s="61"/>
      <c r="OF615" s="61"/>
      <c r="OG615" s="61"/>
      <c r="OH615" s="61"/>
      <c r="OI615" s="61"/>
      <c r="OJ615" s="61"/>
      <c r="OK615" s="61"/>
      <c r="OL615" s="61"/>
      <c r="OM615" s="61"/>
      <c r="ON615" s="61"/>
      <c r="OO615" s="61"/>
      <c r="OP615" s="61"/>
      <c r="OQ615" s="61"/>
      <c r="OR615" s="61"/>
      <c r="OS615" s="61"/>
      <c r="OT615" s="61"/>
      <c r="OU615" s="61"/>
      <c r="OV615" s="61"/>
      <c r="OW615" s="61"/>
      <c r="OX615" s="61"/>
      <c r="OY615" s="61"/>
      <c r="OZ615" s="61"/>
    </row>
    <row r="616" spans="1:417" ht="63" hidden="1">
      <c r="A616" s="61"/>
      <c r="B616" s="61">
        <v>242</v>
      </c>
      <c r="C616" s="137" t="s">
        <v>711</v>
      </c>
      <c r="D616" s="133" t="s">
        <v>4</v>
      </c>
      <c r="E616" s="137" t="s">
        <v>712</v>
      </c>
      <c r="F616" s="134" t="s">
        <v>6</v>
      </c>
      <c r="G616" s="172"/>
      <c r="H616" s="137" t="s">
        <v>717</v>
      </c>
      <c r="I616" s="160" t="s">
        <v>1549</v>
      </c>
      <c r="J616" s="148"/>
      <c r="K616" s="206" t="s">
        <v>662</v>
      </c>
      <c r="L616" s="134" t="s">
        <v>500</v>
      </c>
      <c r="M616" s="134" t="s">
        <v>393</v>
      </c>
      <c r="N616" s="61" t="s">
        <v>349</v>
      </c>
      <c r="O616" s="61" t="s">
        <v>205</v>
      </c>
      <c r="P616" s="61"/>
      <c r="Q616" s="122"/>
      <c r="R616" s="122"/>
      <c r="S616" s="122"/>
      <c r="T616" s="122"/>
      <c r="U616" s="122"/>
      <c r="V616" s="122"/>
      <c r="W616" s="131" t="s">
        <v>205</v>
      </c>
      <c r="X616" s="131"/>
      <c r="Y616" s="122"/>
      <c r="Z616" s="122"/>
      <c r="AA616" s="122"/>
      <c r="AB616" s="130">
        <f t="shared" si="869"/>
        <v>1</v>
      </c>
      <c r="AC616" s="77"/>
      <c r="AD616" s="7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205"/>
      <c r="BJ616" s="205"/>
      <c r="BK616" s="205"/>
      <c r="BL616" s="205"/>
      <c r="BM616" s="205"/>
      <c r="BN616" s="205"/>
      <c r="BO616" s="205"/>
      <c r="BP616" s="205"/>
      <c r="BQ616" s="205"/>
      <c r="BR616" s="208"/>
      <c r="BS616" s="251"/>
      <c r="BT616" s="251"/>
      <c r="BU616" s="77"/>
      <c r="BV616" s="77"/>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77"/>
      <c r="DM616" s="77"/>
      <c r="DN616" s="77"/>
      <c r="DO616" s="77"/>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77"/>
      <c r="FF616" s="77"/>
      <c r="FG616" s="77"/>
      <c r="FH616" s="77"/>
      <c r="FI616" s="77"/>
      <c r="FJ616" s="61"/>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c r="GL616" s="61"/>
      <c r="GM616" s="61"/>
      <c r="GN616" s="61"/>
      <c r="GO616" s="61"/>
      <c r="GP616" s="61"/>
      <c r="GQ616" s="61"/>
      <c r="GR616" s="61"/>
      <c r="GS616" s="61"/>
      <c r="GT616" s="61"/>
      <c r="GU616" s="61"/>
      <c r="GV616" s="61"/>
      <c r="GW616" s="61"/>
      <c r="GX616" s="61"/>
      <c r="GY616" s="79" t="s">
        <v>553</v>
      </c>
      <c r="GZ616" s="79" t="s">
        <v>553</v>
      </c>
      <c r="HA616" s="79" t="s">
        <v>553</v>
      </c>
      <c r="HB616" s="79" t="s">
        <v>553</v>
      </c>
      <c r="HC616" s="79" t="s">
        <v>553</v>
      </c>
      <c r="HD616" s="61"/>
      <c r="HE616" s="61"/>
      <c r="HF616" s="61"/>
      <c r="HG616" s="61"/>
      <c r="HH616" s="61"/>
      <c r="HI616" s="61"/>
      <c r="HJ616" s="61"/>
      <c r="HK616" s="61"/>
      <c r="HL616" s="61"/>
      <c r="HM616" s="61"/>
      <c r="HN616" s="61"/>
      <c r="HO616" s="61"/>
      <c r="HP616" s="61"/>
      <c r="HQ616" s="61"/>
      <c r="HR616" s="61"/>
      <c r="HS616" s="61"/>
      <c r="HT616" s="61"/>
      <c r="HU616" s="61"/>
      <c r="HV616" s="61"/>
      <c r="HW616" s="61"/>
      <c r="HX616" s="61"/>
      <c r="HY616" s="61"/>
      <c r="HZ616" s="61"/>
      <c r="IA616" s="61"/>
      <c r="IB616" s="61"/>
      <c r="IC616" s="61"/>
      <c r="ID616" s="61"/>
      <c r="IE616" s="61"/>
      <c r="IF616" s="61"/>
      <c r="IG616" s="61"/>
      <c r="IH616" s="61"/>
      <c r="II616" s="61"/>
      <c r="IJ616" s="61"/>
      <c r="IK616" s="61"/>
      <c r="IL616" s="61"/>
      <c r="IM616" s="61"/>
      <c r="IN616" s="61"/>
      <c r="IO616" s="61"/>
      <c r="IP616" s="61"/>
      <c r="IQ616" s="61"/>
      <c r="IR616" s="61"/>
      <c r="IS616" s="77"/>
      <c r="IT616" s="77"/>
      <c r="IU616" s="77"/>
      <c r="IV616" s="77"/>
      <c r="IW616" s="61"/>
      <c r="IX616" s="61"/>
      <c r="IY616" s="61"/>
      <c r="IZ616" s="61"/>
      <c r="JA616" s="61"/>
      <c r="JB616" s="61"/>
      <c r="JC616" s="61"/>
      <c r="JD616" s="61"/>
      <c r="JE616" s="61"/>
      <c r="JF616" s="61"/>
      <c r="JG616" s="61"/>
      <c r="JH616" s="61"/>
      <c r="JI616" s="61"/>
      <c r="JJ616" s="61"/>
      <c r="JK616" s="61"/>
      <c r="JL616" s="61"/>
      <c r="JM616" s="61"/>
      <c r="JN616" s="61"/>
      <c r="JO616" s="61"/>
      <c r="JP616" s="61"/>
      <c r="JQ616" s="61"/>
      <c r="JR616" s="61"/>
      <c r="JS616" s="61"/>
      <c r="JT616" s="61"/>
      <c r="JU616" s="61"/>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61"/>
      <c r="LG616" s="61"/>
      <c r="LH616" s="61"/>
      <c r="LI616" s="61"/>
      <c r="LJ616" s="61"/>
      <c r="LK616" s="61"/>
      <c r="LL616" s="61"/>
      <c r="LM616" s="61"/>
      <c r="LN616" s="61"/>
      <c r="LO616" s="61"/>
      <c r="LP616" s="61"/>
      <c r="LQ616" s="61"/>
      <c r="LR616" s="61"/>
      <c r="LS616" s="61"/>
      <c r="LT616" s="61"/>
      <c r="LU616" s="61"/>
      <c r="LV616" s="61"/>
      <c r="LW616" s="61"/>
      <c r="LX616" s="61"/>
      <c r="LY616" s="61"/>
      <c r="LZ616" s="61"/>
      <c r="MA616" s="61"/>
      <c r="MB616" s="61"/>
      <c r="MC616" s="61"/>
      <c r="MD616" s="61"/>
      <c r="ME616" s="61"/>
      <c r="MF616" s="61"/>
      <c r="MG616" s="61"/>
      <c r="MH616" s="61"/>
      <c r="MI616" s="61"/>
      <c r="MJ616" s="61"/>
      <c r="MK616" s="61"/>
      <c r="ML616" s="61"/>
      <c r="MM616" s="61"/>
      <c r="MN616" s="61"/>
      <c r="MO616" s="61"/>
      <c r="MP616" s="61"/>
      <c r="MQ616" s="61"/>
      <c r="MR616" s="61"/>
      <c r="MS616" s="61"/>
      <c r="MT616" s="61"/>
      <c r="MU616" s="61"/>
      <c r="MV616" s="61"/>
      <c r="MW616" s="61"/>
      <c r="MX616" s="61"/>
      <c r="MY616" s="61"/>
      <c r="MZ616" s="61"/>
      <c r="NA616" s="61"/>
      <c r="NB616" s="61"/>
      <c r="NC616" s="61"/>
      <c r="ND616" s="202"/>
      <c r="NE616" s="203"/>
      <c r="NF616" s="202"/>
      <c r="NG616" s="203"/>
      <c r="NH616" s="202"/>
      <c r="NI616" s="203"/>
      <c r="NJ616" s="202"/>
      <c r="NK616" s="203"/>
      <c r="NL616" s="204"/>
      <c r="NM616" s="207"/>
      <c r="NN616" s="77"/>
      <c r="NO616" s="77"/>
      <c r="NP616" s="61"/>
      <c r="NQ616" s="61"/>
      <c r="NR616" s="61"/>
      <c r="NS616" s="61"/>
      <c r="NT616" s="61"/>
      <c r="NU616" s="61"/>
      <c r="NV616" s="61"/>
      <c r="NW616" s="61"/>
      <c r="NX616" s="61"/>
      <c r="NY616" s="61"/>
      <c r="NZ616" s="61"/>
      <c r="OA616" s="61"/>
      <c r="OB616" s="61"/>
      <c r="OC616" s="61"/>
      <c r="OD616" s="61"/>
      <c r="OE616" s="61"/>
      <c r="OF616" s="61"/>
      <c r="OG616" s="61"/>
      <c r="OH616" s="61"/>
      <c r="OI616" s="61"/>
      <c r="OJ616" s="61"/>
      <c r="OK616" s="61"/>
      <c r="OL616" s="61"/>
      <c r="OM616" s="61"/>
      <c r="ON616" s="61"/>
      <c r="OO616" s="61"/>
      <c r="OP616" s="61"/>
      <c r="OQ616" s="61"/>
      <c r="OR616" s="61"/>
      <c r="OS616" s="61"/>
      <c r="OT616" s="61"/>
      <c r="OU616" s="61"/>
      <c r="OV616" s="61"/>
      <c r="OW616" s="61"/>
      <c r="OX616" s="61"/>
      <c r="OY616" s="61"/>
      <c r="OZ616" s="61"/>
    </row>
    <row r="617" spans="1:417" ht="31.5" hidden="1">
      <c r="A617" s="61"/>
      <c r="B617" s="272">
        <v>243</v>
      </c>
      <c r="C617" s="311" t="s">
        <v>301</v>
      </c>
      <c r="D617" s="290" t="s">
        <v>4</v>
      </c>
      <c r="E617" s="137" t="s">
        <v>1414</v>
      </c>
      <c r="F617" s="134" t="s">
        <v>6</v>
      </c>
      <c r="G617" s="172"/>
      <c r="H617" s="137" t="s">
        <v>1416</v>
      </c>
      <c r="I617" s="176" t="s">
        <v>1415</v>
      </c>
      <c r="J617" s="148"/>
      <c r="K617" s="206"/>
      <c r="L617" s="134"/>
      <c r="M617" s="134" t="s">
        <v>393</v>
      </c>
      <c r="N617" s="61" t="s">
        <v>349</v>
      </c>
      <c r="O617" s="61"/>
      <c r="P617" s="61"/>
      <c r="Q617" s="122"/>
      <c r="R617" s="122"/>
      <c r="S617" s="122"/>
      <c r="T617" s="122"/>
      <c r="U617" s="122"/>
      <c r="V617" s="122"/>
      <c r="W617" s="131"/>
      <c r="X617" s="131"/>
      <c r="Y617" s="122"/>
      <c r="Z617" s="122" t="s">
        <v>205</v>
      </c>
      <c r="AA617" s="122"/>
      <c r="AB617" s="130">
        <f t="shared" si="869"/>
        <v>1</v>
      </c>
      <c r="AC617" s="77"/>
      <c r="AD617" s="77"/>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205"/>
      <c r="BJ617" s="205"/>
      <c r="BK617" s="205"/>
      <c r="BL617" s="205"/>
      <c r="BM617" s="205"/>
      <c r="BN617" s="205"/>
      <c r="BO617" s="205"/>
      <c r="BP617" s="205"/>
      <c r="BQ617" s="205"/>
      <c r="BR617" s="208"/>
      <c r="BS617" s="251"/>
      <c r="BT617" s="251"/>
      <c r="BU617" s="77"/>
      <c r="BV617" s="77"/>
      <c r="BW617" s="61"/>
      <c r="BX617" s="61"/>
      <c r="BY617" s="61"/>
      <c r="BZ617" s="61"/>
      <c r="CA617" s="61"/>
      <c r="CB617" s="61"/>
      <c r="CC617" s="61"/>
      <c r="CD617" s="61"/>
      <c r="CE617" s="61"/>
      <c r="CF617" s="61"/>
      <c r="CG617" s="61"/>
      <c r="CH617" s="61"/>
      <c r="CI617" s="61"/>
      <c r="CJ617" s="61"/>
      <c r="CK617" s="61"/>
      <c r="CL617" s="61"/>
      <c r="CM617" s="61"/>
      <c r="CN617" s="61"/>
      <c r="CO617" s="61"/>
      <c r="CP617" s="61"/>
      <c r="CQ617" s="61"/>
      <c r="CR617" s="61"/>
      <c r="CS617" s="61"/>
      <c r="CT617" s="61"/>
      <c r="CU617" s="61"/>
      <c r="CV617" s="61"/>
      <c r="CW617" s="61"/>
      <c r="CX617" s="61"/>
      <c r="CY617" s="61"/>
      <c r="CZ617" s="61"/>
      <c r="DA617" s="61"/>
      <c r="DB617" s="61"/>
      <c r="DC617" s="61"/>
      <c r="DD617" s="61"/>
      <c r="DE617" s="61"/>
      <c r="DF617" s="61"/>
      <c r="DG617" s="61"/>
      <c r="DH617" s="61"/>
      <c r="DI617" s="61"/>
      <c r="DJ617" s="61"/>
      <c r="DK617" s="61"/>
      <c r="DL617" s="77"/>
      <c r="DM617" s="77"/>
      <c r="DN617" s="77"/>
      <c r="DO617" s="77"/>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61"/>
      <c r="EX617" s="61"/>
      <c r="EY617" s="61"/>
      <c r="EZ617" s="61"/>
      <c r="FA617" s="61"/>
      <c r="FB617" s="61"/>
      <c r="FC617" s="61"/>
      <c r="FD617" s="61"/>
      <c r="FE617" s="77"/>
      <c r="FF617" s="77"/>
      <c r="FG617" s="77"/>
      <c r="FH617" s="77"/>
      <c r="FI617" s="77"/>
      <c r="FJ617" s="61"/>
      <c r="FK617" s="61"/>
      <c r="FL617" s="61"/>
      <c r="FM617" s="61"/>
      <c r="FN617" s="61"/>
      <c r="FO617" s="61"/>
      <c r="FP617" s="61"/>
      <c r="FQ617" s="61"/>
      <c r="FR617" s="61"/>
      <c r="FS617" s="61"/>
      <c r="FT617" s="61"/>
      <c r="FU617" s="61"/>
      <c r="FV617" s="61"/>
      <c r="FW617" s="61"/>
      <c r="FX617" s="61"/>
      <c r="FY617" s="61"/>
      <c r="FZ617" s="61"/>
      <c r="GA617" s="61"/>
      <c r="GB617" s="61"/>
      <c r="GC617" s="61"/>
      <c r="GD617" s="61"/>
      <c r="GE617" s="61"/>
      <c r="GF617" s="61"/>
      <c r="GG617" s="61"/>
      <c r="GH617" s="61"/>
      <c r="GI617" s="61"/>
      <c r="GJ617" s="61"/>
      <c r="GK617" s="61"/>
      <c r="GL617" s="61"/>
      <c r="GM617" s="61"/>
      <c r="GN617" s="61"/>
      <c r="GO617" s="61"/>
      <c r="GP617" s="61"/>
      <c r="GQ617" s="61"/>
      <c r="GR617" s="61"/>
      <c r="GS617" s="61"/>
      <c r="GT617" s="61"/>
      <c r="GU617" s="61"/>
      <c r="GV617" s="61"/>
      <c r="GW617" s="61"/>
      <c r="GX617" s="61"/>
      <c r="GY617" s="79"/>
      <c r="GZ617" s="79"/>
      <c r="HA617" s="79"/>
      <c r="HB617" s="79"/>
      <c r="HC617" s="79"/>
      <c r="HD617" s="61"/>
      <c r="HE617" s="61"/>
      <c r="HF617" s="61"/>
      <c r="HG617" s="61"/>
      <c r="HH617" s="61"/>
      <c r="HI617" s="61"/>
      <c r="HJ617" s="61"/>
      <c r="HK617" s="61"/>
      <c r="HL617" s="61"/>
      <c r="HM617" s="61"/>
      <c r="HN617" s="61"/>
      <c r="HO617" s="61"/>
      <c r="HP617" s="61"/>
      <c r="HQ617" s="61"/>
      <c r="HR617" s="61"/>
      <c r="HS617" s="61"/>
      <c r="HT617" s="61"/>
      <c r="HU617" s="61"/>
      <c r="HV617" s="61"/>
      <c r="HW617" s="61"/>
      <c r="HX617" s="61"/>
      <c r="HY617" s="61"/>
      <c r="HZ617" s="61"/>
      <c r="IA617" s="61"/>
      <c r="IB617" s="61"/>
      <c r="IC617" s="61"/>
      <c r="ID617" s="61"/>
      <c r="IE617" s="61"/>
      <c r="IF617" s="61"/>
      <c r="IG617" s="61"/>
      <c r="IH617" s="61"/>
      <c r="II617" s="61"/>
      <c r="IJ617" s="61"/>
      <c r="IK617" s="61"/>
      <c r="IL617" s="61"/>
      <c r="IM617" s="61"/>
      <c r="IN617" s="61"/>
      <c r="IO617" s="61"/>
      <c r="IP617" s="61"/>
      <c r="IQ617" s="61"/>
      <c r="IR617" s="61"/>
      <c r="IS617" s="77"/>
      <c r="IT617" s="77"/>
      <c r="IU617" s="77"/>
      <c r="IV617" s="77"/>
      <c r="IW617" s="61"/>
      <c r="IX617" s="61"/>
      <c r="IY617" s="61"/>
      <c r="IZ617" s="61"/>
      <c r="JA617" s="61"/>
      <c r="JB617" s="61"/>
      <c r="JC617" s="61"/>
      <c r="JD617" s="61"/>
      <c r="JE617" s="61"/>
      <c r="JF617" s="61"/>
      <c r="JG617" s="61"/>
      <c r="JH617" s="61"/>
      <c r="JI617" s="61"/>
      <c r="JJ617" s="61"/>
      <c r="JK617" s="61"/>
      <c r="JL617" s="61"/>
      <c r="JM617" s="61"/>
      <c r="JN617" s="61"/>
      <c r="JO617" s="61"/>
      <c r="JP617" s="61"/>
      <c r="JQ617" s="61"/>
      <c r="JR617" s="61"/>
      <c r="JS617" s="61"/>
      <c r="JT617" s="61"/>
      <c r="JU617" s="61"/>
      <c r="JV617" s="61"/>
      <c r="JW617" s="61"/>
      <c r="JX617" s="61"/>
      <c r="JY617" s="61"/>
      <c r="JZ617" s="61"/>
      <c r="KA617" s="61"/>
      <c r="KB617" s="61"/>
      <c r="KC617" s="61"/>
      <c r="KD617" s="61"/>
      <c r="KE617" s="61"/>
      <c r="KF617" s="61"/>
      <c r="KG617" s="61"/>
      <c r="KH617" s="61"/>
      <c r="KI617" s="61"/>
      <c r="KJ617" s="61"/>
      <c r="KK617" s="61"/>
      <c r="KL617" s="61"/>
      <c r="KM617" s="61"/>
      <c r="KN617" s="61"/>
      <c r="KO617" s="61"/>
      <c r="KP617" s="61"/>
      <c r="KQ617" s="61"/>
      <c r="KR617" s="61"/>
      <c r="KS617" s="61"/>
      <c r="KT617" s="61"/>
      <c r="KU617" s="61"/>
      <c r="KV617" s="61"/>
      <c r="KW617" s="61"/>
      <c r="KX617" s="61"/>
      <c r="KY617" s="61"/>
      <c r="KZ617" s="61"/>
      <c r="LA617" s="61"/>
      <c r="LB617" s="61"/>
      <c r="LC617" s="61"/>
      <c r="LD617" s="61"/>
      <c r="LE617" s="61"/>
      <c r="LF617" s="61"/>
      <c r="LG617" s="61"/>
      <c r="LH617" s="61"/>
      <c r="LI617" s="61"/>
      <c r="LJ617" s="61"/>
      <c r="LK617" s="61"/>
      <c r="LL617" s="61"/>
      <c r="LM617" s="61"/>
      <c r="LN617" s="61"/>
      <c r="LO617" s="61"/>
      <c r="LP617" s="61"/>
      <c r="LQ617" s="61"/>
      <c r="LR617" s="61"/>
      <c r="LS617" s="61"/>
      <c r="LT617" s="61"/>
      <c r="LU617" s="61"/>
      <c r="LV617" s="61"/>
      <c r="LW617" s="61"/>
      <c r="LX617" s="61"/>
      <c r="LY617" s="61"/>
      <c r="LZ617" s="61"/>
      <c r="MA617" s="61"/>
      <c r="MB617" s="61"/>
      <c r="MC617" s="61"/>
      <c r="MD617" s="61"/>
      <c r="ME617" s="61"/>
      <c r="MF617" s="61"/>
      <c r="MG617" s="61"/>
      <c r="MH617" s="61"/>
      <c r="MI617" s="61"/>
      <c r="MJ617" s="61"/>
      <c r="MK617" s="61"/>
      <c r="ML617" s="61"/>
      <c r="MM617" s="61"/>
      <c r="MN617" s="61"/>
      <c r="MO617" s="61"/>
      <c r="MP617" s="61"/>
      <c r="MQ617" s="61"/>
      <c r="MR617" s="61"/>
      <c r="MS617" s="61"/>
      <c r="MT617" s="61"/>
      <c r="MU617" s="61"/>
      <c r="MV617" s="61"/>
      <c r="MW617" s="61"/>
      <c r="MX617" s="61"/>
      <c r="MY617" s="61"/>
      <c r="MZ617" s="61"/>
      <c r="NA617" s="61"/>
      <c r="NB617" s="61"/>
      <c r="NC617" s="61"/>
      <c r="ND617" s="202"/>
      <c r="NE617" s="203"/>
      <c r="NF617" s="202"/>
      <c r="NG617" s="203"/>
      <c r="NH617" s="202"/>
      <c r="NI617" s="203"/>
      <c r="NJ617" s="202"/>
      <c r="NK617" s="203"/>
      <c r="NL617" s="204"/>
      <c r="NM617" s="207"/>
      <c r="NN617" s="77"/>
      <c r="NO617" s="77"/>
      <c r="NP617" s="61"/>
      <c r="NQ617" s="61"/>
      <c r="NR617" s="61"/>
      <c r="NS617" s="61"/>
      <c r="NT617" s="61"/>
      <c r="NU617" s="61"/>
      <c r="NV617" s="61"/>
      <c r="NW617" s="61"/>
      <c r="NX617" s="61"/>
      <c r="NY617" s="61"/>
      <c r="NZ617" s="61"/>
      <c r="OA617" s="61"/>
      <c r="OB617" s="61"/>
      <c r="OC617" s="61"/>
      <c r="OD617" s="61"/>
      <c r="OE617" s="61"/>
      <c r="OF617" s="61"/>
      <c r="OG617" s="61"/>
      <c r="OH617" s="61"/>
      <c r="OI617" s="61"/>
      <c r="OJ617" s="61"/>
      <c r="OK617" s="61"/>
      <c r="OL617" s="61"/>
      <c r="OM617" s="61"/>
      <c r="ON617" s="61"/>
      <c r="OO617" s="61"/>
      <c r="OP617" s="61"/>
      <c r="OQ617" s="61"/>
      <c r="OR617" s="61"/>
      <c r="OS617" s="61"/>
      <c r="OT617" s="61"/>
      <c r="OU617" s="61"/>
      <c r="OV617" s="61"/>
      <c r="OW617" s="61"/>
      <c r="OX617" s="61"/>
      <c r="OY617" s="61"/>
      <c r="OZ617" s="61"/>
    </row>
    <row r="618" spans="1:417" ht="99" customHeight="1">
      <c r="A618" s="61"/>
      <c r="B618" s="273"/>
      <c r="C618" s="312"/>
      <c r="D618" s="295"/>
      <c r="E618" s="55" t="s">
        <v>302</v>
      </c>
      <c r="F618" s="134" t="s">
        <v>6</v>
      </c>
      <c r="G618" s="133"/>
      <c r="H618" s="137" t="s">
        <v>302</v>
      </c>
      <c r="I618" s="176" t="s">
        <v>1614</v>
      </c>
      <c r="J618" s="134"/>
      <c r="K618" s="206" t="s">
        <v>662</v>
      </c>
      <c r="L618" s="134" t="s">
        <v>500</v>
      </c>
      <c r="M618" s="134" t="s">
        <v>393</v>
      </c>
      <c r="N618" s="61" t="s">
        <v>349</v>
      </c>
      <c r="O618" s="61" t="s">
        <v>205</v>
      </c>
      <c r="P618" s="61">
        <v>1</v>
      </c>
      <c r="Q618" s="131"/>
      <c r="R618" s="131" t="s">
        <v>205</v>
      </c>
      <c r="S618" s="131"/>
      <c r="T618" s="131"/>
      <c r="U618" s="131"/>
      <c r="V618" s="131"/>
      <c r="W618" s="131"/>
      <c r="X618" s="131"/>
      <c r="Y618" s="131"/>
      <c r="Z618" s="131"/>
      <c r="AA618" s="131"/>
      <c r="AB618" s="130">
        <f t="shared" si="869"/>
        <v>1</v>
      </c>
      <c r="AC618" s="77"/>
      <c r="AD618" s="77"/>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77"/>
      <c r="BT618" s="79" t="s">
        <v>552</v>
      </c>
      <c r="BU618" s="77"/>
      <c r="BV618" s="77"/>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77"/>
      <c r="DM618" s="77"/>
      <c r="DN618" s="77"/>
      <c r="DO618" s="77"/>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79" t="s">
        <v>663</v>
      </c>
      <c r="FF618" s="79"/>
      <c r="FG618" s="79"/>
      <c r="FH618" s="79"/>
      <c r="FI618" s="79" t="s">
        <v>663</v>
      </c>
      <c r="FJ618" s="77" t="s">
        <v>463</v>
      </c>
      <c r="FK618" s="77" t="s">
        <v>463</v>
      </c>
      <c r="FL618" s="77" t="s">
        <v>463</v>
      </c>
      <c r="FM618" s="77" t="s">
        <v>1022</v>
      </c>
      <c r="FN618" s="77" t="s">
        <v>463</v>
      </c>
      <c r="FO618" s="77" t="s">
        <v>463</v>
      </c>
      <c r="FP618" s="77" t="s">
        <v>463</v>
      </c>
      <c r="FQ618" s="77" t="s">
        <v>463</v>
      </c>
      <c r="FR618" s="77" t="s">
        <v>463</v>
      </c>
      <c r="FS618" s="77" t="s">
        <v>463</v>
      </c>
      <c r="FT618" s="77" t="s">
        <v>1022</v>
      </c>
      <c r="FU618" s="77" t="s">
        <v>463</v>
      </c>
      <c r="FV618" s="77" t="s">
        <v>463</v>
      </c>
      <c r="FW618" s="77" t="s">
        <v>463</v>
      </c>
      <c r="FX618" s="77" t="s">
        <v>463</v>
      </c>
      <c r="FY618" s="77" t="s">
        <v>463</v>
      </c>
      <c r="FZ618" s="77" t="s">
        <v>463</v>
      </c>
      <c r="GA618" s="77" t="s">
        <v>463</v>
      </c>
      <c r="GB618" s="77" t="s">
        <v>463</v>
      </c>
      <c r="GC618" s="77" t="s">
        <v>463</v>
      </c>
      <c r="GD618" s="77" t="s">
        <v>463</v>
      </c>
      <c r="GE618" s="77" t="s">
        <v>463</v>
      </c>
      <c r="GF618" s="77" t="s">
        <v>463</v>
      </c>
      <c r="GG618" s="77" t="s">
        <v>1022</v>
      </c>
      <c r="GH618" s="77" t="s">
        <v>463</v>
      </c>
      <c r="GI618" s="77" t="s">
        <v>463</v>
      </c>
      <c r="GJ618" s="77" t="s">
        <v>463</v>
      </c>
      <c r="GK618" s="77" t="s">
        <v>463</v>
      </c>
      <c r="GL618" s="77" t="s">
        <v>463</v>
      </c>
      <c r="GM618" s="77" t="s">
        <v>463</v>
      </c>
      <c r="GN618" s="77" t="s">
        <v>463</v>
      </c>
      <c r="GO618" s="202">
        <f>COUNTIF(EZ618:GN618,"2")</f>
        <v>28</v>
      </c>
      <c r="GP618" s="203">
        <f t="shared" ref="GP618" si="870">GO618/(GO618+GQ618+GS618+GU618)</f>
        <v>0.90322580645161288</v>
      </c>
      <c r="GQ618" s="202">
        <f>COUNTIF(EZ618:GN618,"1")</f>
        <v>3</v>
      </c>
      <c r="GR618" s="203">
        <f t="shared" ref="GR618" si="871">GQ618/(GO618+GQ618+GS618+GU618)</f>
        <v>9.6774193548387094E-2</v>
      </c>
      <c r="GS618" s="202">
        <f>COUNTIF(EZ618:GN618,"0")</f>
        <v>0</v>
      </c>
      <c r="GT618" s="203">
        <f t="shared" ref="GT618" si="872">GS618/(GO618+GQ618+GS618+GU618)</f>
        <v>0</v>
      </c>
      <c r="GU618" s="202">
        <f>COUNTIF(EZ618:GN618,"KĐG")</f>
        <v>0</v>
      </c>
      <c r="GV618" s="203">
        <f t="shared" ref="GV618" si="873">GU618/(GO618+GQ618+GS618+GU618)</f>
        <v>0</v>
      </c>
      <c r="GW618" s="204">
        <f t="shared" ref="GW618" si="874">(((GO618*2)+(GQ618*1)+(GS618*0)))/(GO618+GQ618+GS618)</f>
        <v>1.903225806451613</v>
      </c>
      <c r="GX618" s="205" t="str">
        <f t="shared" ref="GX618" si="875">IF(GV618&gt;=50%,"KĐG",IF(GW618&gt;=1.6,"Đạt mục tiêu",IF(GW618&gt;=1,"Cần cố gắng","Chưa đạt")))</f>
        <v>Đạt mục tiêu</v>
      </c>
      <c r="GY618" s="77"/>
      <c r="GZ618" s="77"/>
      <c r="HA618" s="77"/>
      <c r="HB618" s="77"/>
      <c r="HC618" s="77"/>
      <c r="HD618" s="61"/>
      <c r="HE618" s="61"/>
      <c r="HF618" s="61"/>
      <c r="HG618" s="61"/>
      <c r="HH618" s="61"/>
      <c r="HI618" s="61"/>
      <c r="HJ618" s="61"/>
      <c r="HK618" s="61"/>
      <c r="HL618" s="61"/>
      <c r="HM618" s="61"/>
      <c r="HN618" s="61"/>
      <c r="HO618" s="61"/>
      <c r="HP618" s="61"/>
      <c r="HQ618" s="61"/>
      <c r="HR618" s="61"/>
      <c r="HS618" s="61"/>
      <c r="HT618" s="61"/>
      <c r="HU618" s="61"/>
      <c r="HV618" s="61"/>
      <c r="HW618" s="61"/>
      <c r="HX618" s="61"/>
      <c r="HY618" s="61"/>
      <c r="HZ618" s="61"/>
      <c r="IA618" s="61"/>
      <c r="IB618" s="61"/>
      <c r="IC618" s="61"/>
      <c r="ID618" s="61"/>
      <c r="IE618" s="61"/>
      <c r="IF618" s="61"/>
      <c r="IG618" s="61"/>
      <c r="IH618" s="61"/>
      <c r="II618" s="61"/>
      <c r="IJ618" s="61"/>
      <c r="IK618" s="61"/>
      <c r="IL618" s="61"/>
      <c r="IM618" s="61"/>
      <c r="IN618" s="61"/>
      <c r="IO618" s="61"/>
      <c r="IP618" s="61"/>
      <c r="IQ618" s="61"/>
      <c r="IR618" s="61"/>
      <c r="IS618" s="77"/>
      <c r="IT618" s="77"/>
      <c r="IU618" s="77"/>
      <c r="IV618" s="77"/>
      <c r="IW618" s="61"/>
      <c r="IX618" s="61"/>
      <c r="IY618" s="61"/>
      <c r="IZ618" s="61"/>
      <c r="JA618" s="61"/>
      <c r="JB618" s="61"/>
      <c r="JC618" s="61"/>
      <c r="JD618" s="61"/>
      <c r="JE618" s="61"/>
      <c r="JF618" s="61"/>
      <c r="JG618" s="61"/>
      <c r="JH618" s="61"/>
      <c r="JI618" s="61"/>
      <c r="JJ618" s="61"/>
      <c r="JK618" s="61"/>
      <c r="JL618" s="61"/>
      <c r="JM618" s="61"/>
      <c r="JN618" s="61"/>
      <c r="JO618" s="61"/>
      <c r="JP618" s="61"/>
      <c r="JQ618" s="61"/>
      <c r="JR618" s="61"/>
      <c r="JS618" s="61"/>
      <c r="JT618" s="61"/>
      <c r="JU618" s="61"/>
      <c r="JV618" s="61"/>
      <c r="JW618" s="61"/>
      <c r="JX618" s="61"/>
      <c r="JY618" s="61"/>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61"/>
      <c r="LG618" s="61"/>
      <c r="LH618" s="61"/>
      <c r="LI618" s="61"/>
      <c r="LJ618" s="61"/>
      <c r="LK618" s="61"/>
      <c r="LL618" s="61"/>
      <c r="LM618" s="61"/>
      <c r="LN618" s="61"/>
      <c r="LO618" s="61"/>
      <c r="LP618" s="61"/>
      <c r="LQ618" s="61"/>
      <c r="LR618" s="61"/>
      <c r="LS618" s="61"/>
      <c r="LT618" s="61"/>
      <c r="LU618" s="61"/>
      <c r="LV618" s="61"/>
      <c r="LW618" s="61"/>
      <c r="LX618" s="61"/>
      <c r="LY618" s="61"/>
      <c r="LZ618" s="61"/>
      <c r="MA618" s="61"/>
      <c r="MB618" s="78" t="s">
        <v>663</v>
      </c>
      <c r="MC618" s="78" t="s">
        <v>663</v>
      </c>
      <c r="MD618" s="61">
        <v>2</v>
      </c>
      <c r="ME618" s="61">
        <v>2</v>
      </c>
      <c r="MF618" s="61">
        <v>1</v>
      </c>
      <c r="MG618" s="61">
        <v>2</v>
      </c>
      <c r="MH618" s="61">
        <v>2</v>
      </c>
      <c r="MI618" s="61">
        <v>2</v>
      </c>
      <c r="MJ618" s="61">
        <v>2</v>
      </c>
      <c r="MK618" s="61">
        <v>2</v>
      </c>
      <c r="ML618" s="61">
        <v>2</v>
      </c>
      <c r="MM618" s="61">
        <v>2</v>
      </c>
      <c r="MN618" s="61">
        <v>1</v>
      </c>
      <c r="MO618" s="61">
        <v>2</v>
      </c>
      <c r="MP618" s="61">
        <v>1</v>
      </c>
      <c r="MQ618" s="61">
        <v>2</v>
      </c>
      <c r="MR618" s="61">
        <v>2</v>
      </c>
      <c r="MS618" s="61">
        <v>2</v>
      </c>
      <c r="MT618" s="61">
        <v>2</v>
      </c>
      <c r="MU618" s="61">
        <v>2</v>
      </c>
      <c r="MV618" s="61">
        <v>2</v>
      </c>
      <c r="MW618" s="61">
        <v>2</v>
      </c>
      <c r="MX618" s="61">
        <v>2</v>
      </c>
      <c r="MY618" s="61">
        <v>2</v>
      </c>
      <c r="MZ618" s="61">
        <v>2</v>
      </c>
      <c r="NA618" s="61">
        <v>2</v>
      </c>
      <c r="NB618" s="61">
        <v>2</v>
      </c>
      <c r="NC618" s="61">
        <v>2</v>
      </c>
      <c r="ND618" s="202">
        <f>COUNTIF(MD618:NC618,"2")</f>
        <v>23</v>
      </c>
      <c r="NE618" s="203">
        <f>ND618/(ND618+NF618+NH618+NJ618)</f>
        <v>0.88461538461538458</v>
      </c>
      <c r="NF618" s="202">
        <f>COUNTIF(MD618:NC618,"1")</f>
        <v>3</v>
      </c>
      <c r="NG618" s="203">
        <f>NF618/(ND618+NF618+NH618+NJ618)</f>
        <v>0.11538461538461539</v>
      </c>
      <c r="NH618" s="202">
        <f>COUNTIF(MD618:NC618,"0")</f>
        <v>0</v>
      </c>
      <c r="NI618" s="203">
        <f>NH618/(ND618+NF618+NH618+NJ618)</f>
        <v>0</v>
      </c>
      <c r="NJ618" s="202">
        <f>COUNTIF(LQ618:NC618,"KĐG")</f>
        <v>0</v>
      </c>
      <c r="NK618" s="203">
        <f>NJ618/(ND618+NF618+NH618+NJ618)</f>
        <v>0</v>
      </c>
      <c r="NL618" s="204">
        <f>(((ND618*2)+(NF618*1)+(NH618*0)))/(ND618+NF618+NH618)</f>
        <v>1.8846153846153846</v>
      </c>
      <c r="NM618" s="207" t="str">
        <f>IF(NK618&gt;=50%,"KĐG",IF(NL618&gt;=1.6,"Đạt mục tiêu",IF(NL618&gt;=1,"Cần cố gắng","Chưa đạt")))</f>
        <v>Đạt mục tiêu</v>
      </c>
      <c r="NN618" s="61"/>
      <c r="NO618" s="61"/>
      <c r="NP618" s="61"/>
      <c r="NQ618" s="61"/>
      <c r="NR618" s="61"/>
      <c r="NS618" s="61"/>
      <c r="NT618" s="61"/>
      <c r="NU618" s="61"/>
      <c r="NV618" s="61"/>
      <c r="NW618" s="61"/>
      <c r="NX618" s="61"/>
      <c r="NY618" s="61"/>
      <c r="NZ618" s="61"/>
      <c r="OA618" s="61"/>
      <c r="OB618" s="61"/>
      <c r="OC618" s="61"/>
      <c r="OD618" s="61"/>
      <c r="OE618" s="61"/>
      <c r="OF618" s="61"/>
      <c r="OG618" s="61"/>
      <c r="OH618" s="61"/>
      <c r="OI618" s="61"/>
      <c r="OJ618" s="61"/>
      <c r="OK618" s="61"/>
      <c r="OL618" s="61"/>
      <c r="OM618" s="61"/>
      <c r="ON618" s="61"/>
      <c r="OO618" s="61"/>
      <c r="OP618" s="61"/>
      <c r="OQ618" s="61"/>
      <c r="OR618" s="61"/>
      <c r="OS618" s="61"/>
      <c r="OT618" s="61"/>
      <c r="OU618" s="61"/>
      <c r="OV618" s="61"/>
      <c r="OW618" s="61"/>
      <c r="OX618" s="61"/>
      <c r="OY618" s="61"/>
      <c r="OZ618" s="61"/>
    </row>
    <row r="619" spans="1:417" s="25" customFormat="1" ht="56.25" customHeight="1">
      <c r="A619" s="61"/>
      <c r="B619" s="61"/>
      <c r="C619" s="280" t="s">
        <v>197</v>
      </c>
      <c r="D619" s="280"/>
      <c r="E619" s="280"/>
      <c r="F619" s="198"/>
      <c r="G619" s="122">
        <f>G620+G624</f>
        <v>1</v>
      </c>
      <c r="H619" s="198"/>
      <c r="I619" s="198"/>
      <c r="J619" s="148"/>
      <c r="K619" s="47"/>
      <c r="L619" s="148"/>
      <c r="M619" s="198"/>
      <c r="N619" s="198"/>
      <c r="O619" s="125">
        <f>O620+O624+O699</f>
        <v>20</v>
      </c>
      <c r="P619" s="61">
        <f>P620+P624+P699</f>
        <v>30</v>
      </c>
      <c r="Q619" s="125">
        <f>Q620+Q624+Q699</f>
        <v>10</v>
      </c>
      <c r="R619" s="125">
        <f t="shared" ref="R619:S619" si="876">R620+R624+R699</f>
        <v>6</v>
      </c>
      <c r="S619" s="125">
        <f t="shared" si="876"/>
        <v>5</v>
      </c>
      <c r="T619" s="125">
        <f t="shared" ref="T619:AA619" si="877">T620+T624+T699</f>
        <v>6</v>
      </c>
      <c r="U619" s="125">
        <f t="shared" si="877"/>
        <v>7</v>
      </c>
      <c r="V619" s="125">
        <f t="shared" si="877"/>
        <v>6</v>
      </c>
      <c r="W619" s="125">
        <f t="shared" si="877"/>
        <v>7</v>
      </c>
      <c r="X619" s="125">
        <f t="shared" si="877"/>
        <v>7</v>
      </c>
      <c r="Y619" s="125">
        <f t="shared" si="877"/>
        <v>8</v>
      </c>
      <c r="Z619" s="125">
        <f t="shared" si="877"/>
        <v>7</v>
      </c>
      <c r="AA619" s="125">
        <f t="shared" si="877"/>
        <v>8</v>
      </c>
      <c r="AB619" s="244">
        <f>AB620+AB624+AB699</f>
        <v>102</v>
      </c>
      <c r="AC619" s="75"/>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205"/>
      <c r="BJ619" s="205"/>
      <c r="BK619" s="205"/>
      <c r="BL619" s="205"/>
      <c r="BM619" s="205"/>
      <c r="BN619" s="205"/>
      <c r="BO619" s="205"/>
      <c r="BP619" s="205"/>
      <c r="BQ619" s="205"/>
      <c r="BR619" s="208"/>
      <c r="BS619" s="77"/>
      <c r="BT619" s="77"/>
      <c r="BU619" s="77"/>
      <c r="BV619" s="77"/>
      <c r="BW619" s="61"/>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61"/>
      <c r="DN619" s="61"/>
      <c r="DO619" s="61"/>
      <c r="DP619" s="61"/>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61"/>
      <c r="EX619" s="61"/>
      <c r="EY619" s="61"/>
      <c r="EZ619" s="61"/>
      <c r="FA619" s="61"/>
      <c r="FB619" s="61"/>
      <c r="FC619" s="61"/>
      <c r="FD619" s="61"/>
      <c r="FE619" s="61"/>
      <c r="FF619" s="61"/>
      <c r="FG619" s="61"/>
      <c r="FH619" s="61"/>
      <c r="FI619" s="61"/>
      <c r="FJ619" s="61"/>
      <c r="FK619" s="61"/>
      <c r="FL619" s="61"/>
      <c r="FM619" s="61"/>
      <c r="FN619" s="61"/>
      <c r="FO619" s="61"/>
      <c r="FP619" s="61"/>
      <c r="FQ619" s="61"/>
      <c r="FR619" s="61"/>
      <c r="FS619" s="61"/>
      <c r="FT619" s="61"/>
      <c r="FU619" s="61"/>
      <c r="FV619" s="61"/>
      <c r="FW619" s="61"/>
      <c r="FX619" s="61"/>
      <c r="FY619" s="61"/>
      <c r="FZ619" s="61"/>
      <c r="GA619" s="61"/>
      <c r="GB619" s="61"/>
      <c r="GC619" s="61"/>
      <c r="GD619" s="61"/>
      <c r="GE619" s="61"/>
      <c r="GF619" s="61"/>
      <c r="GG619" s="61"/>
      <c r="GH619" s="61"/>
      <c r="GI619" s="61"/>
      <c r="GJ619" s="61"/>
      <c r="GK619" s="61"/>
      <c r="GL619" s="61"/>
      <c r="GM619" s="61"/>
      <c r="GN619" s="61"/>
      <c r="GO619" s="61"/>
      <c r="GP619" s="61"/>
      <c r="GQ619" s="61"/>
      <c r="GR619" s="61"/>
      <c r="GS619" s="61"/>
      <c r="GT619" s="61"/>
      <c r="GU619" s="61"/>
      <c r="GV619" s="61"/>
      <c r="GW619" s="61"/>
      <c r="GX619" s="61"/>
      <c r="GY619" s="77"/>
      <c r="GZ619" s="77"/>
      <c r="HA619" s="77"/>
      <c r="HB619" s="77"/>
      <c r="HC619" s="77"/>
      <c r="HD619" s="61"/>
      <c r="HE619" s="61"/>
      <c r="HF619" s="61"/>
      <c r="HG619" s="61"/>
      <c r="HH619" s="61"/>
      <c r="HI619" s="61"/>
      <c r="HJ619" s="61"/>
      <c r="HK619" s="61"/>
      <c r="HL619" s="61"/>
      <c r="HM619" s="61"/>
      <c r="HN619" s="61"/>
      <c r="HO619" s="61"/>
      <c r="HP619" s="61"/>
      <c r="HQ619" s="61"/>
      <c r="HR619" s="61"/>
      <c r="HS619" s="61"/>
      <c r="HT619" s="61"/>
      <c r="HU619" s="61"/>
      <c r="HV619" s="61"/>
      <c r="HW619" s="61"/>
      <c r="HX619" s="61"/>
      <c r="HY619" s="61"/>
      <c r="HZ619" s="61"/>
      <c r="IA619" s="61"/>
      <c r="IB619" s="61"/>
      <c r="IC619" s="61"/>
      <c r="ID619" s="61"/>
      <c r="IE619" s="61"/>
      <c r="IF619" s="61"/>
      <c r="IG619" s="61"/>
      <c r="IH619" s="61"/>
      <c r="II619" s="61"/>
      <c r="IJ619" s="61"/>
      <c r="IK619" s="61"/>
      <c r="IL619" s="61"/>
      <c r="IM619" s="61"/>
      <c r="IN619" s="61"/>
      <c r="IO619" s="61"/>
      <c r="IP619" s="61"/>
      <c r="IQ619" s="61"/>
      <c r="IR619" s="61"/>
      <c r="IS619" s="61"/>
      <c r="IT619" s="61"/>
      <c r="IU619" s="61"/>
      <c r="IV619" s="61"/>
      <c r="IW619" s="61"/>
      <c r="IX619" s="61"/>
      <c r="IY619" s="61"/>
      <c r="IZ619" s="61"/>
      <c r="JA619" s="61"/>
      <c r="JB619" s="61"/>
      <c r="JC619" s="61"/>
      <c r="JD619" s="61"/>
      <c r="JE619" s="61"/>
      <c r="JF619" s="61"/>
      <c r="JG619" s="61"/>
      <c r="JH619" s="61"/>
      <c r="JI619" s="61"/>
      <c r="JJ619" s="61"/>
      <c r="JK619" s="61"/>
      <c r="JL619" s="61"/>
      <c r="JM619" s="61"/>
      <c r="JN619" s="61"/>
      <c r="JO619" s="61"/>
      <c r="JP619" s="61"/>
      <c r="JQ619" s="61"/>
      <c r="JR619" s="61"/>
      <c r="JS619" s="61"/>
      <c r="JT619" s="61"/>
      <c r="JU619" s="61"/>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61"/>
      <c r="LG619" s="61"/>
      <c r="LH619" s="61"/>
      <c r="LI619" s="61"/>
      <c r="LJ619" s="61"/>
      <c r="LK619" s="61"/>
      <c r="LL619" s="61"/>
      <c r="LM619" s="61"/>
      <c r="LN619" s="61"/>
      <c r="LO619" s="61"/>
      <c r="LP619" s="61"/>
      <c r="LQ619" s="61"/>
      <c r="LR619" s="61"/>
      <c r="LS619" s="61"/>
      <c r="LT619" s="61"/>
      <c r="LU619" s="61"/>
      <c r="LV619" s="61"/>
      <c r="LW619" s="61"/>
      <c r="LX619" s="61"/>
      <c r="LY619" s="61"/>
      <c r="LZ619" s="61"/>
      <c r="MA619" s="61"/>
      <c r="MB619" s="61"/>
      <c r="MC619" s="61"/>
      <c r="MD619" s="61"/>
      <c r="ME619" s="61"/>
      <c r="MF619" s="61"/>
      <c r="MG619" s="61"/>
      <c r="MH619" s="61"/>
      <c r="MI619" s="61"/>
      <c r="MJ619" s="61"/>
      <c r="MK619" s="61"/>
      <c r="ML619" s="61"/>
      <c r="MM619" s="61"/>
      <c r="MN619" s="61"/>
      <c r="MO619" s="61"/>
      <c r="MP619" s="61"/>
      <c r="MQ619" s="61"/>
      <c r="MR619" s="61"/>
      <c r="MS619" s="61"/>
      <c r="MT619" s="61"/>
      <c r="MU619" s="61"/>
      <c r="MV619" s="61"/>
      <c r="MW619" s="61"/>
      <c r="MX619" s="61"/>
      <c r="MY619" s="61"/>
      <c r="MZ619" s="61"/>
      <c r="NA619" s="61"/>
      <c r="NB619" s="61"/>
      <c r="NC619" s="61"/>
      <c r="ND619" s="61"/>
      <c r="NE619" s="61"/>
      <c r="NF619" s="61"/>
      <c r="NG619" s="61"/>
      <c r="NH619" s="61"/>
      <c r="NI619" s="61"/>
      <c r="NJ619" s="61"/>
      <c r="NK619" s="61"/>
      <c r="NL619" s="61"/>
      <c r="NM619" s="61"/>
      <c r="NN619" s="77"/>
      <c r="NO619" s="77"/>
      <c r="NP619" s="61"/>
      <c r="NQ619" s="61"/>
      <c r="NR619" s="61"/>
      <c r="NS619" s="61"/>
      <c r="NT619" s="61"/>
      <c r="NU619" s="61"/>
      <c r="NV619" s="61"/>
      <c r="NW619" s="61"/>
      <c r="NX619" s="61"/>
      <c r="NY619" s="61"/>
      <c r="NZ619" s="61"/>
      <c r="OA619" s="61"/>
      <c r="OB619" s="61"/>
      <c r="OC619" s="61"/>
      <c r="OD619" s="61"/>
      <c r="OE619" s="61"/>
      <c r="OF619" s="61"/>
      <c r="OG619" s="61"/>
      <c r="OH619" s="61"/>
      <c r="OI619" s="61"/>
      <c r="OJ619" s="61"/>
      <c r="OK619" s="61"/>
      <c r="OL619" s="61"/>
      <c r="OM619" s="61"/>
      <c r="ON619" s="61"/>
      <c r="OO619" s="61"/>
      <c r="OP619" s="61"/>
      <c r="OQ619" s="61"/>
      <c r="OR619" s="61"/>
      <c r="OS619" s="61"/>
      <c r="OT619" s="61"/>
      <c r="OU619" s="61"/>
      <c r="OV619" s="61"/>
      <c r="OW619" s="61"/>
      <c r="OX619" s="61"/>
      <c r="OY619" s="61"/>
      <c r="OZ619" s="61"/>
    </row>
    <row r="620" spans="1:417" s="25" customFormat="1" ht="30.75" hidden="1" customHeight="1">
      <c r="A620" s="61"/>
      <c r="B620" s="61"/>
      <c r="C620" s="280" t="s">
        <v>335</v>
      </c>
      <c r="D620" s="280"/>
      <c r="E620" s="280"/>
      <c r="F620" s="198"/>
      <c r="G620" s="122">
        <f>COUNTIF(G621:G623,"x")</f>
        <v>0</v>
      </c>
      <c r="H620" s="198"/>
      <c r="I620" s="198"/>
      <c r="J620" s="148"/>
      <c r="K620" s="47"/>
      <c r="L620" s="148"/>
      <c r="M620" s="198"/>
      <c r="N620" s="198"/>
      <c r="O620" s="125">
        <f>COUNTIF(O621:O623,"x")</f>
        <v>3</v>
      </c>
      <c r="P620" s="61">
        <f>SUM(P621:P623)</f>
        <v>0</v>
      </c>
      <c r="Q620" s="125">
        <f t="shared" ref="Q620:AA620" si="878">COUNTIF(Q621:Q623,"x")</f>
        <v>1</v>
      </c>
      <c r="R620" s="125">
        <f t="shared" ref="R620:S620" si="879">COUNTIF(R621:R623,"x")</f>
        <v>0</v>
      </c>
      <c r="S620" s="125">
        <f t="shared" si="879"/>
        <v>0</v>
      </c>
      <c r="T620" s="125">
        <f t="shared" ref="T620" si="880">COUNTIF(T621:T623,"x")</f>
        <v>0</v>
      </c>
      <c r="U620" s="125">
        <f t="shared" si="878"/>
        <v>0</v>
      </c>
      <c r="V620" s="125">
        <f t="shared" si="878"/>
        <v>0</v>
      </c>
      <c r="W620" s="125">
        <f t="shared" si="878"/>
        <v>0</v>
      </c>
      <c r="X620" s="125">
        <f t="shared" si="878"/>
        <v>1</v>
      </c>
      <c r="Y620" s="125">
        <f t="shared" si="878"/>
        <v>1</v>
      </c>
      <c r="Z620" s="125">
        <f t="shared" si="878"/>
        <v>0</v>
      </c>
      <c r="AA620" s="125">
        <f t="shared" si="878"/>
        <v>0</v>
      </c>
      <c r="AB620" s="244">
        <f>SUM(AB621:AB623)</f>
        <v>3</v>
      </c>
      <c r="AC620" s="75"/>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205"/>
      <c r="BJ620" s="205"/>
      <c r="BK620" s="205"/>
      <c r="BL620" s="205"/>
      <c r="BM620" s="205"/>
      <c r="BN620" s="205"/>
      <c r="BO620" s="205"/>
      <c r="BP620" s="205"/>
      <c r="BQ620" s="205"/>
      <c r="BR620" s="208"/>
      <c r="BS620" s="77"/>
      <c r="BT620" s="77"/>
      <c r="BU620" s="77"/>
      <c r="BV620" s="77"/>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61"/>
      <c r="DN620" s="61"/>
      <c r="DO620" s="61"/>
      <c r="DP620" s="61"/>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61"/>
      <c r="EX620" s="61"/>
      <c r="EY620" s="61"/>
      <c r="EZ620" s="61"/>
      <c r="FA620" s="61"/>
      <c r="FB620" s="61"/>
      <c r="FC620" s="61"/>
      <c r="FD620" s="61"/>
      <c r="FE620" s="61"/>
      <c r="FF620" s="61"/>
      <c r="FG620" s="61"/>
      <c r="FH620" s="61"/>
      <c r="FI620" s="61"/>
      <c r="FJ620" s="61"/>
      <c r="FK620" s="61"/>
      <c r="FL620" s="61"/>
      <c r="FM620" s="61"/>
      <c r="FN620" s="61"/>
      <c r="FO620" s="61"/>
      <c r="FP620" s="61"/>
      <c r="FQ620" s="61"/>
      <c r="FR620" s="61"/>
      <c r="FS620" s="61"/>
      <c r="FT620" s="61"/>
      <c r="FU620" s="61"/>
      <c r="FV620" s="61"/>
      <c r="FW620" s="61"/>
      <c r="FX620" s="61"/>
      <c r="FY620" s="61"/>
      <c r="FZ620" s="61"/>
      <c r="GA620" s="61"/>
      <c r="GB620" s="61"/>
      <c r="GC620" s="61"/>
      <c r="GD620" s="61"/>
      <c r="GE620" s="61"/>
      <c r="GF620" s="61"/>
      <c r="GG620" s="61"/>
      <c r="GH620" s="61"/>
      <c r="GI620" s="61"/>
      <c r="GJ620" s="61"/>
      <c r="GK620" s="61"/>
      <c r="GL620" s="61"/>
      <c r="GM620" s="61"/>
      <c r="GN620" s="61"/>
      <c r="GO620" s="202"/>
      <c r="GP620" s="203"/>
      <c r="GQ620" s="202"/>
      <c r="GR620" s="203"/>
      <c r="GS620" s="202"/>
      <c r="GT620" s="203"/>
      <c r="GU620" s="202"/>
      <c r="GV620" s="203"/>
      <c r="GW620" s="204"/>
      <c r="GX620" s="207"/>
      <c r="GY620" s="77"/>
      <c r="GZ620" s="77"/>
      <c r="HA620" s="77"/>
      <c r="HB620" s="77"/>
      <c r="HC620" s="77"/>
      <c r="HD620" s="61"/>
      <c r="HE620" s="61"/>
      <c r="HF620" s="61"/>
      <c r="HG620" s="61"/>
      <c r="HH620" s="61"/>
      <c r="HI620" s="61"/>
      <c r="HJ620" s="61"/>
      <c r="HK620" s="61"/>
      <c r="HL620" s="61"/>
      <c r="HM620" s="61"/>
      <c r="HN620" s="61"/>
      <c r="HO620" s="61"/>
      <c r="HP620" s="61"/>
      <c r="HQ620" s="61"/>
      <c r="HR620" s="61"/>
      <c r="HS620" s="61"/>
      <c r="HT620" s="61"/>
      <c r="HU620" s="61"/>
      <c r="HV620" s="61"/>
      <c r="HW620" s="61"/>
      <c r="HX620" s="61"/>
      <c r="HY620" s="61"/>
      <c r="HZ620" s="61"/>
      <c r="IA620" s="61"/>
      <c r="IB620" s="61"/>
      <c r="IC620" s="61"/>
      <c r="ID620" s="61"/>
      <c r="IE620" s="61"/>
      <c r="IF620" s="61"/>
      <c r="IG620" s="61"/>
      <c r="IH620" s="61"/>
      <c r="II620" s="61"/>
      <c r="IJ620" s="61"/>
      <c r="IK620" s="61"/>
      <c r="IL620" s="61"/>
      <c r="IM620" s="61"/>
      <c r="IN620" s="61"/>
      <c r="IO620" s="61"/>
      <c r="IP620" s="61"/>
      <c r="IQ620" s="61"/>
      <c r="IR620" s="61"/>
      <c r="IS620" s="61"/>
      <c r="IT620" s="61"/>
      <c r="IU620" s="61"/>
      <c r="IV620" s="61"/>
      <c r="IW620" s="61"/>
      <c r="IX620" s="61"/>
      <c r="IY620" s="61"/>
      <c r="IZ620" s="61"/>
      <c r="JA620" s="61"/>
      <c r="JB620" s="61"/>
      <c r="JC620" s="61"/>
      <c r="JD620" s="61"/>
      <c r="JE620" s="61"/>
      <c r="JF620" s="61"/>
      <c r="JG620" s="61"/>
      <c r="JH620" s="61"/>
      <c r="JI620" s="61"/>
      <c r="JJ620" s="61"/>
      <c r="JK620" s="61"/>
      <c r="JL620" s="61"/>
      <c r="JM620" s="61"/>
      <c r="JN620" s="61"/>
      <c r="JO620" s="61"/>
      <c r="JP620" s="61"/>
      <c r="JQ620" s="61"/>
      <c r="JR620" s="61"/>
      <c r="JS620" s="61"/>
      <c r="JT620" s="61"/>
      <c r="JU620" s="61"/>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61"/>
      <c r="LG620" s="61"/>
      <c r="LH620" s="61"/>
      <c r="LI620" s="61"/>
      <c r="LJ620" s="61"/>
      <c r="LK620" s="61"/>
      <c r="LL620" s="61"/>
      <c r="LM620" s="61"/>
      <c r="LN620" s="61"/>
      <c r="LO620" s="61"/>
      <c r="LP620" s="61"/>
      <c r="LQ620" s="61"/>
      <c r="LR620" s="61"/>
      <c r="LS620" s="61"/>
      <c r="LT620" s="61"/>
      <c r="LU620" s="61"/>
      <c r="LV620" s="61"/>
      <c r="LW620" s="61"/>
      <c r="LX620" s="61"/>
      <c r="LY620" s="61"/>
      <c r="LZ620" s="61"/>
      <c r="MA620" s="61"/>
      <c r="MB620" s="61"/>
      <c r="MC620" s="61"/>
      <c r="MD620" s="61"/>
      <c r="ME620" s="61"/>
      <c r="MF620" s="61"/>
      <c r="MG620" s="61"/>
      <c r="MH620" s="61"/>
      <c r="MI620" s="61"/>
      <c r="MJ620" s="61"/>
      <c r="MK620" s="61"/>
      <c r="ML620" s="61"/>
      <c r="MM620" s="61"/>
      <c r="MN620" s="61"/>
      <c r="MO620" s="61"/>
      <c r="MP620" s="61"/>
      <c r="MQ620" s="61"/>
      <c r="MR620" s="61"/>
      <c r="MS620" s="61"/>
      <c r="MT620" s="61"/>
      <c r="MU620" s="61"/>
      <c r="MV620" s="61"/>
      <c r="MW620" s="61"/>
      <c r="MX620" s="61"/>
      <c r="MY620" s="61"/>
      <c r="MZ620" s="61"/>
      <c r="NA620" s="61"/>
      <c r="NB620" s="61"/>
      <c r="NC620" s="61"/>
      <c r="ND620" s="61"/>
      <c r="NE620" s="61"/>
      <c r="NF620" s="61"/>
      <c r="NG620" s="61"/>
      <c r="NH620" s="61"/>
      <c r="NI620" s="61"/>
      <c r="NJ620" s="61"/>
      <c r="NK620" s="61"/>
      <c r="NL620" s="61"/>
      <c r="NM620" s="61"/>
      <c r="NN620" s="77"/>
      <c r="NO620" s="77"/>
      <c r="NP620" s="61"/>
      <c r="NQ620" s="61"/>
      <c r="NR620" s="61"/>
      <c r="NS620" s="61"/>
      <c r="NT620" s="61"/>
      <c r="NU620" s="61"/>
      <c r="NV620" s="61"/>
      <c r="NW620" s="61"/>
      <c r="NX620" s="61"/>
      <c r="NY620" s="61"/>
      <c r="NZ620" s="61"/>
      <c r="OA620" s="61"/>
      <c r="OB620" s="61"/>
      <c r="OC620" s="61"/>
      <c r="OD620" s="61"/>
      <c r="OE620" s="61"/>
      <c r="OF620" s="61"/>
      <c r="OG620" s="61"/>
      <c r="OH620" s="61"/>
      <c r="OI620" s="61"/>
      <c r="OJ620" s="61"/>
      <c r="OK620" s="61"/>
      <c r="OL620" s="61"/>
      <c r="OM620" s="61"/>
      <c r="ON620" s="61"/>
      <c r="OO620" s="61"/>
      <c r="OP620" s="61"/>
      <c r="OQ620" s="61"/>
      <c r="OR620" s="61"/>
      <c r="OS620" s="61"/>
      <c r="OT620" s="61"/>
      <c r="OU620" s="61"/>
      <c r="OV620" s="61"/>
      <c r="OW620" s="61"/>
      <c r="OX620" s="61"/>
      <c r="OY620" s="61"/>
      <c r="OZ620" s="61"/>
    </row>
    <row r="621" spans="1:417" ht="162.75" hidden="1" customHeight="1">
      <c r="A621" s="61"/>
      <c r="B621" s="61">
        <v>244</v>
      </c>
      <c r="C621" s="176" t="s">
        <v>303</v>
      </c>
      <c r="D621" s="133" t="s">
        <v>4</v>
      </c>
      <c r="E621" s="137" t="s">
        <v>369</v>
      </c>
      <c r="F621" s="134" t="s">
        <v>6</v>
      </c>
      <c r="G621" s="133"/>
      <c r="H621" s="137" t="s">
        <v>369</v>
      </c>
      <c r="I621" s="137" t="s">
        <v>1583</v>
      </c>
      <c r="J621" s="133"/>
      <c r="K621" s="206" t="s">
        <v>662</v>
      </c>
      <c r="L621" s="134" t="s">
        <v>500</v>
      </c>
      <c r="M621" s="55" t="s">
        <v>379</v>
      </c>
      <c r="N621" s="61" t="s">
        <v>349</v>
      </c>
      <c r="O621" s="61" t="s">
        <v>205</v>
      </c>
      <c r="P621" s="61"/>
      <c r="Q621" s="131"/>
      <c r="R621" s="131"/>
      <c r="S621" s="131"/>
      <c r="T621" s="131"/>
      <c r="U621" s="131"/>
      <c r="V621" s="131"/>
      <c r="W621" s="131"/>
      <c r="X621" s="131"/>
      <c r="Y621" s="131" t="s">
        <v>205</v>
      </c>
      <c r="Z621" s="131"/>
      <c r="AA621" s="131"/>
      <c r="AB621" s="130">
        <f t="shared" ref="AB621:AB623" si="881">COUNTIF($Q621:$AA621,"x")</f>
        <v>1</v>
      </c>
      <c r="AC621" s="77"/>
      <c r="AD621" s="77"/>
      <c r="AE621" s="61">
        <v>2</v>
      </c>
      <c r="AF621" s="61">
        <v>2</v>
      </c>
      <c r="AG621" s="61">
        <v>1</v>
      </c>
      <c r="AH621" s="61">
        <v>2</v>
      </c>
      <c r="AI621" s="61">
        <v>1</v>
      </c>
      <c r="AJ621" s="61">
        <v>2</v>
      </c>
      <c r="AK621" s="61">
        <v>2</v>
      </c>
      <c r="AL621" s="61">
        <v>2</v>
      </c>
      <c r="AM621" s="61">
        <v>2</v>
      </c>
      <c r="AN621" s="61">
        <v>1</v>
      </c>
      <c r="AO621" s="61">
        <v>2</v>
      </c>
      <c r="AP621" s="61">
        <v>2</v>
      </c>
      <c r="AQ621" s="61">
        <v>1</v>
      </c>
      <c r="AR621" s="61">
        <v>2</v>
      </c>
      <c r="AS621" s="61">
        <v>2</v>
      </c>
      <c r="AT621" s="61">
        <v>2</v>
      </c>
      <c r="AU621" s="61">
        <v>2</v>
      </c>
      <c r="AV621" s="61">
        <v>1</v>
      </c>
      <c r="AW621" s="61">
        <v>2</v>
      </c>
      <c r="AX621" s="61">
        <v>2</v>
      </c>
      <c r="AY621" s="61">
        <v>1</v>
      </c>
      <c r="AZ621" s="61">
        <v>2</v>
      </c>
      <c r="BA621" s="61">
        <v>2</v>
      </c>
      <c r="BB621" s="61">
        <v>2</v>
      </c>
      <c r="BC621" s="61"/>
      <c r="BD621" s="61"/>
      <c r="BE621" s="61"/>
      <c r="BF621" s="61"/>
      <c r="BG621" s="61"/>
      <c r="BH621" s="61"/>
      <c r="BI621" s="202">
        <f>COUNTIF(X621:BH621,"2")</f>
        <v>18</v>
      </c>
      <c r="BJ621" s="203">
        <f>BI621/(BI621+BK621+BM621+BO621)</f>
        <v>0.72</v>
      </c>
      <c r="BK621" s="202">
        <f>COUNTIF(X621:BH621,"1")</f>
        <v>7</v>
      </c>
      <c r="BL621" s="203">
        <f>BK621/(BI621+BK621+BM621+BO621)</f>
        <v>0.28000000000000003</v>
      </c>
      <c r="BM621" s="202">
        <f>COUNTIF(X621:BH621,"0")</f>
        <v>0</v>
      </c>
      <c r="BN621" s="203">
        <f>BM621/(BI621+BK621+BM621+BO621)</f>
        <v>0</v>
      </c>
      <c r="BO621" s="202">
        <f>COUNTIF(P621:BH621,"KĐG")</f>
        <v>0</v>
      </c>
      <c r="BP621" s="203">
        <f>BO621/(BI621+BK621+BM621+BO621)</f>
        <v>0</v>
      </c>
      <c r="BQ621" s="204">
        <f>(((BI621*2)+(BK621*1)+(BM621*0)))/(BI621+BK621+BM621)</f>
        <v>1.72</v>
      </c>
      <c r="BR621" s="207" t="str">
        <f>IF(BP621&gt;=50%,"KĐG",IF(BQ621&gt;=1.6,"Đạt mục tiêu",IF(BQ621&gt;=1,"Cần cố gắng","Chưa đạt")))</f>
        <v>Đạt mục tiêu</v>
      </c>
      <c r="BS621" s="251"/>
      <c r="BT621" s="251"/>
      <c r="BU621" s="77">
        <v>2</v>
      </c>
      <c r="BV621" s="77">
        <v>2</v>
      </c>
      <c r="BW621" s="61">
        <v>1</v>
      </c>
      <c r="BX621" s="61">
        <v>2</v>
      </c>
      <c r="BY621" s="61">
        <v>1</v>
      </c>
      <c r="BZ621" s="61">
        <v>2</v>
      </c>
      <c r="CA621" s="61">
        <v>2</v>
      </c>
      <c r="CB621" s="61">
        <v>2</v>
      </c>
      <c r="CC621" s="61">
        <v>2</v>
      </c>
      <c r="CD621" s="61">
        <v>1</v>
      </c>
      <c r="CE621" s="61">
        <v>2</v>
      </c>
      <c r="CF621" s="61">
        <v>2</v>
      </c>
      <c r="CG621" s="61">
        <v>1</v>
      </c>
      <c r="CH621" s="61">
        <v>2</v>
      </c>
      <c r="CI621" s="61">
        <v>2</v>
      </c>
      <c r="CJ621" s="61">
        <v>2</v>
      </c>
      <c r="CK621" s="61">
        <v>2</v>
      </c>
      <c r="CL621" s="61">
        <v>1</v>
      </c>
      <c r="CM621" s="61">
        <v>2</v>
      </c>
      <c r="CN621" s="61">
        <v>2</v>
      </c>
      <c r="CO621" s="61">
        <v>1</v>
      </c>
      <c r="CP621" s="61">
        <v>2</v>
      </c>
      <c r="CQ621" s="61">
        <v>2</v>
      </c>
      <c r="CR621" s="61">
        <v>2</v>
      </c>
      <c r="CS621" s="61"/>
      <c r="CT621" s="61"/>
      <c r="CU621" s="61"/>
      <c r="CV621" s="61"/>
      <c r="CW621" s="61"/>
      <c r="CX621" s="61"/>
      <c r="CY621" s="61">
        <f>COUNTIF(BM621:CX621,"2")</f>
        <v>18</v>
      </c>
      <c r="CZ621" s="61">
        <f>CY621/(CY621+DA621+DC621+DE621)</f>
        <v>0.6428571428571429</v>
      </c>
      <c r="DA621" s="61">
        <f>COUNTIF(BM621:CX621,"1")</f>
        <v>6</v>
      </c>
      <c r="DB621" s="61">
        <f>DA621/(CY621+DA621+DC621+DE621)</f>
        <v>0.21428571428571427</v>
      </c>
      <c r="DC621" s="61">
        <f>COUNTIF(BM621:CX621,"0")</f>
        <v>4</v>
      </c>
      <c r="DD621" s="61">
        <f>DC621/(CY621+DA621+DC621+DE621)</f>
        <v>0.14285714285714285</v>
      </c>
      <c r="DE621" s="61">
        <f>COUNTIF(BG621:CX621,"KĐG")</f>
        <v>0</v>
      </c>
      <c r="DF621" s="61">
        <f>DE621/(CY621+DA621+DC621+DE621)</f>
        <v>0</v>
      </c>
      <c r="DG621" s="61">
        <f>(((CY621*2)+(DA621*1)+(DC621*0)))/(CY621+DA621+DC621)</f>
        <v>1.5</v>
      </c>
      <c r="DH621" s="61" t="str">
        <f>IF(DF621&gt;=50%,"KĐG",IF(DG621&gt;=1.6,"Đạt mục tiêu",IF(DG621&gt;=1,"Cần cố gắng","Chưa đạt")))</f>
        <v>Cần cố gắng</v>
      </c>
      <c r="DI621" s="61"/>
      <c r="DJ621" s="61"/>
      <c r="DK621" s="61"/>
      <c r="DL621" s="77"/>
      <c r="DM621" s="77"/>
      <c r="DN621" s="77"/>
      <c r="DO621" s="77"/>
      <c r="DP621" s="61"/>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61"/>
      <c r="EX621" s="61"/>
      <c r="EY621" s="61"/>
      <c r="EZ621" s="61"/>
      <c r="FA621" s="61"/>
      <c r="FB621" s="61"/>
      <c r="FC621" s="61"/>
      <c r="FD621" s="61"/>
      <c r="FE621" s="77"/>
      <c r="FF621" s="77"/>
      <c r="FG621" s="77"/>
      <c r="FH621" s="77"/>
      <c r="FI621" s="77"/>
      <c r="FJ621" s="61"/>
      <c r="FK621" s="61"/>
      <c r="FL621" s="61"/>
      <c r="FM621" s="61"/>
      <c r="FN621" s="61"/>
      <c r="FO621" s="61"/>
      <c r="FP621" s="61"/>
      <c r="FQ621" s="61"/>
      <c r="FR621" s="61"/>
      <c r="FS621" s="61"/>
      <c r="FT621" s="61"/>
      <c r="FU621" s="61"/>
      <c r="FV621" s="61"/>
      <c r="FW621" s="61"/>
      <c r="FX621" s="61"/>
      <c r="FY621" s="61"/>
      <c r="FZ621" s="61"/>
      <c r="GA621" s="61"/>
      <c r="GB621" s="61"/>
      <c r="GC621" s="61"/>
      <c r="GD621" s="61"/>
      <c r="GE621" s="61"/>
      <c r="GF621" s="61"/>
      <c r="GG621" s="61"/>
      <c r="GH621" s="61"/>
      <c r="GI621" s="61"/>
      <c r="GJ621" s="61"/>
      <c r="GK621" s="61"/>
      <c r="GL621" s="61"/>
      <c r="GM621" s="61"/>
      <c r="GN621" s="61"/>
      <c r="GO621" s="61"/>
      <c r="GP621" s="61"/>
      <c r="GQ621" s="61"/>
      <c r="GR621" s="61"/>
      <c r="GS621" s="61"/>
      <c r="GT621" s="61"/>
      <c r="GU621" s="61"/>
      <c r="GV621" s="61"/>
      <c r="GW621" s="61"/>
      <c r="GX621" s="61"/>
      <c r="GY621" s="77"/>
      <c r="GZ621" s="77"/>
      <c r="HA621" s="77"/>
      <c r="HB621" s="77"/>
      <c r="HC621" s="77"/>
      <c r="HD621" s="61"/>
      <c r="HE621" s="61"/>
      <c r="HF621" s="61"/>
      <c r="HG621" s="61"/>
      <c r="HH621" s="61"/>
      <c r="HI621" s="61"/>
      <c r="HJ621" s="61"/>
      <c r="HK621" s="61"/>
      <c r="HL621" s="61"/>
      <c r="HM621" s="61"/>
      <c r="HN621" s="61"/>
      <c r="HO621" s="61"/>
      <c r="HP621" s="61"/>
      <c r="HQ621" s="61"/>
      <c r="HR621" s="61"/>
      <c r="HS621" s="61"/>
      <c r="HT621" s="61"/>
      <c r="HU621" s="61"/>
      <c r="HV621" s="61"/>
      <c r="HW621" s="61"/>
      <c r="HX621" s="61"/>
      <c r="HY621" s="61"/>
      <c r="HZ621" s="61"/>
      <c r="IA621" s="61"/>
      <c r="IB621" s="61"/>
      <c r="IC621" s="61"/>
      <c r="ID621" s="61"/>
      <c r="IE621" s="61"/>
      <c r="IF621" s="61"/>
      <c r="IG621" s="61"/>
      <c r="IH621" s="61"/>
      <c r="II621" s="61"/>
      <c r="IJ621" s="61"/>
      <c r="IK621" s="61"/>
      <c r="IL621" s="61"/>
      <c r="IM621" s="61"/>
      <c r="IN621" s="61"/>
      <c r="IO621" s="61"/>
      <c r="IP621" s="61"/>
      <c r="IQ621" s="61"/>
      <c r="IR621" s="78" t="s">
        <v>663</v>
      </c>
      <c r="IS621" s="78" t="s">
        <v>663</v>
      </c>
      <c r="IT621" s="78" t="s">
        <v>663</v>
      </c>
      <c r="IU621" s="78" t="s">
        <v>663</v>
      </c>
      <c r="IV621" s="78" t="s">
        <v>663</v>
      </c>
      <c r="IW621" s="61">
        <v>2</v>
      </c>
      <c r="IX621" s="61">
        <v>2</v>
      </c>
      <c r="IY621" s="61">
        <v>2</v>
      </c>
      <c r="IZ621" s="61">
        <v>2</v>
      </c>
      <c r="JA621" s="61">
        <v>2</v>
      </c>
      <c r="JB621" s="61">
        <v>2</v>
      </c>
      <c r="JC621" s="61">
        <v>2</v>
      </c>
      <c r="JD621" s="61">
        <v>2</v>
      </c>
      <c r="JE621" s="61">
        <v>2</v>
      </c>
      <c r="JF621" s="61">
        <v>2</v>
      </c>
      <c r="JG621" s="61">
        <v>2</v>
      </c>
      <c r="JH621" s="61">
        <v>2</v>
      </c>
      <c r="JI621" s="61">
        <v>2</v>
      </c>
      <c r="JJ621" s="61">
        <v>2</v>
      </c>
      <c r="JK621" s="61">
        <v>2</v>
      </c>
      <c r="JL621" s="61">
        <v>2</v>
      </c>
      <c r="JM621" s="61">
        <v>2</v>
      </c>
      <c r="JN621" s="61">
        <v>2</v>
      </c>
      <c r="JO621" s="61">
        <v>2</v>
      </c>
      <c r="JP621" s="61">
        <v>2</v>
      </c>
      <c r="JQ621" s="61">
        <v>2</v>
      </c>
      <c r="JR621" s="61">
        <v>2</v>
      </c>
      <c r="JS621" s="61">
        <v>2</v>
      </c>
      <c r="JT621" s="61">
        <v>2</v>
      </c>
      <c r="JU621" s="61">
        <v>2</v>
      </c>
      <c r="JV621" s="61">
        <v>2</v>
      </c>
      <c r="JW621" s="61">
        <v>2</v>
      </c>
      <c r="JX621" s="61">
        <v>2</v>
      </c>
      <c r="JY621" s="61">
        <v>2</v>
      </c>
      <c r="JZ621" s="61">
        <v>2</v>
      </c>
      <c r="KA621" s="202">
        <f t="shared" ref="KA621" si="882">COUNTIF(IW621:JZ621,"2")</f>
        <v>30</v>
      </c>
      <c r="KB621" s="203">
        <f t="shared" ref="KB621" si="883">KA621/(KA621+KC621+KE621+KG621)</f>
        <v>1</v>
      </c>
      <c r="KC621" s="202">
        <f t="shared" ref="KC621" si="884">COUNTIF(IW621:JZ621,"1")</f>
        <v>0</v>
      </c>
      <c r="KD621" s="203">
        <f t="shared" ref="KD621" si="885">KC621/(KA621+KC621+KE621+KG621)</f>
        <v>0</v>
      </c>
      <c r="KE621" s="202">
        <f t="shared" ref="KE621" si="886">COUNTIF(IW621:JZ621,"0")</f>
        <v>0</v>
      </c>
      <c r="KF621" s="203">
        <f t="shared" ref="KF621" si="887">KE621/(KA621+KC621+KE621+KG621)</f>
        <v>0</v>
      </c>
      <c r="KG621" s="202">
        <f>COUNTIF(II621:JZ621,"KĐG")</f>
        <v>0</v>
      </c>
      <c r="KH621" s="203">
        <f t="shared" ref="KH621" si="888">KG621/(KA621+KC621+KE621+KG621)</f>
        <v>0</v>
      </c>
      <c r="KI621" s="204">
        <f t="shared" ref="KI621" si="889">(((KA621*2)+(KC621*1)+(KE621*0)))/(KA621+KC621+KE621)</f>
        <v>2</v>
      </c>
      <c r="KJ621" s="205" t="str">
        <f t="shared" ref="KJ621" si="890">IF(KH621&gt;=50%,"KĐG",IF(KI621&gt;=1.6,"Đạt mục tiêu",IF(KI621&gt;=1,"Cần cố gắng","Chưa đạt")))</f>
        <v>Đạt mục tiêu</v>
      </c>
      <c r="KK621" s="78"/>
      <c r="KL621" s="78"/>
      <c r="KM621" s="78"/>
      <c r="KN621" s="78" t="s">
        <v>663</v>
      </c>
      <c r="KO621" s="78" t="s">
        <v>663</v>
      </c>
      <c r="KP621" s="78" t="s">
        <v>663</v>
      </c>
      <c r="KQ621" s="78" t="s">
        <v>663</v>
      </c>
      <c r="KR621" s="78" t="s">
        <v>663</v>
      </c>
      <c r="KS621" s="78" t="s">
        <v>663</v>
      </c>
      <c r="KT621" s="78" t="s">
        <v>663</v>
      </c>
      <c r="KU621" s="78" t="s">
        <v>663</v>
      </c>
      <c r="KV621" s="78" t="s">
        <v>663</v>
      </c>
      <c r="KW621" s="78" t="s">
        <v>663</v>
      </c>
      <c r="KX621" s="78" t="s">
        <v>663</v>
      </c>
      <c r="KY621" s="78" t="s">
        <v>663</v>
      </c>
      <c r="KZ621" s="78" t="s">
        <v>663</v>
      </c>
      <c r="LA621" s="78" t="s">
        <v>663</v>
      </c>
      <c r="LB621" s="78" t="s">
        <v>663</v>
      </c>
      <c r="LC621" s="78" t="s">
        <v>663</v>
      </c>
      <c r="LD621" s="78" t="s">
        <v>663</v>
      </c>
      <c r="LE621" s="78" t="s">
        <v>663</v>
      </c>
      <c r="LF621" s="78" t="s">
        <v>663</v>
      </c>
      <c r="LG621" s="78" t="s">
        <v>663</v>
      </c>
      <c r="LH621" s="78" t="s">
        <v>663</v>
      </c>
      <c r="LI621" s="78" t="s">
        <v>663</v>
      </c>
      <c r="LJ621" s="78" t="s">
        <v>663</v>
      </c>
      <c r="LK621" s="78"/>
      <c r="LL621" s="78"/>
      <c r="LM621" s="78"/>
      <c r="LN621" s="78"/>
      <c r="LO621" s="78" t="s">
        <v>663</v>
      </c>
      <c r="LP621" s="78" t="s">
        <v>663</v>
      </c>
      <c r="LQ621" s="78" t="s">
        <v>663</v>
      </c>
      <c r="LR621" s="78" t="s">
        <v>663</v>
      </c>
      <c r="LS621" s="78" t="s">
        <v>663</v>
      </c>
      <c r="LT621" s="78" t="s">
        <v>663</v>
      </c>
      <c r="LU621" s="78" t="s">
        <v>663</v>
      </c>
      <c r="LV621" s="78" t="s">
        <v>663</v>
      </c>
      <c r="LW621" s="78" t="s">
        <v>663</v>
      </c>
      <c r="LX621" s="78" t="s">
        <v>663</v>
      </c>
      <c r="LY621" s="78" t="s">
        <v>663</v>
      </c>
      <c r="LZ621" s="78" t="s">
        <v>663</v>
      </c>
      <c r="MA621" s="78" t="s">
        <v>663</v>
      </c>
      <c r="MB621" s="78" t="s">
        <v>663</v>
      </c>
      <c r="MC621" s="78" t="s">
        <v>663</v>
      </c>
      <c r="MD621" s="78" t="s">
        <v>663</v>
      </c>
      <c r="ME621" s="78" t="s">
        <v>663</v>
      </c>
      <c r="MF621" s="78" t="s">
        <v>663</v>
      </c>
      <c r="MG621" s="78" t="s">
        <v>663</v>
      </c>
      <c r="MH621" s="78" t="s">
        <v>663</v>
      </c>
      <c r="MI621" s="78" t="s">
        <v>663</v>
      </c>
      <c r="MJ621" s="78" t="s">
        <v>663</v>
      </c>
      <c r="MK621" s="78" t="s">
        <v>663</v>
      </c>
      <c r="ML621" s="78" t="s">
        <v>663</v>
      </c>
      <c r="MM621" s="78" t="s">
        <v>663</v>
      </c>
      <c r="MN621" s="78" t="s">
        <v>663</v>
      </c>
      <c r="MO621" s="78" t="s">
        <v>663</v>
      </c>
      <c r="MP621" s="78" t="s">
        <v>663</v>
      </c>
      <c r="MQ621" s="78" t="s">
        <v>663</v>
      </c>
      <c r="MR621" s="78" t="s">
        <v>663</v>
      </c>
      <c r="MS621" s="78" t="s">
        <v>663</v>
      </c>
      <c r="MT621" s="78" t="s">
        <v>663</v>
      </c>
      <c r="MU621" s="78" t="s">
        <v>663</v>
      </c>
      <c r="MV621" s="78" t="s">
        <v>663</v>
      </c>
      <c r="MW621" s="78" t="s">
        <v>663</v>
      </c>
      <c r="MX621" s="78" t="s">
        <v>663</v>
      </c>
      <c r="MY621" s="78" t="s">
        <v>663</v>
      </c>
      <c r="MZ621" s="78" t="s">
        <v>663</v>
      </c>
      <c r="NA621" s="78" t="s">
        <v>663</v>
      </c>
      <c r="NB621" s="78" t="s">
        <v>663</v>
      </c>
      <c r="NC621" s="78" t="s">
        <v>663</v>
      </c>
      <c r="ND621" s="78" t="s">
        <v>663</v>
      </c>
      <c r="NE621" s="78" t="s">
        <v>663</v>
      </c>
      <c r="NF621" s="78" t="s">
        <v>663</v>
      </c>
      <c r="NG621" s="78" t="s">
        <v>663</v>
      </c>
      <c r="NH621" s="78" t="s">
        <v>663</v>
      </c>
      <c r="NI621" s="78" t="s">
        <v>663</v>
      </c>
      <c r="NJ621" s="78" t="s">
        <v>663</v>
      </c>
      <c r="NK621" s="78" t="s">
        <v>663</v>
      </c>
      <c r="NL621" s="78" t="s">
        <v>663</v>
      </c>
      <c r="NM621" s="78" t="s">
        <v>663</v>
      </c>
      <c r="NN621" s="78" t="s">
        <v>663</v>
      </c>
      <c r="NO621" s="78" t="s">
        <v>663</v>
      </c>
      <c r="NP621" s="78" t="s">
        <v>663</v>
      </c>
      <c r="NQ621" s="78" t="s">
        <v>663</v>
      </c>
      <c r="NR621" s="78" t="s">
        <v>663</v>
      </c>
      <c r="NS621" s="78" t="s">
        <v>663</v>
      </c>
      <c r="NT621" s="78" t="s">
        <v>663</v>
      </c>
      <c r="NU621" s="78" t="s">
        <v>663</v>
      </c>
      <c r="NV621" s="78" t="s">
        <v>663</v>
      </c>
      <c r="NW621" s="78" t="s">
        <v>663</v>
      </c>
      <c r="NX621" s="78" t="s">
        <v>663</v>
      </c>
      <c r="NY621" s="78" t="s">
        <v>663</v>
      </c>
      <c r="NZ621" s="78" t="s">
        <v>663</v>
      </c>
      <c r="OA621" s="78" t="s">
        <v>663</v>
      </c>
      <c r="OB621" s="78" t="s">
        <v>663</v>
      </c>
      <c r="OC621" s="78" t="s">
        <v>663</v>
      </c>
      <c r="OD621" s="78" t="s">
        <v>663</v>
      </c>
      <c r="OE621" s="78" t="s">
        <v>663</v>
      </c>
      <c r="OF621" s="78" t="s">
        <v>663</v>
      </c>
      <c r="OG621" s="78" t="s">
        <v>663</v>
      </c>
      <c r="OH621" s="78" t="s">
        <v>663</v>
      </c>
      <c r="OI621" s="78" t="s">
        <v>663</v>
      </c>
      <c r="OJ621" s="78" t="s">
        <v>663</v>
      </c>
      <c r="OK621" s="78" t="s">
        <v>663</v>
      </c>
      <c r="OL621" s="78" t="s">
        <v>663</v>
      </c>
      <c r="OM621" s="78" t="s">
        <v>663</v>
      </c>
      <c r="ON621" s="78" t="s">
        <v>663</v>
      </c>
      <c r="OO621" s="78" t="s">
        <v>663</v>
      </c>
      <c r="OP621" s="78" t="s">
        <v>663</v>
      </c>
      <c r="OQ621" s="78" t="s">
        <v>663</v>
      </c>
      <c r="OR621" s="78" t="s">
        <v>663</v>
      </c>
      <c r="OS621" s="78" t="s">
        <v>663</v>
      </c>
      <c r="OT621" s="78" t="s">
        <v>663</v>
      </c>
      <c r="OU621" s="78" t="s">
        <v>663</v>
      </c>
      <c r="OV621" s="78" t="s">
        <v>663</v>
      </c>
      <c r="OW621" s="78" t="s">
        <v>663</v>
      </c>
      <c r="OX621" s="78" t="s">
        <v>663</v>
      </c>
      <c r="OY621" s="78" t="s">
        <v>663</v>
      </c>
      <c r="OZ621" s="78"/>
    </row>
    <row r="622" spans="1:417" ht="146.25" hidden="1" customHeight="1">
      <c r="A622" s="61"/>
      <c r="B622" s="61">
        <v>245</v>
      </c>
      <c r="C622" s="137" t="s">
        <v>384</v>
      </c>
      <c r="D622" s="133" t="s">
        <v>4</v>
      </c>
      <c r="E622" s="137" t="s">
        <v>585</v>
      </c>
      <c r="F622" s="134" t="s">
        <v>4</v>
      </c>
      <c r="G622" s="133"/>
      <c r="H622" s="137" t="s">
        <v>1575</v>
      </c>
      <c r="I622" s="137" t="s">
        <v>1576</v>
      </c>
      <c r="J622" s="134"/>
      <c r="K622" s="206" t="s">
        <v>662</v>
      </c>
      <c r="L622" s="134" t="s">
        <v>500</v>
      </c>
      <c r="M622" s="55" t="s">
        <v>379</v>
      </c>
      <c r="N622" s="61" t="s">
        <v>385</v>
      </c>
      <c r="O622" s="61" t="s">
        <v>205</v>
      </c>
      <c r="P622" s="61"/>
      <c r="Q622" s="131" t="s">
        <v>205</v>
      </c>
      <c r="R622" s="131"/>
      <c r="S622" s="131"/>
      <c r="T622" s="131"/>
      <c r="U622" s="131"/>
      <c r="V622" s="131"/>
      <c r="W622" s="131"/>
      <c r="X622" s="131"/>
      <c r="Y622" s="131"/>
      <c r="Z622" s="131"/>
      <c r="AA622" s="131"/>
      <c r="AB622" s="130">
        <f t="shared" si="881"/>
        <v>1</v>
      </c>
      <c r="AC622" s="77"/>
      <c r="AD622" s="77"/>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251"/>
      <c r="BT622" s="251"/>
      <c r="BU622" s="77"/>
      <c r="BV622" s="77"/>
      <c r="BW622" s="201"/>
      <c r="BX622" s="201"/>
      <c r="BY622" s="201"/>
      <c r="BZ622" s="201"/>
      <c r="CA622" s="201"/>
      <c r="CB622" s="201"/>
      <c r="CC622" s="201"/>
      <c r="CD622" s="201"/>
      <c r="CE622" s="201"/>
      <c r="CF622" s="201"/>
      <c r="CG622" s="201"/>
      <c r="CH622" s="201"/>
      <c r="CI622" s="201"/>
      <c r="CJ622" s="201"/>
      <c r="CK622" s="201"/>
      <c r="CL622" s="201"/>
      <c r="CM622" s="201"/>
      <c r="CN622" s="201"/>
      <c r="CO622" s="201"/>
      <c r="CP622" s="201"/>
      <c r="CQ622" s="201"/>
      <c r="CR622" s="201"/>
      <c r="CS622" s="201"/>
      <c r="CT622" s="201"/>
      <c r="CU622" s="201"/>
      <c r="CV622" s="201"/>
      <c r="CW622" s="201"/>
      <c r="CX622" s="201"/>
      <c r="CY622" s="201"/>
      <c r="CZ622" s="201"/>
      <c r="DA622" s="201"/>
      <c r="DB622" s="202"/>
      <c r="DC622" s="203"/>
      <c r="DD622" s="202"/>
      <c r="DE622" s="203"/>
      <c r="DF622" s="202"/>
      <c r="DG622" s="203"/>
      <c r="DH622" s="202"/>
      <c r="DI622" s="203" t="e">
        <f>DH622/(DB622+DD622+DF622+DH622)</f>
        <v>#DIV/0!</v>
      </c>
      <c r="DJ622" s="204" t="e">
        <f>(((DB622*2)+(DD622*1)+(DF622*0)))/(DB622+DD622+DF622)</f>
        <v>#DIV/0!</v>
      </c>
      <c r="DK622" s="207" t="e">
        <f>IF(DI622&gt;=50%,"KĐG",IF(DJ622&gt;=1.6,"Đạt mục tiêu",IF(DJ622&gt;=1,"Cần cố gắng","Chưa đạt")))</f>
        <v>#DIV/0!</v>
      </c>
      <c r="DL622" s="77"/>
      <c r="DM622" s="77"/>
      <c r="DN622" s="77"/>
      <c r="DO622" s="77"/>
      <c r="DP622" s="201">
        <v>2</v>
      </c>
      <c r="DQ622" s="201">
        <v>2</v>
      </c>
      <c r="DR622" s="201">
        <v>2</v>
      </c>
      <c r="DS622" s="201">
        <v>2</v>
      </c>
      <c r="DT622" s="201">
        <v>2</v>
      </c>
      <c r="DU622" s="201">
        <v>2</v>
      </c>
      <c r="DV622" s="201">
        <v>2</v>
      </c>
      <c r="DW622" s="201">
        <v>1</v>
      </c>
      <c r="DX622" s="201">
        <v>2</v>
      </c>
      <c r="DY622" s="201">
        <v>2</v>
      </c>
      <c r="DZ622" s="201">
        <v>2</v>
      </c>
      <c r="EA622" s="201">
        <v>2</v>
      </c>
      <c r="EB622" s="201">
        <v>2</v>
      </c>
      <c r="EC622" s="201">
        <v>2</v>
      </c>
      <c r="ED622" s="201">
        <v>2</v>
      </c>
      <c r="EE622" s="201">
        <v>2</v>
      </c>
      <c r="EF622" s="201">
        <v>2</v>
      </c>
      <c r="EG622" s="201">
        <v>1</v>
      </c>
      <c r="EH622" s="201">
        <v>2</v>
      </c>
      <c r="EI622" s="201">
        <v>2</v>
      </c>
      <c r="EJ622" s="201">
        <v>2</v>
      </c>
      <c r="EK622" s="201"/>
      <c r="EL622" s="201"/>
      <c r="EM622" s="201"/>
      <c r="EN622" s="201"/>
      <c r="EO622" s="201"/>
      <c r="EP622" s="201">
        <v>2</v>
      </c>
      <c r="EQ622" s="201">
        <v>2</v>
      </c>
      <c r="ER622" s="201">
        <v>2</v>
      </c>
      <c r="ES622" s="201"/>
      <c r="ET622" s="201">
        <v>2</v>
      </c>
      <c r="EU622" s="202">
        <v>23</v>
      </c>
      <c r="EV622" s="203">
        <v>0.85185185185185186</v>
      </c>
      <c r="EW622" s="202">
        <v>2</v>
      </c>
      <c r="EX622" s="203">
        <v>7.407407407407407E-2</v>
      </c>
      <c r="EY622" s="202">
        <v>2</v>
      </c>
      <c r="EZ622" s="203">
        <v>7.407407407407407E-2</v>
      </c>
      <c r="FA622" s="202">
        <v>0</v>
      </c>
      <c r="FB622" s="203">
        <v>0</v>
      </c>
      <c r="FC622" s="204">
        <v>1.7777777777777777</v>
      </c>
      <c r="FD622" s="207" t="s">
        <v>671</v>
      </c>
      <c r="FE622" s="77"/>
      <c r="FF622" s="77"/>
      <c r="FG622" s="77"/>
      <c r="FH622" s="77"/>
      <c r="FI622" s="77"/>
      <c r="FJ622" s="61"/>
      <c r="FK622" s="61"/>
      <c r="FL622" s="61"/>
      <c r="FM622" s="61"/>
      <c r="FN622" s="61"/>
      <c r="FO622" s="61"/>
      <c r="FP622" s="61"/>
      <c r="FQ622" s="61"/>
      <c r="FR622" s="61"/>
      <c r="FS622" s="61"/>
      <c r="FT622" s="61"/>
      <c r="FU622" s="61"/>
      <c r="FV622" s="61"/>
      <c r="FW622" s="61"/>
      <c r="FX622" s="61"/>
      <c r="FY622" s="61"/>
      <c r="FZ622" s="61"/>
      <c r="GA622" s="61"/>
      <c r="GB622" s="61"/>
      <c r="GC622" s="61"/>
      <c r="GD622" s="61"/>
      <c r="GE622" s="61"/>
      <c r="GF622" s="61"/>
      <c r="GG622" s="61"/>
      <c r="GH622" s="61"/>
      <c r="GI622" s="61"/>
      <c r="GJ622" s="61"/>
      <c r="GK622" s="61"/>
      <c r="GL622" s="61"/>
      <c r="GM622" s="61"/>
      <c r="GN622" s="61"/>
      <c r="GO622" s="61"/>
      <c r="GP622" s="61"/>
      <c r="GQ622" s="61"/>
      <c r="GR622" s="61"/>
      <c r="GS622" s="61"/>
      <c r="GT622" s="61"/>
      <c r="GU622" s="61"/>
      <c r="GV622" s="61"/>
      <c r="GW622" s="61"/>
      <c r="GX622" s="61"/>
      <c r="GY622" s="77"/>
      <c r="GZ622" s="77"/>
      <c r="HA622" s="77"/>
      <c r="HB622" s="77"/>
      <c r="HC622" s="77"/>
      <c r="HD622" s="61"/>
      <c r="HE622" s="61"/>
      <c r="HF622" s="61"/>
      <c r="HG622" s="61"/>
      <c r="HH622" s="61"/>
      <c r="HI622" s="61"/>
      <c r="HJ622" s="61"/>
      <c r="HK622" s="61"/>
      <c r="HL622" s="61"/>
      <c r="HM622" s="61"/>
      <c r="HN622" s="61"/>
      <c r="HO622" s="61"/>
      <c r="HP622" s="61"/>
      <c r="HQ622" s="61"/>
      <c r="HR622" s="61"/>
      <c r="HS622" s="61"/>
      <c r="HT622" s="61"/>
      <c r="HU622" s="61"/>
      <c r="HV622" s="61"/>
      <c r="HW622" s="61"/>
      <c r="HX622" s="61"/>
      <c r="HY622" s="61"/>
      <c r="HZ622" s="61"/>
      <c r="IA622" s="61"/>
      <c r="IB622" s="61"/>
      <c r="IC622" s="61"/>
      <c r="ID622" s="61"/>
      <c r="IE622" s="61"/>
      <c r="IF622" s="61"/>
      <c r="IG622" s="61"/>
      <c r="IH622" s="61"/>
      <c r="II622" s="61"/>
      <c r="IJ622" s="61"/>
      <c r="IK622" s="61"/>
      <c r="IL622" s="61"/>
      <c r="IM622" s="61"/>
      <c r="IN622" s="61"/>
      <c r="IO622" s="61"/>
      <c r="IP622" s="61"/>
      <c r="IQ622" s="61"/>
      <c r="IR622" s="61"/>
      <c r="IS622" s="77"/>
      <c r="IT622" s="77"/>
      <c r="IU622" s="77"/>
      <c r="IV622" s="77"/>
      <c r="IW622" s="61"/>
      <c r="IX622" s="61"/>
      <c r="IY622" s="61"/>
      <c r="IZ622" s="61"/>
      <c r="JA622" s="61"/>
      <c r="JB622" s="61"/>
      <c r="JC622" s="61"/>
      <c r="JD622" s="61"/>
      <c r="JE622" s="61"/>
      <c r="JF622" s="61"/>
      <c r="JG622" s="61"/>
      <c r="JH622" s="61"/>
      <c r="JI622" s="61"/>
      <c r="JJ622" s="61"/>
      <c r="JK622" s="61"/>
      <c r="JL622" s="61"/>
      <c r="JM622" s="61"/>
      <c r="JN622" s="61"/>
      <c r="JO622" s="61"/>
      <c r="JP622" s="61"/>
      <c r="JQ622" s="61"/>
      <c r="JR622" s="61"/>
      <c r="JS622" s="61"/>
      <c r="JT622" s="61"/>
      <c r="JU622" s="61"/>
      <c r="JV622" s="61"/>
      <c r="JW622" s="61"/>
      <c r="JX622" s="61"/>
      <c r="JY622" s="61"/>
      <c r="JZ622" s="61"/>
      <c r="KA622" s="61"/>
      <c r="KB622" s="61"/>
      <c r="KC622" s="61"/>
      <c r="KD622" s="61"/>
      <c r="KE622" s="61"/>
      <c r="KF622" s="61"/>
      <c r="KG622" s="61"/>
      <c r="KH622" s="61"/>
      <c r="KI622" s="61"/>
      <c r="KJ622" s="61"/>
      <c r="KK622" s="61"/>
      <c r="KL622" s="61"/>
      <c r="KM622" s="61"/>
      <c r="KN622" s="61"/>
      <c r="KO622" s="61"/>
      <c r="KP622" s="61"/>
      <c r="KQ622" s="61"/>
      <c r="KR622" s="61"/>
      <c r="KS622" s="61"/>
      <c r="KT622" s="61"/>
      <c r="KU622" s="61"/>
      <c r="KV622" s="61"/>
      <c r="KW622" s="61"/>
      <c r="KX622" s="61"/>
      <c r="KY622" s="61"/>
      <c r="KZ622" s="61"/>
      <c r="LA622" s="61"/>
      <c r="LB622" s="61"/>
      <c r="LC622" s="61"/>
      <c r="LD622" s="61"/>
      <c r="LE622" s="61"/>
      <c r="LF622" s="61"/>
      <c r="LG622" s="61"/>
      <c r="LH622" s="61"/>
      <c r="LI622" s="61"/>
      <c r="LJ622" s="61"/>
      <c r="LK622" s="61"/>
      <c r="LL622" s="61"/>
      <c r="LM622" s="61"/>
      <c r="LN622" s="61"/>
      <c r="LO622" s="61"/>
      <c r="LP622" s="61"/>
      <c r="LQ622" s="61"/>
      <c r="LR622" s="61"/>
      <c r="LS622" s="61"/>
      <c r="LT622" s="61"/>
      <c r="LU622" s="61"/>
      <c r="LV622" s="61"/>
      <c r="LW622" s="61"/>
      <c r="LX622" s="61"/>
      <c r="LY622" s="61"/>
      <c r="LZ622" s="61"/>
      <c r="MA622" s="61"/>
      <c r="MB622" s="61"/>
      <c r="MC622" s="61"/>
      <c r="MD622" s="61"/>
      <c r="ME622" s="61"/>
      <c r="MF622" s="61"/>
      <c r="MG622" s="61"/>
      <c r="MH622" s="61"/>
      <c r="MI622" s="61"/>
      <c r="MJ622" s="61"/>
      <c r="MK622" s="61"/>
      <c r="ML622" s="61"/>
      <c r="MM622" s="61"/>
      <c r="MN622" s="61"/>
      <c r="MO622" s="61"/>
      <c r="MP622" s="61"/>
      <c r="MQ622" s="61"/>
      <c r="MR622" s="61"/>
      <c r="MS622" s="61"/>
      <c r="MT622" s="61"/>
      <c r="MU622" s="61"/>
      <c r="MV622" s="61"/>
      <c r="MW622" s="61"/>
      <c r="MX622" s="61"/>
      <c r="MY622" s="61"/>
      <c r="MZ622" s="61"/>
      <c r="NA622" s="61"/>
      <c r="NB622" s="61"/>
      <c r="NC622" s="61"/>
      <c r="ND622" s="61"/>
      <c r="NE622" s="61"/>
      <c r="NF622" s="61"/>
      <c r="NG622" s="61"/>
      <c r="NH622" s="61"/>
      <c r="NI622" s="61"/>
      <c r="NJ622" s="61"/>
      <c r="NK622" s="61"/>
      <c r="NL622" s="61"/>
      <c r="NM622" s="61"/>
      <c r="NN622" s="61"/>
      <c r="NO622" s="61"/>
      <c r="NP622" s="61"/>
      <c r="NQ622" s="61"/>
      <c r="NR622" s="61"/>
      <c r="NS622" s="61"/>
      <c r="NT622" s="61"/>
      <c r="NU622" s="61"/>
      <c r="NV622" s="61"/>
      <c r="NW622" s="61"/>
      <c r="NX622" s="61"/>
      <c r="NY622" s="61"/>
      <c r="NZ622" s="61"/>
      <c r="OA622" s="61"/>
      <c r="OB622" s="61"/>
      <c r="OC622" s="61"/>
      <c r="OD622" s="61"/>
      <c r="OE622" s="61"/>
      <c r="OF622" s="61"/>
      <c r="OG622" s="61"/>
      <c r="OH622" s="61"/>
      <c r="OI622" s="61"/>
      <c r="OJ622" s="61"/>
      <c r="OK622" s="61"/>
      <c r="OL622" s="61"/>
      <c r="OM622" s="61"/>
      <c r="ON622" s="61"/>
      <c r="OO622" s="61"/>
      <c r="OP622" s="61"/>
      <c r="OQ622" s="61"/>
      <c r="OR622" s="61"/>
      <c r="OS622" s="61"/>
      <c r="OT622" s="61"/>
      <c r="OU622" s="61"/>
      <c r="OV622" s="61"/>
      <c r="OW622" s="61"/>
      <c r="OX622" s="61"/>
      <c r="OY622" s="61"/>
      <c r="OZ622" s="61"/>
    </row>
    <row r="623" spans="1:417" ht="91.5" hidden="1" customHeight="1">
      <c r="A623" s="282"/>
      <c r="B623" s="61">
        <v>246</v>
      </c>
      <c r="C623" s="137" t="s">
        <v>304</v>
      </c>
      <c r="D623" s="133" t="s">
        <v>4</v>
      </c>
      <c r="E623" s="137" t="s">
        <v>895</v>
      </c>
      <c r="F623" s="134" t="s">
        <v>4</v>
      </c>
      <c r="G623" s="133"/>
      <c r="H623" s="137" t="s">
        <v>939</v>
      </c>
      <c r="I623" s="137" t="s">
        <v>1091</v>
      </c>
      <c r="J623" s="134"/>
      <c r="K623" s="206" t="s">
        <v>662</v>
      </c>
      <c r="L623" s="134" t="s">
        <v>500</v>
      </c>
      <c r="M623" s="55" t="s">
        <v>379</v>
      </c>
      <c r="N623" s="61" t="s">
        <v>385</v>
      </c>
      <c r="O623" s="282" t="s">
        <v>205</v>
      </c>
      <c r="P623" s="282"/>
      <c r="Q623" s="131"/>
      <c r="R623" s="131"/>
      <c r="S623" s="131"/>
      <c r="T623" s="131"/>
      <c r="U623" s="131"/>
      <c r="V623" s="131"/>
      <c r="W623" s="131"/>
      <c r="X623" s="131" t="s">
        <v>205</v>
      </c>
      <c r="Y623" s="131"/>
      <c r="Z623" s="131"/>
      <c r="AA623" s="131"/>
      <c r="AB623" s="130">
        <f t="shared" si="881"/>
        <v>1</v>
      </c>
      <c r="AC623" s="77"/>
      <c r="AD623" s="77"/>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251"/>
      <c r="BT623" s="251"/>
      <c r="BU623" s="77"/>
      <c r="BV623" s="77"/>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77"/>
      <c r="DM623" s="77"/>
      <c r="DN623" s="77"/>
      <c r="DO623" s="77"/>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77"/>
      <c r="FF623" s="77"/>
      <c r="FG623" s="77"/>
      <c r="FH623" s="77"/>
      <c r="FI623" s="77"/>
      <c r="FJ623" s="61">
        <v>2</v>
      </c>
      <c r="FK623" s="61">
        <v>2</v>
      </c>
      <c r="FL623" s="61">
        <v>2</v>
      </c>
      <c r="FM623" s="61">
        <v>2</v>
      </c>
      <c r="FN623" s="61">
        <v>2</v>
      </c>
      <c r="FO623" s="61">
        <v>2</v>
      </c>
      <c r="FP623" s="61">
        <v>2</v>
      </c>
      <c r="FQ623" s="61">
        <v>2</v>
      </c>
      <c r="FR623" s="61">
        <v>2</v>
      </c>
      <c r="FS623" s="61">
        <v>2</v>
      </c>
      <c r="FT623" s="61">
        <v>1</v>
      </c>
      <c r="FU623" s="61">
        <v>2</v>
      </c>
      <c r="FV623" s="61">
        <v>1</v>
      </c>
      <c r="FW623" s="61">
        <v>2</v>
      </c>
      <c r="FX623" s="61">
        <v>2</v>
      </c>
      <c r="FY623" s="61">
        <v>2</v>
      </c>
      <c r="FZ623" s="61">
        <v>2</v>
      </c>
      <c r="GA623" s="61">
        <v>2</v>
      </c>
      <c r="GB623" s="61">
        <v>2</v>
      </c>
      <c r="GC623" s="61">
        <v>2</v>
      </c>
      <c r="GD623" s="61"/>
      <c r="GE623" s="61"/>
      <c r="GF623" s="61"/>
      <c r="GG623" s="61"/>
      <c r="GH623" s="61"/>
      <c r="GI623" s="61">
        <v>2</v>
      </c>
      <c r="GJ623" s="61">
        <v>2</v>
      </c>
      <c r="GK623" s="61">
        <v>2</v>
      </c>
      <c r="GL623" s="61">
        <v>2</v>
      </c>
      <c r="GM623" s="61"/>
      <c r="GN623" s="61">
        <v>2</v>
      </c>
      <c r="GO623" s="202">
        <f>COUNTIF(FA623:GN623,"2")</f>
        <v>23</v>
      </c>
      <c r="GP623" s="203">
        <f>GO623/(GO623+GQ623+GS623+GU623)</f>
        <v>0.92</v>
      </c>
      <c r="GQ623" s="202">
        <f>COUNTIF(FA623:GN623,"1")</f>
        <v>2</v>
      </c>
      <c r="GR623" s="203">
        <f>GQ623/(GO623+GQ623+GS623+GU623)</f>
        <v>0.08</v>
      </c>
      <c r="GS623" s="202">
        <f>COUNTIF(FA623:GN623,"0")</f>
        <v>0</v>
      </c>
      <c r="GT623" s="203">
        <f>GS623/(GO623+GQ623+GS623+GU623)</f>
        <v>0</v>
      </c>
      <c r="GU623" s="202">
        <f>COUNTIF(EU623:GN623,"KĐG")</f>
        <v>0</v>
      </c>
      <c r="GV623" s="203">
        <f>GU623/(GO623+GQ623+GS623+GU623)</f>
        <v>0</v>
      </c>
      <c r="GW623" s="204">
        <f>(((GO623*2)+(GQ623*1)+(GS623*0)))/(GO623+GQ623+GS623)</f>
        <v>1.92</v>
      </c>
      <c r="GX623" s="207" t="str">
        <f>IF(GV623&gt;=50%,"KĐG",IF(GW623&gt;=1.6,"Đạt mục tiêu",IF(GW623&gt;=1,"Cần cố gắng","Chưa đạt")))</f>
        <v>Đạt mục tiêu</v>
      </c>
      <c r="GY623" s="77"/>
      <c r="GZ623" s="77"/>
      <c r="HA623" s="77"/>
      <c r="HB623" s="79" t="s">
        <v>555</v>
      </c>
      <c r="HC623" s="77"/>
      <c r="HD623" s="61"/>
      <c r="HE623" s="61"/>
      <c r="HF623" s="61"/>
      <c r="HG623" s="61"/>
      <c r="HH623" s="61"/>
      <c r="HI623" s="61"/>
      <c r="HJ623" s="61"/>
      <c r="HK623" s="61"/>
      <c r="HL623" s="61"/>
      <c r="HM623" s="61"/>
      <c r="HN623" s="61"/>
      <c r="HO623" s="61"/>
      <c r="HP623" s="61"/>
      <c r="HQ623" s="61"/>
      <c r="HR623" s="61"/>
      <c r="HS623" s="61"/>
      <c r="HT623" s="61"/>
      <c r="HU623" s="61"/>
      <c r="HV623" s="61"/>
      <c r="HW623" s="61"/>
      <c r="HX623" s="61"/>
      <c r="HY623" s="61"/>
      <c r="HZ623" s="61"/>
      <c r="IA623" s="61"/>
      <c r="IB623" s="61"/>
      <c r="IC623" s="61"/>
      <c r="ID623" s="61"/>
      <c r="IE623" s="61"/>
      <c r="IF623" s="61"/>
      <c r="IG623" s="61"/>
      <c r="IH623" s="61"/>
      <c r="II623" s="61"/>
      <c r="IJ623" s="61"/>
      <c r="IK623" s="61"/>
      <c r="IL623" s="61"/>
      <c r="IM623" s="61"/>
      <c r="IN623" s="61"/>
      <c r="IO623" s="61"/>
      <c r="IP623" s="61"/>
      <c r="IQ623" s="61"/>
      <c r="IR623" s="61"/>
      <c r="IS623" s="77"/>
      <c r="IT623" s="77"/>
      <c r="IU623" s="77"/>
      <c r="IV623" s="77"/>
      <c r="IW623" s="61"/>
      <c r="IX623" s="61"/>
      <c r="IY623" s="61"/>
      <c r="IZ623" s="61"/>
      <c r="JA623" s="61"/>
      <c r="JB623" s="61"/>
      <c r="JC623" s="61"/>
      <c r="JD623" s="61"/>
      <c r="JE623" s="61"/>
      <c r="JF623" s="61"/>
      <c r="JG623" s="61"/>
      <c r="JH623" s="61"/>
      <c r="JI623" s="61"/>
      <c r="JJ623" s="61"/>
      <c r="JK623" s="61"/>
      <c r="JL623" s="61"/>
      <c r="JM623" s="61"/>
      <c r="JN623" s="61"/>
      <c r="JO623" s="61"/>
      <c r="JP623" s="61"/>
      <c r="JQ623" s="61"/>
      <c r="JR623" s="61"/>
      <c r="JS623" s="61"/>
      <c r="JT623" s="61"/>
      <c r="JU623" s="61"/>
      <c r="JV623" s="61"/>
      <c r="JW623" s="61"/>
      <c r="JX623" s="61"/>
      <c r="JY623" s="61"/>
      <c r="JZ623" s="61"/>
      <c r="KA623" s="61"/>
      <c r="KB623" s="61"/>
      <c r="KC623" s="61"/>
      <c r="KD623" s="61"/>
      <c r="KE623" s="61"/>
      <c r="KF623" s="61"/>
      <c r="KG623" s="61"/>
      <c r="KH623" s="61"/>
      <c r="KI623" s="61"/>
      <c r="KJ623" s="61"/>
      <c r="KK623" s="61"/>
      <c r="KL623" s="61"/>
      <c r="KM623" s="61"/>
      <c r="KN623" s="61"/>
      <c r="KO623" s="61"/>
      <c r="KP623" s="61"/>
      <c r="KQ623" s="61"/>
      <c r="KR623" s="61"/>
      <c r="KS623" s="61"/>
      <c r="KT623" s="61"/>
      <c r="KU623" s="61"/>
      <c r="KV623" s="61"/>
      <c r="KW623" s="61"/>
      <c r="KX623" s="61"/>
      <c r="KY623" s="61"/>
      <c r="KZ623" s="61"/>
      <c r="LA623" s="61"/>
      <c r="LB623" s="61"/>
      <c r="LC623" s="61"/>
      <c r="LD623" s="61"/>
      <c r="LE623" s="61"/>
      <c r="LF623" s="61"/>
      <c r="LG623" s="61"/>
      <c r="LH623" s="61"/>
      <c r="LI623" s="61"/>
      <c r="LJ623" s="61"/>
      <c r="LK623" s="61"/>
      <c r="LL623" s="61"/>
      <c r="LM623" s="61"/>
      <c r="LN623" s="61"/>
      <c r="LO623" s="61"/>
      <c r="LP623" s="61"/>
      <c r="LQ623" s="61"/>
      <c r="LR623" s="61"/>
      <c r="LS623" s="61"/>
      <c r="LT623" s="61"/>
      <c r="LU623" s="61"/>
      <c r="LV623" s="61"/>
      <c r="LW623" s="61"/>
      <c r="LX623" s="61"/>
      <c r="LY623" s="61"/>
      <c r="LZ623" s="61"/>
      <c r="MA623" s="61"/>
      <c r="MB623" s="61"/>
      <c r="MC623" s="61"/>
      <c r="MD623" s="61"/>
      <c r="ME623" s="61"/>
      <c r="MF623" s="61"/>
      <c r="MG623" s="61"/>
      <c r="MH623" s="61"/>
      <c r="MI623" s="61"/>
      <c r="MJ623" s="61"/>
      <c r="MK623" s="61"/>
      <c r="ML623" s="61"/>
      <c r="MM623" s="61"/>
      <c r="MN623" s="61"/>
      <c r="MO623" s="61"/>
      <c r="MP623" s="61"/>
      <c r="MQ623" s="61"/>
      <c r="MR623" s="61"/>
      <c r="MS623" s="61"/>
      <c r="MT623" s="61"/>
      <c r="MU623" s="61"/>
      <c r="MV623" s="61"/>
      <c r="MW623" s="61"/>
      <c r="MX623" s="61"/>
      <c r="MY623" s="61"/>
      <c r="MZ623" s="61"/>
      <c r="NA623" s="61"/>
      <c r="NB623" s="61"/>
      <c r="NC623" s="61"/>
      <c r="ND623" s="61"/>
      <c r="NE623" s="61"/>
      <c r="NF623" s="61"/>
      <c r="NG623" s="61"/>
      <c r="NH623" s="61"/>
      <c r="NI623" s="61"/>
      <c r="NJ623" s="61"/>
      <c r="NK623" s="61"/>
      <c r="NL623" s="61"/>
      <c r="NM623" s="61"/>
      <c r="NN623" s="61"/>
      <c r="NO623" s="61"/>
      <c r="NP623" s="61"/>
      <c r="NQ623" s="61"/>
      <c r="NR623" s="61"/>
      <c r="NS623" s="61"/>
      <c r="NT623" s="61"/>
      <c r="NU623" s="61"/>
      <c r="NV623" s="61"/>
      <c r="NW623" s="61"/>
      <c r="NX623" s="61"/>
      <c r="NY623" s="61"/>
      <c r="NZ623" s="61"/>
      <c r="OA623" s="61"/>
      <c r="OB623" s="61"/>
      <c r="OC623" s="61"/>
      <c r="OD623" s="61"/>
      <c r="OE623" s="61"/>
      <c r="OF623" s="61"/>
      <c r="OG623" s="61"/>
      <c r="OH623" s="61"/>
      <c r="OI623" s="61"/>
      <c r="OJ623" s="61"/>
      <c r="OK623" s="61"/>
      <c r="OL623" s="61"/>
      <c r="OM623" s="61"/>
      <c r="ON623" s="61"/>
      <c r="OO623" s="61"/>
      <c r="OP623" s="61"/>
      <c r="OQ623" s="61"/>
      <c r="OR623" s="61"/>
      <c r="OS623" s="61"/>
      <c r="OT623" s="61"/>
      <c r="OU623" s="61"/>
      <c r="OV623" s="61"/>
      <c r="OW623" s="61"/>
      <c r="OX623" s="61"/>
      <c r="OY623" s="61"/>
      <c r="OZ623" s="61"/>
    </row>
    <row r="624" spans="1:417" s="25" customFormat="1" ht="65.25" customHeight="1">
      <c r="A624" s="61"/>
      <c r="B624" s="61"/>
      <c r="C624" s="280" t="s">
        <v>336</v>
      </c>
      <c r="D624" s="280"/>
      <c r="E624" s="280"/>
      <c r="F624" s="198"/>
      <c r="G624" s="122">
        <f>COUNTIF(G625:G698,"x")</f>
        <v>1</v>
      </c>
      <c r="H624" s="198"/>
      <c r="I624" s="198"/>
      <c r="J624" s="148"/>
      <c r="K624" s="47"/>
      <c r="L624" s="134"/>
      <c r="M624" s="198"/>
      <c r="N624" s="198"/>
      <c r="O624" s="125">
        <f>COUNTIF(O625:O698,"x")</f>
        <v>11</v>
      </c>
      <c r="P624" s="61">
        <f>SUM(P625:P698)</f>
        <v>21</v>
      </c>
      <c r="Q624" s="125">
        <f>COUNTIF(Q625:Q698,"x")</f>
        <v>9</v>
      </c>
      <c r="R624" s="125">
        <f t="shared" ref="R624:S624" si="891">COUNTIF(R625:R698,"x")</f>
        <v>6</v>
      </c>
      <c r="S624" s="125">
        <f t="shared" si="891"/>
        <v>5</v>
      </c>
      <c r="T624" s="125">
        <f t="shared" ref="T624:AA624" si="892">COUNTIF(T625:T698,"x")</f>
        <v>6</v>
      </c>
      <c r="U624" s="125">
        <f t="shared" si="892"/>
        <v>7</v>
      </c>
      <c r="V624" s="125">
        <f t="shared" si="892"/>
        <v>6</v>
      </c>
      <c r="W624" s="125">
        <f t="shared" si="892"/>
        <v>7</v>
      </c>
      <c r="X624" s="125">
        <f t="shared" si="892"/>
        <v>6</v>
      </c>
      <c r="Y624" s="125">
        <f t="shared" si="892"/>
        <v>7</v>
      </c>
      <c r="Z624" s="125">
        <f t="shared" si="892"/>
        <v>7</v>
      </c>
      <c r="AA624" s="125">
        <f t="shared" si="892"/>
        <v>8</v>
      </c>
      <c r="AB624" s="244">
        <f>SUM(AB625:AB698)</f>
        <v>74</v>
      </c>
      <c r="AC624" s="75"/>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205"/>
      <c r="BJ624" s="205"/>
      <c r="BK624" s="205"/>
      <c r="BL624" s="205"/>
      <c r="BM624" s="205"/>
      <c r="BN624" s="205"/>
      <c r="BO624" s="205"/>
      <c r="BP624" s="205"/>
      <c r="BQ624" s="205"/>
      <c r="BR624" s="208"/>
      <c r="BS624" s="77"/>
      <c r="BT624" s="77"/>
      <c r="BU624" s="77"/>
      <c r="BV624" s="77"/>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c r="EZ624" s="61"/>
      <c r="FA624" s="61"/>
      <c r="FB624" s="61"/>
      <c r="FC624" s="61"/>
      <c r="FD624" s="61"/>
      <c r="FE624" s="61"/>
      <c r="FF624" s="61"/>
      <c r="FG624" s="61"/>
      <c r="FH624" s="61"/>
      <c r="FI624" s="61"/>
      <c r="FJ624" s="61"/>
      <c r="FK624" s="61"/>
      <c r="FL624" s="61"/>
      <c r="FM624" s="61"/>
      <c r="FN624" s="61"/>
      <c r="FO624" s="61"/>
      <c r="FP624" s="61"/>
      <c r="FQ624" s="61"/>
      <c r="FR624" s="61"/>
      <c r="FS624" s="61"/>
      <c r="FT624" s="61"/>
      <c r="FU624" s="61"/>
      <c r="FV624" s="61"/>
      <c r="FW624" s="61"/>
      <c r="FX624" s="61"/>
      <c r="FY624" s="61"/>
      <c r="FZ624" s="61"/>
      <c r="GA624" s="61"/>
      <c r="GB624" s="61"/>
      <c r="GC624" s="61"/>
      <c r="GD624" s="61"/>
      <c r="GE624" s="61"/>
      <c r="GF624" s="61"/>
      <c r="GG624" s="61"/>
      <c r="GH624" s="61"/>
      <c r="GI624" s="61"/>
      <c r="GJ624" s="61"/>
      <c r="GK624" s="61"/>
      <c r="GL624" s="61"/>
      <c r="GM624" s="61"/>
      <c r="GN624" s="61"/>
      <c r="GO624" s="202"/>
      <c r="GP624" s="203"/>
      <c r="GQ624" s="202"/>
      <c r="GR624" s="203"/>
      <c r="GS624" s="202"/>
      <c r="GT624" s="203"/>
      <c r="GU624" s="202"/>
      <c r="GV624" s="203"/>
      <c r="GW624" s="204"/>
      <c r="GX624" s="207"/>
      <c r="GY624" s="77"/>
      <c r="GZ624" s="77"/>
      <c r="HA624" s="77"/>
      <c r="HB624" s="77"/>
      <c r="HC624" s="77"/>
      <c r="HD624" s="61"/>
      <c r="HE624" s="61"/>
      <c r="HF624" s="61"/>
      <c r="HG624" s="61"/>
      <c r="HH624" s="61"/>
      <c r="HI624" s="61"/>
      <c r="HJ624" s="61"/>
      <c r="HK624" s="61"/>
      <c r="HL624" s="61"/>
      <c r="HM624" s="61"/>
      <c r="HN624" s="61"/>
      <c r="HO624" s="61"/>
      <c r="HP624" s="61"/>
      <c r="HQ624" s="61"/>
      <c r="HR624" s="61"/>
      <c r="HS624" s="61"/>
      <c r="HT624" s="61"/>
      <c r="HU624" s="61"/>
      <c r="HV624" s="61"/>
      <c r="HW624" s="61"/>
      <c r="HX624" s="61"/>
      <c r="HY624" s="61"/>
      <c r="HZ624" s="61"/>
      <c r="IA624" s="61"/>
      <c r="IB624" s="61"/>
      <c r="IC624" s="61"/>
      <c r="ID624" s="61"/>
      <c r="IE624" s="61"/>
      <c r="IF624" s="61"/>
      <c r="IG624" s="61"/>
      <c r="IH624" s="202"/>
      <c r="II624" s="203"/>
      <c r="IJ624" s="202"/>
      <c r="IK624" s="203"/>
      <c r="IL624" s="202"/>
      <c r="IM624" s="203"/>
      <c r="IN624" s="202"/>
      <c r="IO624" s="203"/>
      <c r="IP624" s="204"/>
      <c r="IQ624" s="208"/>
      <c r="IR624" s="61"/>
      <c r="IS624" s="61"/>
      <c r="IT624" s="61"/>
      <c r="IU624" s="61"/>
      <c r="IV624" s="61"/>
      <c r="IW624" s="61"/>
      <c r="IX624" s="61"/>
      <c r="IY624" s="61"/>
      <c r="IZ624" s="61"/>
      <c r="JA624" s="61"/>
      <c r="JB624" s="61"/>
      <c r="JC624" s="61"/>
      <c r="JD624" s="61"/>
      <c r="JE624" s="61"/>
      <c r="JF624" s="61"/>
      <c r="JG624" s="61"/>
      <c r="JH624" s="61"/>
      <c r="JI624" s="61"/>
      <c r="JJ624" s="61"/>
      <c r="JK624" s="61"/>
      <c r="JL624" s="61"/>
      <c r="JM624" s="61"/>
      <c r="JN624" s="61"/>
      <c r="JO624" s="61"/>
      <c r="JP624" s="61"/>
      <c r="JQ624" s="61"/>
      <c r="JR624" s="61"/>
      <c r="JS624" s="61"/>
      <c r="JT624" s="61"/>
      <c r="JU624" s="61"/>
      <c r="JV624" s="61"/>
      <c r="JW624" s="61"/>
      <c r="JX624" s="61"/>
      <c r="JY624" s="61"/>
      <c r="JZ624" s="61"/>
      <c r="KA624" s="202"/>
      <c r="KB624" s="203"/>
      <c r="KC624" s="202"/>
      <c r="KD624" s="203"/>
      <c r="KE624" s="202"/>
      <c r="KF624" s="203"/>
      <c r="KG624" s="202"/>
      <c r="KH624" s="203"/>
      <c r="KI624" s="204"/>
      <c r="KJ624" s="208"/>
      <c r="KK624" s="61"/>
      <c r="KL624" s="61"/>
      <c r="KM624" s="61"/>
      <c r="KN624" s="61"/>
      <c r="KO624" s="61"/>
      <c r="KP624" s="61"/>
      <c r="KQ624" s="61"/>
      <c r="KR624" s="61"/>
      <c r="KS624" s="61"/>
      <c r="KT624" s="61"/>
      <c r="KU624" s="61"/>
      <c r="KV624" s="61"/>
      <c r="KW624" s="61"/>
      <c r="KX624" s="61"/>
      <c r="KY624" s="61"/>
      <c r="KZ624" s="61"/>
      <c r="LA624" s="61"/>
      <c r="LB624" s="61"/>
      <c r="LC624" s="61"/>
      <c r="LD624" s="61"/>
      <c r="LE624" s="61"/>
      <c r="LF624" s="61"/>
      <c r="LG624" s="61"/>
      <c r="LH624" s="61"/>
      <c r="LI624" s="61"/>
      <c r="LJ624" s="61"/>
      <c r="LK624" s="61"/>
      <c r="LL624" s="61"/>
      <c r="LM624" s="61"/>
      <c r="LN624" s="61"/>
      <c r="LO624" s="61"/>
      <c r="LP624" s="61"/>
      <c r="LQ624" s="61"/>
      <c r="LR624" s="202"/>
      <c r="LS624" s="203"/>
      <c r="LT624" s="202"/>
      <c r="LU624" s="203"/>
      <c r="LV624" s="202"/>
      <c r="LW624" s="203"/>
      <c r="LX624" s="202"/>
      <c r="LY624" s="203"/>
      <c r="LZ624" s="204"/>
      <c r="MA624" s="208"/>
      <c r="MB624" s="61"/>
      <c r="MC624" s="61"/>
      <c r="MD624" s="61"/>
      <c r="ME624" s="61"/>
      <c r="MF624" s="61"/>
      <c r="MG624" s="61"/>
      <c r="MH624" s="61"/>
      <c r="MI624" s="61"/>
      <c r="MJ624" s="61"/>
      <c r="MK624" s="61"/>
      <c r="ML624" s="61"/>
      <c r="MM624" s="61"/>
      <c r="MN624" s="61"/>
      <c r="MO624" s="61"/>
      <c r="MP624" s="61"/>
      <c r="MQ624" s="61"/>
      <c r="MR624" s="61"/>
      <c r="MS624" s="61"/>
      <c r="MT624" s="61"/>
      <c r="MU624" s="61"/>
      <c r="MV624" s="61"/>
      <c r="MW624" s="61"/>
      <c r="MX624" s="61"/>
      <c r="MY624" s="61"/>
      <c r="MZ624" s="61"/>
      <c r="NA624" s="61"/>
      <c r="NB624" s="61"/>
      <c r="NC624" s="61"/>
      <c r="ND624" s="202"/>
      <c r="NE624" s="203"/>
      <c r="NF624" s="202"/>
      <c r="NG624" s="203"/>
      <c r="NH624" s="202"/>
      <c r="NI624" s="203"/>
      <c r="NJ624" s="202"/>
      <c r="NK624" s="203"/>
      <c r="NL624" s="204"/>
      <c r="NM624" s="207"/>
      <c r="NN624" s="77"/>
      <c r="NO624" s="77"/>
      <c r="NP624" s="61"/>
      <c r="NQ624" s="61"/>
      <c r="NR624" s="61"/>
      <c r="NS624" s="61"/>
      <c r="NT624" s="61"/>
      <c r="NU624" s="61"/>
      <c r="NV624" s="61"/>
      <c r="NW624" s="61"/>
      <c r="NX624" s="61"/>
      <c r="NY624" s="61"/>
      <c r="NZ624" s="61"/>
      <c r="OA624" s="61"/>
      <c r="OB624" s="61"/>
      <c r="OC624" s="61"/>
      <c r="OD624" s="61"/>
      <c r="OE624" s="61"/>
      <c r="OF624" s="61"/>
      <c r="OG624" s="61"/>
      <c r="OH624" s="61"/>
      <c r="OI624" s="61"/>
      <c r="OJ624" s="61"/>
      <c r="OK624" s="61"/>
      <c r="OL624" s="61"/>
      <c r="OM624" s="61"/>
      <c r="ON624" s="61"/>
      <c r="OO624" s="61"/>
      <c r="OP624" s="202"/>
      <c r="OQ624" s="203"/>
      <c r="OR624" s="202"/>
      <c r="OS624" s="203"/>
      <c r="OT624" s="202"/>
      <c r="OU624" s="203"/>
      <c r="OV624" s="202"/>
      <c r="OW624" s="203"/>
      <c r="OX624" s="204"/>
      <c r="OY624" s="207"/>
      <c r="OZ624" s="61"/>
    </row>
    <row r="625" spans="1:416" ht="63" hidden="1">
      <c r="A625" s="61"/>
      <c r="B625" s="61">
        <v>247</v>
      </c>
      <c r="C625" s="137" t="s">
        <v>305</v>
      </c>
      <c r="D625" s="133" t="s">
        <v>6</v>
      </c>
      <c r="E625" s="137" t="s">
        <v>894</v>
      </c>
      <c r="F625" s="134" t="s">
        <v>6</v>
      </c>
      <c r="G625" s="133"/>
      <c r="H625" s="137" t="s">
        <v>541</v>
      </c>
      <c r="I625" s="137" t="s">
        <v>1090</v>
      </c>
      <c r="J625" s="134"/>
      <c r="K625" s="206" t="s">
        <v>662</v>
      </c>
      <c r="L625" s="134" t="s">
        <v>500</v>
      </c>
      <c r="M625" s="55" t="s">
        <v>379</v>
      </c>
      <c r="N625" s="61" t="s">
        <v>349</v>
      </c>
      <c r="O625" s="61" t="s">
        <v>205</v>
      </c>
      <c r="P625" s="61"/>
      <c r="Q625" s="131"/>
      <c r="R625" s="131"/>
      <c r="S625" s="131"/>
      <c r="T625" s="131"/>
      <c r="U625" s="131"/>
      <c r="V625" s="131"/>
      <c r="W625" s="131"/>
      <c r="X625" s="131"/>
      <c r="Y625" s="131"/>
      <c r="Z625" s="131" t="s">
        <v>205</v>
      </c>
      <c r="AA625" s="131"/>
      <c r="AB625" s="130">
        <f t="shared" ref="AB625:AB688" si="893">COUNTIF($Q625:$AA625,"x")</f>
        <v>1</v>
      </c>
      <c r="AC625" s="77"/>
      <c r="AD625" s="77"/>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251"/>
      <c r="BT625" s="251"/>
      <c r="BU625" s="77"/>
      <c r="BV625" s="77"/>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61"/>
      <c r="DK625" s="61"/>
      <c r="DL625" s="77"/>
      <c r="DM625" s="77"/>
      <c r="DN625" s="77"/>
      <c r="DO625" s="77"/>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c r="EZ625" s="61"/>
      <c r="FA625" s="61"/>
      <c r="FB625" s="61"/>
      <c r="FC625" s="61"/>
      <c r="FD625" s="61"/>
      <c r="FE625" s="77"/>
      <c r="FF625" s="77"/>
      <c r="FG625" s="77"/>
      <c r="FH625" s="77"/>
      <c r="FI625" s="77"/>
      <c r="FJ625" s="61"/>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c r="GL625" s="61"/>
      <c r="GM625" s="61"/>
      <c r="GN625" s="61"/>
      <c r="GO625" s="61"/>
      <c r="GP625" s="61"/>
      <c r="GQ625" s="61"/>
      <c r="GR625" s="61"/>
      <c r="GS625" s="61"/>
      <c r="GT625" s="61"/>
      <c r="GU625" s="61"/>
      <c r="GV625" s="61"/>
      <c r="GW625" s="61"/>
      <c r="GX625" s="61"/>
      <c r="GY625" s="77"/>
      <c r="GZ625" s="77"/>
      <c r="HA625" s="77"/>
      <c r="HB625" s="77"/>
      <c r="HC625" s="77"/>
      <c r="HD625" s="61"/>
      <c r="HE625" s="61"/>
      <c r="HF625" s="61"/>
      <c r="HG625" s="61"/>
      <c r="HH625" s="61"/>
      <c r="HI625" s="61"/>
      <c r="HJ625" s="61"/>
      <c r="HK625" s="61"/>
      <c r="HL625" s="61"/>
      <c r="HM625" s="61"/>
      <c r="HN625" s="61"/>
      <c r="HO625" s="61"/>
      <c r="HP625" s="61"/>
      <c r="HQ625" s="61"/>
      <c r="HR625" s="61"/>
      <c r="HS625" s="61"/>
      <c r="HT625" s="61"/>
      <c r="HU625" s="61"/>
      <c r="HV625" s="61"/>
      <c r="HW625" s="61"/>
      <c r="HX625" s="61"/>
      <c r="HY625" s="61"/>
      <c r="HZ625" s="61"/>
      <c r="IA625" s="61"/>
      <c r="IB625" s="61"/>
      <c r="IC625" s="61"/>
      <c r="ID625" s="61"/>
      <c r="IE625" s="61"/>
      <c r="IF625" s="61"/>
      <c r="IG625" s="61"/>
      <c r="IH625" s="61"/>
      <c r="II625" s="61"/>
      <c r="IJ625" s="61"/>
      <c r="IK625" s="61"/>
      <c r="IL625" s="61"/>
      <c r="IM625" s="61"/>
      <c r="IN625" s="61"/>
      <c r="IO625" s="61"/>
      <c r="IP625" s="61"/>
      <c r="IQ625" s="61"/>
      <c r="IR625" s="78" t="s">
        <v>557</v>
      </c>
      <c r="IS625" s="78"/>
      <c r="IT625" s="78" t="s">
        <v>557</v>
      </c>
      <c r="IU625" s="61"/>
      <c r="IV625" s="78"/>
      <c r="IW625" s="61">
        <v>2</v>
      </c>
      <c r="IX625" s="61">
        <v>2</v>
      </c>
      <c r="IY625" s="61">
        <v>2</v>
      </c>
      <c r="IZ625" s="61">
        <v>2</v>
      </c>
      <c r="JA625" s="61">
        <v>2</v>
      </c>
      <c r="JB625" s="61">
        <v>2</v>
      </c>
      <c r="JC625" s="61">
        <v>2</v>
      </c>
      <c r="JD625" s="61">
        <v>2</v>
      </c>
      <c r="JE625" s="61">
        <v>2</v>
      </c>
      <c r="JF625" s="61">
        <v>2</v>
      </c>
      <c r="JG625" s="61">
        <v>2</v>
      </c>
      <c r="JH625" s="61">
        <v>2</v>
      </c>
      <c r="JI625" s="61">
        <v>2</v>
      </c>
      <c r="JJ625" s="61">
        <v>2</v>
      </c>
      <c r="JK625" s="61">
        <v>2</v>
      </c>
      <c r="JL625" s="61">
        <v>2</v>
      </c>
      <c r="JM625" s="61">
        <v>2</v>
      </c>
      <c r="JN625" s="61">
        <v>2</v>
      </c>
      <c r="JO625" s="61">
        <v>2</v>
      </c>
      <c r="JP625" s="61">
        <v>2</v>
      </c>
      <c r="JQ625" s="61">
        <v>2</v>
      </c>
      <c r="JR625" s="61">
        <v>2</v>
      </c>
      <c r="JS625" s="61">
        <v>2</v>
      </c>
      <c r="JT625" s="61">
        <v>2</v>
      </c>
      <c r="JU625" s="61">
        <v>2</v>
      </c>
      <c r="JV625" s="61">
        <v>2</v>
      </c>
      <c r="JW625" s="61">
        <v>2</v>
      </c>
      <c r="JX625" s="61">
        <v>2</v>
      </c>
      <c r="JY625" s="61">
        <v>2</v>
      </c>
      <c r="JZ625" s="61">
        <v>2</v>
      </c>
      <c r="KA625" s="202">
        <f t="shared" ref="KA625" si="894">COUNTIF(IW625:JZ625,"2")</f>
        <v>30</v>
      </c>
      <c r="KB625" s="203">
        <f t="shared" ref="KB625" si="895">KA625/(KA625+KC625+KE625+KG625)</f>
        <v>1</v>
      </c>
      <c r="KC625" s="202">
        <f t="shared" ref="KC625" si="896">COUNTIF(IW625:JZ625,"1")</f>
        <v>0</v>
      </c>
      <c r="KD625" s="203">
        <f t="shared" ref="KD625" si="897">KC625/(KA625+KC625+KE625+KG625)</f>
        <v>0</v>
      </c>
      <c r="KE625" s="202">
        <f t="shared" ref="KE625" si="898">COUNTIF(IW625:JZ625,"0")</f>
        <v>0</v>
      </c>
      <c r="KF625" s="203">
        <f t="shared" ref="KF625" si="899">KE625/(KA625+KC625+KE625+KG625)</f>
        <v>0</v>
      </c>
      <c r="KG625" s="202">
        <f>COUNTIF(II625:JZ625,"KĐG")</f>
        <v>0</v>
      </c>
      <c r="KH625" s="203">
        <f t="shared" ref="KH625" si="900">KG625/(KA625+KC625+KE625+KG625)</f>
        <v>0</v>
      </c>
      <c r="KI625" s="204">
        <f t="shared" ref="KI625" si="901">(((KA625*2)+(KC625*1)+(KE625*0)))/(KA625+KC625+KE625)</f>
        <v>2</v>
      </c>
      <c r="KJ625" s="205" t="str">
        <f t="shared" ref="KJ625" si="902">IF(KH625&gt;=50%,"KĐG",IF(KI625&gt;=1.6,"Đạt mục tiêu",IF(KI625&gt;=1,"Cần cố gắng","Chưa đạt")))</f>
        <v>Đạt mục tiêu</v>
      </c>
      <c r="KK625" s="61"/>
      <c r="KL625" s="61"/>
      <c r="KM625" s="61"/>
      <c r="KN625" s="61"/>
      <c r="KO625" s="61"/>
      <c r="KP625" s="61"/>
      <c r="KQ625" s="61"/>
      <c r="KR625" s="61"/>
      <c r="KS625" s="61"/>
      <c r="KT625" s="61"/>
      <c r="KU625" s="61"/>
      <c r="KV625" s="61"/>
      <c r="KW625" s="61"/>
      <c r="KX625" s="61"/>
      <c r="KY625" s="61"/>
      <c r="KZ625" s="61"/>
      <c r="LA625" s="61"/>
      <c r="LB625" s="61"/>
      <c r="LC625" s="61"/>
      <c r="LD625" s="61"/>
      <c r="LE625" s="61"/>
      <c r="LF625" s="61"/>
      <c r="LG625" s="61"/>
      <c r="LH625" s="61"/>
      <c r="LI625" s="61"/>
      <c r="LJ625" s="61"/>
      <c r="LK625" s="61"/>
      <c r="LL625" s="61"/>
      <c r="LM625" s="61"/>
      <c r="LN625" s="61"/>
      <c r="LO625" s="61"/>
      <c r="LP625" s="61"/>
      <c r="LQ625" s="61"/>
      <c r="LR625" s="61"/>
      <c r="LS625" s="61"/>
      <c r="LT625" s="61"/>
      <c r="LU625" s="61"/>
      <c r="LV625" s="61"/>
      <c r="LW625" s="61"/>
      <c r="LX625" s="61"/>
      <c r="LY625" s="61"/>
      <c r="LZ625" s="61"/>
      <c r="MA625" s="61"/>
      <c r="MB625" s="61"/>
      <c r="MC625" s="61"/>
      <c r="MD625" s="61"/>
      <c r="ME625" s="61"/>
      <c r="MF625" s="61"/>
      <c r="MG625" s="61"/>
      <c r="MH625" s="61"/>
      <c r="MI625" s="61"/>
      <c r="MJ625" s="61"/>
      <c r="MK625" s="61"/>
      <c r="ML625" s="61"/>
      <c r="MM625" s="61"/>
      <c r="MN625" s="61"/>
      <c r="MO625" s="61"/>
      <c r="MP625" s="61"/>
      <c r="MQ625" s="61"/>
      <c r="MR625" s="61"/>
      <c r="MS625" s="61"/>
      <c r="MT625" s="61"/>
      <c r="MU625" s="61"/>
      <c r="MV625" s="61"/>
      <c r="MW625" s="61"/>
      <c r="MX625" s="61"/>
      <c r="MY625" s="61"/>
      <c r="MZ625" s="61"/>
      <c r="NA625" s="61"/>
      <c r="NB625" s="61"/>
      <c r="NC625" s="61"/>
      <c r="ND625" s="61"/>
      <c r="NE625" s="61"/>
      <c r="NF625" s="61"/>
      <c r="NG625" s="61"/>
      <c r="NH625" s="61"/>
      <c r="NI625" s="61"/>
      <c r="NJ625" s="61"/>
      <c r="NK625" s="61"/>
      <c r="NL625" s="61"/>
      <c r="NM625" s="61"/>
      <c r="NN625" s="61"/>
      <c r="NO625" s="61"/>
      <c r="NP625" s="61"/>
      <c r="NQ625" s="61"/>
      <c r="NR625" s="61"/>
      <c r="NS625" s="61"/>
      <c r="NT625" s="61"/>
      <c r="NU625" s="61"/>
      <c r="NV625" s="61"/>
      <c r="NW625" s="61"/>
      <c r="NX625" s="61"/>
      <c r="NY625" s="61"/>
      <c r="NZ625" s="61"/>
      <c r="OA625" s="61"/>
      <c r="OB625" s="61"/>
      <c r="OC625" s="61"/>
      <c r="OD625" s="61"/>
      <c r="OE625" s="61"/>
      <c r="OF625" s="61"/>
      <c r="OG625" s="61"/>
      <c r="OH625" s="61"/>
      <c r="OI625" s="61"/>
      <c r="OJ625" s="61"/>
      <c r="OK625" s="61"/>
      <c r="OL625" s="61"/>
      <c r="OM625" s="61"/>
      <c r="ON625" s="61"/>
      <c r="OO625" s="61"/>
      <c r="OP625" s="61"/>
      <c r="OQ625" s="61"/>
      <c r="OR625" s="61"/>
      <c r="OS625" s="61"/>
      <c r="OT625" s="61"/>
      <c r="OU625" s="61"/>
      <c r="OV625" s="61"/>
      <c r="OW625" s="61"/>
      <c r="OX625" s="61"/>
      <c r="OY625" s="61"/>
      <c r="OZ625" s="61"/>
    </row>
    <row r="626" spans="1:416" ht="63" hidden="1">
      <c r="A626" s="61"/>
      <c r="B626" s="61">
        <v>248</v>
      </c>
      <c r="C626" s="137" t="s">
        <v>306</v>
      </c>
      <c r="D626" s="133" t="s">
        <v>6</v>
      </c>
      <c r="E626" s="137" t="s">
        <v>17</v>
      </c>
      <c r="F626" s="134" t="s">
        <v>6</v>
      </c>
      <c r="G626" s="133"/>
      <c r="H626" s="137" t="s">
        <v>17</v>
      </c>
      <c r="I626" s="137" t="s">
        <v>1089</v>
      </c>
      <c r="J626" s="134"/>
      <c r="K626" s="206" t="s">
        <v>662</v>
      </c>
      <c r="L626" s="134" t="s">
        <v>500</v>
      </c>
      <c r="M626" s="55" t="s">
        <v>379</v>
      </c>
      <c r="N626" s="61" t="s">
        <v>349</v>
      </c>
      <c r="O626" s="61" t="s">
        <v>205</v>
      </c>
      <c r="P626" s="61"/>
      <c r="Q626" s="131"/>
      <c r="R626" s="131"/>
      <c r="S626" s="131"/>
      <c r="T626" s="131"/>
      <c r="U626" s="131"/>
      <c r="V626" s="131"/>
      <c r="W626" s="131"/>
      <c r="X626" s="131"/>
      <c r="Y626" s="131"/>
      <c r="Z626" s="131"/>
      <c r="AA626" s="131" t="s">
        <v>205</v>
      </c>
      <c r="AB626" s="130">
        <f t="shared" si="893"/>
        <v>1</v>
      </c>
      <c r="AC626" s="77"/>
      <c r="AD626" s="77"/>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251"/>
      <c r="BT626" s="251"/>
      <c r="BU626" s="77"/>
      <c r="BV626" s="77"/>
      <c r="BW626" s="61"/>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61"/>
      <c r="DK626" s="61"/>
      <c r="DL626" s="77"/>
      <c r="DM626" s="77"/>
      <c r="DN626" s="77"/>
      <c r="DO626" s="77"/>
      <c r="DP626" s="61"/>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c r="EZ626" s="61"/>
      <c r="FA626" s="61"/>
      <c r="FB626" s="61"/>
      <c r="FC626" s="61"/>
      <c r="FD626" s="61"/>
      <c r="FE626" s="77"/>
      <c r="FF626" s="77"/>
      <c r="FG626" s="77"/>
      <c r="FH626" s="77"/>
      <c r="FI626" s="77"/>
      <c r="FJ626" s="61"/>
      <c r="FK626" s="61"/>
      <c r="FL626" s="61"/>
      <c r="FM626" s="61"/>
      <c r="FN626" s="61"/>
      <c r="FO626" s="61"/>
      <c r="FP626" s="61"/>
      <c r="FQ626" s="61"/>
      <c r="FR626" s="61"/>
      <c r="FS626" s="61"/>
      <c r="FT626" s="61"/>
      <c r="FU626" s="61"/>
      <c r="FV626" s="61"/>
      <c r="FW626" s="61"/>
      <c r="FX626" s="61"/>
      <c r="FY626" s="61"/>
      <c r="FZ626" s="61"/>
      <c r="GA626" s="61"/>
      <c r="GB626" s="61"/>
      <c r="GC626" s="61"/>
      <c r="GD626" s="61"/>
      <c r="GE626" s="61"/>
      <c r="GF626" s="61"/>
      <c r="GG626" s="61"/>
      <c r="GH626" s="61"/>
      <c r="GI626" s="61"/>
      <c r="GJ626" s="61"/>
      <c r="GK626" s="61"/>
      <c r="GL626" s="61"/>
      <c r="GM626" s="61"/>
      <c r="GN626" s="61"/>
      <c r="GO626" s="61"/>
      <c r="GP626" s="61"/>
      <c r="GQ626" s="61"/>
      <c r="GR626" s="61"/>
      <c r="GS626" s="61"/>
      <c r="GT626" s="61"/>
      <c r="GU626" s="61"/>
      <c r="GV626" s="61"/>
      <c r="GW626" s="61"/>
      <c r="GX626" s="61"/>
      <c r="GY626" s="77"/>
      <c r="GZ626" s="77"/>
      <c r="HA626" s="77"/>
      <c r="HB626" s="77"/>
      <c r="HC626" s="77"/>
      <c r="HD626" s="61"/>
      <c r="HE626" s="61"/>
      <c r="HF626" s="61"/>
      <c r="HG626" s="61"/>
      <c r="HH626" s="61"/>
      <c r="HI626" s="61"/>
      <c r="HJ626" s="61"/>
      <c r="HK626" s="61"/>
      <c r="HL626" s="61"/>
      <c r="HM626" s="61"/>
      <c r="HN626" s="61"/>
      <c r="HO626" s="61"/>
      <c r="HP626" s="61"/>
      <c r="HQ626" s="61"/>
      <c r="HR626" s="61"/>
      <c r="HS626" s="61"/>
      <c r="HT626" s="61"/>
      <c r="HU626" s="61"/>
      <c r="HV626" s="61"/>
      <c r="HW626" s="61"/>
      <c r="HX626" s="61"/>
      <c r="HY626" s="61"/>
      <c r="HZ626" s="61"/>
      <c r="IA626" s="61"/>
      <c r="IB626" s="61"/>
      <c r="IC626" s="61"/>
      <c r="ID626" s="61"/>
      <c r="IE626" s="61"/>
      <c r="IF626" s="61"/>
      <c r="IG626" s="61"/>
      <c r="IH626" s="61"/>
      <c r="II626" s="61"/>
      <c r="IJ626" s="61"/>
      <c r="IK626" s="61"/>
      <c r="IL626" s="61"/>
      <c r="IM626" s="61"/>
      <c r="IN626" s="61"/>
      <c r="IO626" s="61"/>
      <c r="IP626" s="61"/>
      <c r="IQ626" s="61"/>
      <c r="IR626" s="61"/>
      <c r="IS626" s="77"/>
      <c r="IT626" s="77"/>
      <c r="IU626" s="77"/>
      <c r="IV626" s="77"/>
      <c r="IW626" s="61"/>
      <c r="IX626" s="61"/>
      <c r="IY626" s="61"/>
      <c r="IZ626" s="61"/>
      <c r="JA626" s="61"/>
      <c r="JB626" s="61"/>
      <c r="JC626" s="61"/>
      <c r="JD626" s="61"/>
      <c r="JE626" s="61"/>
      <c r="JF626" s="61"/>
      <c r="JG626" s="61"/>
      <c r="JH626" s="61"/>
      <c r="JI626" s="61"/>
      <c r="JJ626" s="61"/>
      <c r="JK626" s="61"/>
      <c r="JL626" s="61"/>
      <c r="JM626" s="61"/>
      <c r="JN626" s="61"/>
      <c r="JO626" s="61"/>
      <c r="JP626" s="61"/>
      <c r="JQ626" s="61"/>
      <c r="JR626" s="61"/>
      <c r="JS626" s="61"/>
      <c r="JT626" s="61"/>
      <c r="JU626" s="61"/>
      <c r="JV626" s="61"/>
      <c r="JW626" s="61"/>
      <c r="JX626" s="61"/>
      <c r="JY626" s="61"/>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61"/>
      <c r="LG626" s="61"/>
      <c r="LH626" s="61"/>
      <c r="LI626" s="61"/>
      <c r="LJ626" s="61"/>
      <c r="LK626" s="61"/>
      <c r="LL626" s="61"/>
      <c r="LM626" s="61"/>
      <c r="LN626" s="61"/>
      <c r="LO626" s="61"/>
      <c r="LP626" s="61"/>
      <c r="LQ626" s="61"/>
      <c r="LR626" s="61"/>
      <c r="LS626" s="61"/>
      <c r="LT626" s="61"/>
      <c r="LU626" s="61"/>
      <c r="LV626" s="61"/>
      <c r="LW626" s="61"/>
      <c r="LX626" s="61"/>
      <c r="LY626" s="61"/>
      <c r="LZ626" s="61"/>
      <c r="MA626" s="61"/>
      <c r="MB626" s="78" t="s">
        <v>557</v>
      </c>
      <c r="MC626" s="78" t="s">
        <v>557</v>
      </c>
      <c r="MD626" s="61">
        <v>2</v>
      </c>
      <c r="ME626" s="61">
        <v>2</v>
      </c>
      <c r="MF626" s="61">
        <v>2</v>
      </c>
      <c r="MG626" s="61">
        <v>2</v>
      </c>
      <c r="MH626" s="61">
        <v>2</v>
      </c>
      <c r="MI626" s="61">
        <v>2</v>
      </c>
      <c r="MJ626" s="61">
        <v>2</v>
      </c>
      <c r="MK626" s="61">
        <v>2</v>
      </c>
      <c r="ML626" s="61">
        <v>2</v>
      </c>
      <c r="MM626" s="61">
        <v>2</v>
      </c>
      <c r="MN626" s="61">
        <v>2</v>
      </c>
      <c r="MO626" s="61">
        <v>2</v>
      </c>
      <c r="MP626" s="61">
        <v>1</v>
      </c>
      <c r="MQ626" s="61">
        <v>2</v>
      </c>
      <c r="MR626" s="61">
        <v>2</v>
      </c>
      <c r="MS626" s="61">
        <v>2</v>
      </c>
      <c r="MT626" s="61">
        <v>2</v>
      </c>
      <c r="MU626" s="61">
        <v>2</v>
      </c>
      <c r="MV626" s="61">
        <v>2</v>
      </c>
      <c r="MW626" s="61">
        <v>2</v>
      </c>
      <c r="MX626" s="61">
        <v>2</v>
      </c>
      <c r="MY626" s="61">
        <v>2</v>
      </c>
      <c r="MZ626" s="61">
        <v>2</v>
      </c>
      <c r="NA626" s="61">
        <v>2</v>
      </c>
      <c r="NB626" s="61">
        <v>2</v>
      </c>
      <c r="NC626" s="61">
        <v>2</v>
      </c>
      <c r="ND626" s="202">
        <f>COUNTIF(MD626:NC626,"2")</f>
        <v>25</v>
      </c>
      <c r="NE626" s="203">
        <f>ND626/(ND626+NF626+NH626+NJ626)</f>
        <v>0.96153846153846156</v>
      </c>
      <c r="NF626" s="202">
        <f>COUNTIF(MD626:NC626,"1")</f>
        <v>1</v>
      </c>
      <c r="NG626" s="203">
        <f>NF626/(ND626+NF626+NH626+NJ626)</f>
        <v>3.8461538461538464E-2</v>
      </c>
      <c r="NH626" s="202">
        <f>COUNTIF(MD626:NC626,"0")</f>
        <v>0</v>
      </c>
      <c r="NI626" s="203">
        <f>NH626/(ND626+NF626+NH626+NJ626)</f>
        <v>0</v>
      </c>
      <c r="NJ626" s="202">
        <f>COUNTIF(LQ626:NC626,"KĐG")</f>
        <v>0</v>
      </c>
      <c r="NK626" s="203">
        <f>NJ626/(ND626+NF626+NH626+NJ626)</f>
        <v>0</v>
      </c>
      <c r="NL626" s="204">
        <f>(((ND626*2)+(NF626*1)+(NH626*0)))/(ND626+NF626+NH626)</f>
        <v>1.9615384615384615</v>
      </c>
      <c r="NM626" s="207" t="str">
        <f>IF(NK626&gt;=50%,"KĐG",IF(NL626&gt;=1.6,"Đạt mục tiêu",IF(NL626&gt;=1,"Cần cố gắng","Chưa đạt")))</f>
        <v>Đạt mục tiêu</v>
      </c>
      <c r="NN626" s="61"/>
      <c r="NO626" s="61"/>
      <c r="NP626" s="61"/>
      <c r="NQ626" s="61"/>
      <c r="NR626" s="61"/>
      <c r="NS626" s="61"/>
      <c r="NT626" s="61"/>
      <c r="NU626" s="61"/>
      <c r="NV626" s="61"/>
      <c r="NW626" s="61"/>
      <c r="NX626" s="61"/>
      <c r="NY626" s="61"/>
      <c r="NZ626" s="61"/>
      <c r="OA626" s="61"/>
      <c r="OB626" s="61"/>
      <c r="OC626" s="61"/>
      <c r="OD626" s="61"/>
      <c r="OE626" s="61"/>
      <c r="OF626" s="61"/>
      <c r="OG626" s="61"/>
      <c r="OH626" s="61"/>
      <c r="OI626" s="61"/>
      <c r="OJ626" s="61"/>
      <c r="OK626" s="61"/>
      <c r="OL626" s="61"/>
      <c r="OM626" s="61"/>
      <c r="ON626" s="61"/>
      <c r="OO626" s="61"/>
      <c r="OP626" s="61"/>
      <c r="OQ626" s="61"/>
      <c r="OR626" s="61"/>
      <c r="OS626" s="61"/>
      <c r="OT626" s="61"/>
      <c r="OU626" s="61"/>
      <c r="OV626" s="61"/>
      <c r="OW626" s="61"/>
      <c r="OX626" s="61"/>
      <c r="OY626" s="61"/>
      <c r="OZ626" s="61"/>
    </row>
    <row r="627" spans="1:416" ht="45" hidden="1" customHeight="1">
      <c r="A627" s="282"/>
      <c r="B627" s="272">
        <v>249</v>
      </c>
      <c r="C627" s="275" t="s">
        <v>18</v>
      </c>
      <c r="D627" s="288" t="s">
        <v>4</v>
      </c>
      <c r="E627" s="275" t="s">
        <v>818</v>
      </c>
      <c r="F627" s="290" t="s">
        <v>6</v>
      </c>
      <c r="G627" s="281"/>
      <c r="H627" s="137" t="s">
        <v>523</v>
      </c>
      <c r="I627" s="137" t="s">
        <v>1418</v>
      </c>
      <c r="J627" s="134"/>
      <c r="K627" s="206" t="s">
        <v>662</v>
      </c>
      <c r="L627" s="134" t="s">
        <v>500</v>
      </c>
      <c r="M627" s="55" t="s">
        <v>379</v>
      </c>
      <c r="N627" s="61" t="s">
        <v>349</v>
      </c>
      <c r="O627" s="282" t="s">
        <v>205</v>
      </c>
      <c r="P627" s="282">
        <v>11</v>
      </c>
      <c r="Q627" s="131" t="s">
        <v>205</v>
      </c>
      <c r="R627" s="131"/>
      <c r="S627" s="131"/>
      <c r="T627" s="131"/>
      <c r="U627" s="131"/>
      <c r="V627" s="131"/>
      <c r="W627" s="131"/>
      <c r="X627" s="131"/>
      <c r="Y627" s="131"/>
      <c r="Z627" s="131"/>
      <c r="AA627" s="131"/>
      <c r="AB627" s="130">
        <f t="shared" si="893"/>
        <v>1</v>
      </c>
      <c r="AC627" s="75"/>
      <c r="AD627" s="75" t="s">
        <v>804</v>
      </c>
      <c r="AE627" s="201">
        <v>2</v>
      </c>
      <c r="AF627" s="201">
        <v>1</v>
      </c>
      <c r="AG627" s="201">
        <v>1</v>
      </c>
      <c r="AH627" s="201">
        <v>2</v>
      </c>
      <c r="AI627" s="201">
        <v>2</v>
      </c>
      <c r="AJ627" s="201">
        <v>2</v>
      </c>
      <c r="AK627" s="201">
        <v>2</v>
      </c>
      <c r="AL627" s="201">
        <v>2</v>
      </c>
      <c r="AM627" s="201">
        <v>2</v>
      </c>
      <c r="AN627" s="201">
        <v>2</v>
      </c>
      <c r="AO627" s="201">
        <v>2</v>
      </c>
      <c r="AP627" s="201">
        <v>2</v>
      </c>
      <c r="AQ627" s="201">
        <v>1</v>
      </c>
      <c r="AR627" s="201">
        <v>2</v>
      </c>
      <c r="AS627" s="201">
        <v>2</v>
      </c>
      <c r="AT627" s="201">
        <v>2</v>
      </c>
      <c r="AU627" s="201">
        <v>2</v>
      </c>
      <c r="AV627" s="201">
        <v>2</v>
      </c>
      <c r="AW627" s="201">
        <v>2</v>
      </c>
      <c r="AX627" s="201">
        <v>2</v>
      </c>
      <c r="AY627" s="201">
        <v>2</v>
      </c>
      <c r="AZ627" s="201">
        <v>2</v>
      </c>
      <c r="BA627" s="201">
        <v>2</v>
      </c>
      <c r="BB627" s="201">
        <v>2</v>
      </c>
      <c r="BC627" s="201">
        <v>2</v>
      </c>
      <c r="BD627" s="201">
        <v>2</v>
      </c>
      <c r="BE627" s="201">
        <v>2</v>
      </c>
      <c r="BF627" s="201">
        <v>1</v>
      </c>
      <c r="BG627" s="201">
        <v>1</v>
      </c>
      <c r="BH627" s="201">
        <v>2</v>
      </c>
      <c r="BI627" s="202">
        <f>COUNTIF(AE627:BH627,"2")</f>
        <v>25</v>
      </c>
      <c r="BJ627" s="203">
        <f>BI627/(BI627+BK627+BM627+BO627)</f>
        <v>0.83333333333333337</v>
      </c>
      <c r="BK627" s="202">
        <f>COUNTIF(AE627:BH627,"1")</f>
        <v>5</v>
      </c>
      <c r="BL627" s="203">
        <f>BK627/(BI627+BK627+BM627+BO627)</f>
        <v>0.16666666666666666</v>
      </c>
      <c r="BM627" s="202">
        <f>COUNTIF(AE627:BH627,"0")</f>
        <v>0</v>
      </c>
      <c r="BN627" s="203">
        <f>BM627/(BI627+BK627+BM627+BO627)</f>
        <v>0</v>
      </c>
      <c r="BO627" s="202">
        <f>COUNTIF(P627:BH627,"KĐG")</f>
        <v>0</v>
      </c>
      <c r="BP627" s="203">
        <f>BO627/(BI627+BK627+BM627+BO627)</f>
        <v>0</v>
      </c>
      <c r="BQ627" s="204">
        <f>(((BI627*2)+(BK627*1)+(BM627*0)))/(BI627+BK627+BM627)</f>
        <v>1.8333333333333333</v>
      </c>
      <c r="BR627" s="205" t="str">
        <f>IF(BP627&gt;=50%,"KĐG",IF(BQ627&gt;=1.6,"Đạt mục tiêu",IF(BQ627&gt;=1,"Cần cố gắng","Chưa đạt")))</f>
        <v>Đạt mục tiêu</v>
      </c>
      <c r="BS627" s="251"/>
      <c r="BT627" s="251"/>
      <c r="BU627" s="77">
        <v>2</v>
      </c>
      <c r="BV627" s="77">
        <v>1</v>
      </c>
      <c r="BW627" s="61">
        <v>1</v>
      </c>
      <c r="BX627" s="61">
        <v>2</v>
      </c>
      <c r="BY627" s="61">
        <v>2</v>
      </c>
      <c r="BZ627" s="61">
        <v>2</v>
      </c>
      <c r="CA627" s="61">
        <v>2</v>
      </c>
      <c r="CB627" s="61">
        <v>2</v>
      </c>
      <c r="CC627" s="61">
        <v>2</v>
      </c>
      <c r="CD627" s="61">
        <v>2</v>
      </c>
      <c r="CE627" s="61">
        <v>2</v>
      </c>
      <c r="CF627" s="61">
        <v>2</v>
      </c>
      <c r="CG627" s="61">
        <v>1</v>
      </c>
      <c r="CH627" s="61">
        <v>2</v>
      </c>
      <c r="CI627" s="61">
        <v>2</v>
      </c>
      <c r="CJ627" s="61">
        <v>2</v>
      </c>
      <c r="CK627" s="61">
        <v>2</v>
      </c>
      <c r="CL627" s="61">
        <v>2</v>
      </c>
      <c r="CM627" s="61">
        <v>2</v>
      </c>
      <c r="CN627" s="61">
        <v>2</v>
      </c>
      <c r="CO627" s="61">
        <v>2</v>
      </c>
      <c r="CP627" s="61">
        <v>2</v>
      </c>
      <c r="CQ627" s="61">
        <v>2</v>
      </c>
      <c r="CR627" s="61">
        <v>2</v>
      </c>
      <c r="CS627" s="61">
        <v>2</v>
      </c>
      <c r="CT627" s="61">
        <v>2</v>
      </c>
      <c r="CU627" s="61">
        <v>2</v>
      </c>
      <c r="CV627" s="61">
        <v>1</v>
      </c>
      <c r="CW627" s="61">
        <v>1</v>
      </c>
      <c r="CX627" s="61">
        <v>2</v>
      </c>
      <c r="CY627" s="61">
        <f>COUNTIF(BU627:CX627,"2")</f>
        <v>25</v>
      </c>
      <c r="CZ627" s="61">
        <f>CY627/(CY627+DA627+DC627+DE627)</f>
        <v>0.83333333333333337</v>
      </c>
      <c r="DA627" s="61">
        <f>COUNTIF(BU627:CX627,"1")</f>
        <v>5</v>
      </c>
      <c r="DB627" s="61">
        <f>DA627/(CY627+DA627+DC627+DE627)</f>
        <v>0.16666666666666666</v>
      </c>
      <c r="DC627" s="61">
        <f>COUNTIF(BU627:CX627,"0")</f>
        <v>0</v>
      </c>
      <c r="DD627" s="61">
        <f>DC627/(CY627+DA627+DC627+DE627)</f>
        <v>0</v>
      </c>
      <c r="DE627" s="61">
        <f>COUNTIF(BG627:CX627,"KĐG")</f>
        <v>0</v>
      </c>
      <c r="DF627" s="61">
        <f>DE627/(CY627+DA627+DC627+DE627)</f>
        <v>0</v>
      </c>
      <c r="DG627" s="61">
        <f>(((CY627*2)+(DA627*1)+(DC627*0)))/(CY627+DA627+DC627)</f>
        <v>1.8333333333333333</v>
      </c>
      <c r="DH627" s="61" t="str">
        <f>IF(DF627&gt;=50%,"KĐG",IF(DG627&gt;=1.6,"Đạt mục tiêu",IF(DG627&gt;=1,"Cần cố gắng","Chưa đạt")))</f>
        <v>Đạt mục tiêu</v>
      </c>
      <c r="DI627" s="61"/>
      <c r="DJ627" s="61"/>
      <c r="DK627" s="61"/>
      <c r="DL627" s="77"/>
      <c r="DM627" s="77"/>
      <c r="DN627" s="77"/>
      <c r="DO627" s="77"/>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61"/>
      <c r="FA627" s="61"/>
      <c r="FB627" s="61"/>
      <c r="FC627" s="61"/>
      <c r="FD627" s="61"/>
      <c r="FE627" s="77"/>
      <c r="FF627" s="77"/>
      <c r="FG627" s="77"/>
      <c r="FH627" s="77"/>
      <c r="FI627" s="77"/>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c r="GL627" s="61"/>
      <c r="GM627" s="61"/>
      <c r="GN627" s="61"/>
      <c r="GO627" s="61"/>
      <c r="GP627" s="61"/>
      <c r="GQ627" s="61"/>
      <c r="GR627" s="61"/>
      <c r="GS627" s="61"/>
      <c r="GT627" s="61"/>
      <c r="GU627" s="61"/>
      <c r="GV627" s="61"/>
      <c r="GW627" s="61"/>
      <c r="GX627" s="61"/>
      <c r="GY627" s="77"/>
      <c r="GZ627" s="77"/>
      <c r="HA627" s="77"/>
      <c r="HB627" s="77"/>
      <c r="HC627" s="77"/>
      <c r="HD627" s="61"/>
      <c r="HE627" s="61"/>
      <c r="HF627" s="61"/>
      <c r="HG627" s="61"/>
      <c r="HH627" s="61"/>
      <c r="HI627" s="61"/>
      <c r="HJ627" s="61"/>
      <c r="HK627" s="61"/>
      <c r="HL627" s="61"/>
      <c r="HM627" s="61"/>
      <c r="HN627" s="61"/>
      <c r="HO627" s="61"/>
      <c r="HP627" s="61"/>
      <c r="HQ627" s="61"/>
      <c r="HR627" s="61"/>
      <c r="HS627" s="61"/>
      <c r="HT627" s="61"/>
      <c r="HU627" s="61"/>
      <c r="HV627" s="61"/>
      <c r="HW627" s="61"/>
      <c r="HX627" s="61"/>
      <c r="HY627" s="61"/>
      <c r="HZ627" s="61"/>
      <c r="IA627" s="61"/>
      <c r="IB627" s="61"/>
      <c r="IC627" s="61"/>
      <c r="ID627" s="61"/>
      <c r="IE627" s="61"/>
      <c r="IF627" s="61"/>
      <c r="IG627" s="61"/>
      <c r="IH627" s="61"/>
      <c r="II627" s="61"/>
      <c r="IJ627" s="61"/>
      <c r="IK627" s="61"/>
      <c r="IL627" s="61"/>
      <c r="IM627" s="61"/>
      <c r="IN627" s="61"/>
      <c r="IO627" s="61"/>
      <c r="IP627" s="61"/>
      <c r="IQ627" s="61"/>
      <c r="IR627" s="61"/>
      <c r="IS627" s="77"/>
      <c r="IT627" s="77"/>
      <c r="IU627" s="77"/>
      <c r="IV627" s="77"/>
      <c r="IW627" s="61"/>
      <c r="IX627" s="61"/>
      <c r="IY627" s="61"/>
      <c r="IZ627" s="61"/>
      <c r="JA627" s="61"/>
      <c r="JB627" s="61"/>
      <c r="JC627" s="61"/>
      <c r="JD627" s="61"/>
      <c r="JE627" s="61"/>
      <c r="JF627" s="61"/>
      <c r="JG627" s="61"/>
      <c r="JH627" s="61"/>
      <c r="JI627" s="61"/>
      <c r="JJ627" s="61"/>
      <c r="JK627" s="61"/>
      <c r="JL627" s="61"/>
      <c r="JM627" s="61"/>
      <c r="JN627" s="61"/>
      <c r="JO627" s="61"/>
      <c r="JP627" s="61"/>
      <c r="JQ627" s="61"/>
      <c r="JR627" s="61"/>
      <c r="JS627" s="61"/>
      <c r="JT627" s="61"/>
      <c r="JU627" s="61"/>
      <c r="JV627" s="61"/>
      <c r="JW627" s="61"/>
      <c r="JX627" s="61"/>
      <c r="JY627" s="61"/>
      <c r="JZ627" s="61"/>
      <c r="KA627" s="61"/>
      <c r="KB627" s="61"/>
      <c r="KC627" s="61"/>
      <c r="KD627" s="61"/>
      <c r="KE627" s="61"/>
      <c r="KF627" s="61"/>
      <c r="KG627" s="61"/>
      <c r="KH627" s="61"/>
      <c r="KI627" s="61"/>
      <c r="KJ627" s="61"/>
      <c r="KK627" s="61"/>
      <c r="KL627" s="61"/>
      <c r="KM627" s="61"/>
      <c r="KN627" s="61"/>
      <c r="KO627" s="61"/>
      <c r="KP627" s="61"/>
      <c r="KQ627" s="61"/>
      <c r="KR627" s="61"/>
      <c r="KS627" s="61"/>
      <c r="KT627" s="61"/>
      <c r="KU627" s="61"/>
      <c r="KV627" s="61"/>
      <c r="KW627" s="61"/>
      <c r="KX627" s="61"/>
      <c r="KY627" s="61"/>
      <c r="KZ627" s="61"/>
      <c r="LA627" s="61"/>
      <c r="LB627" s="61"/>
      <c r="LC627" s="61"/>
      <c r="LD627" s="61"/>
      <c r="LE627" s="61"/>
      <c r="LF627" s="61"/>
      <c r="LG627" s="61"/>
      <c r="LH627" s="61"/>
      <c r="LI627" s="61"/>
      <c r="LJ627" s="61"/>
      <c r="LK627" s="61"/>
      <c r="LL627" s="61"/>
      <c r="LM627" s="61"/>
      <c r="LN627" s="61"/>
      <c r="LO627" s="61"/>
      <c r="LP627" s="61"/>
      <c r="LQ627" s="61"/>
      <c r="LR627" s="61"/>
      <c r="LS627" s="61"/>
      <c r="LT627" s="61"/>
      <c r="LU627" s="61"/>
      <c r="LV627" s="61"/>
      <c r="LW627" s="61"/>
      <c r="LX627" s="61"/>
      <c r="LY627" s="61"/>
      <c r="LZ627" s="61"/>
      <c r="MA627" s="61"/>
      <c r="MB627" s="61"/>
      <c r="MC627" s="61"/>
      <c r="MD627" s="61"/>
      <c r="ME627" s="61"/>
      <c r="MF627" s="61"/>
      <c r="MG627" s="61"/>
      <c r="MH627" s="61"/>
      <c r="MI627" s="61"/>
      <c r="MJ627" s="61"/>
      <c r="MK627" s="61"/>
      <c r="ML627" s="61"/>
      <c r="MM627" s="61"/>
      <c r="MN627" s="61"/>
      <c r="MO627" s="61"/>
      <c r="MP627" s="61"/>
      <c r="MQ627" s="61"/>
      <c r="MR627" s="61"/>
      <c r="MS627" s="61"/>
      <c r="MT627" s="61"/>
      <c r="MU627" s="61"/>
      <c r="MV627" s="61"/>
      <c r="MW627" s="61"/>
      <c r="MX627" s="61"/>
      <c r="MY627" s="61"/>
      <c r="MZ627" s="61"/>
      <c r="NA627" s="61"/>
      <c r="NB627" s="61"/>
      <c r="NC627" s="61"/>
      <c r="ND627" s="61"/>
      <c r="NE627" s="61"/>
      <c r="NF627" s="61"/>
      <c r="NG627" s="61"/>
      <c r="NH627" s="61"/>
      <c r="NI627" s="61"/>
      <c r="NJ627" s="61"/>
      <c r="NK627" s="61"/>
      <c r="NL627" s="61"/>
      <c r="NM627" s="61"/>
      <c r="NN627" s="61"/>
      <c r="NO627" s="61"/>
      <c r="NP627" s="61"/>
      <c r="NQ627" s="61"/>
      <c r="NR627" s="61"/>
      <c r="NS627" s="61"/>
      <c r="NT627" s="61"/>
      <c r="NU627" s="61"/>
      <c r="NV627" s="61"/>
      <c r="NW627" s="61"/>
      <c r="NX627" s="61"/>
      <c r="NY627" s="61"/>
      <c r="NZ627" s="61"/>
      <c r="OA627" s="61"/>
      <c r="OB627" s="61"/>
      <c r="OC627" s="61"/>
      <c r="OD627" s="61"/>
      <c r="OE627" s="61"/>
      <c r="OF627" s="61"/>
      <c r="OG627" s="61"/>
      <c r="OH627" s="61"/>
      <c r="OI627" s="61"/>
      <c r="OJ627" s="61"/>
      <c r="OK627" s="61"/>
      <c r="OL627" s="61"/>
      <c r="OM627" s="61"/>
      <c r="ON627" s="61"/>
      <c r="OO627" s="61"/>
      <c r="OP627" s="61"/>
      <c r="OQ627" s="61"/>
      <c r="OR627" s="61"/>
      <c r="OS627" s="61"/>
      <c r="OT627" s="61"/>
      <c r="OU627" s="61"/>
      <c r="OV627" s="61"/>
      <c r="OW627" s="61"/>
      <c r="OX627" s="61"/>
      <c r="OY627" s="61"/>
      <c r="OZ627" s="61"/>
    </row>
    <row r="628" spans="1:416" ht="104.25" customHeight="1">
      <c r="A628" s="282"/>
      <c r="B628" s="274"/>
      <c r="C628" s="279"/>
      <c r="D628" s="289"/>
      <c r="E628" s="279"/>
      <c r="F628" s="291"/>
      <c r="G628" s="281"/>
      <c r="H628" s="137" t="s">
        <v>1419</v>
      </c>
      <c r="I628" s="137" t="s">
        <v>1615</v>
      </c>
      <c r="J628" s="168" t="s">
        <v>543</v>
      </c>
      <c r="K628" s="206" t="s">
        <v>662</v>
      </c>
      <c r="L628" s="134" t="s">
        <v>500</v>
      </c>
      <c r="M628" s="55" t="s">
        <v>379</v>
      </c>
      <c r="N628" s="61" t="s">
        <v>349</v>
      </c>
      <c r="O628" s="282"/>
      <c r="P628" s="282"/>
      <c r="Q628" s="131"/>
      <c r="R628" s="131" t="s">
        <v>205</v>
      </c>
      <c r="S628" s="131"/>
      <c r="T628" s="131"/>
      <c r="U628" s="131"/>
      <c r="V628" s="131"/>
      <c r="W628" s="131"/>
      <c r="X628" s="131"/>
      <c r="Y628" s="131"/>
      <c r="Z628" s="131"/>
      <c r="AA628" s="131"/>
      <c r="AB628" s="130">
        <f t="shared" si="893"/>
        <v>1</v>
      </c>
      <c r="AC628" s="77"/>
      <c r="AD628" s="77"/>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79"/>
      <c r="BT628" s="79" t="s">
        <v>804</v>
      </c>
      <c r="BU628" s="77"/>
      <c r="BV628" s="77"/>
      <c r="BW628" s="201"/>
      <c r="BX628" s="201"/>
      <c r="BY628" s="201"/>
      <c r="BZ628" s="201"/>
      <c r="CA628" s="201"/>
      <c r="CB628" s="201"/>
      <c r="CC628" s="201"/>
      <c r="CD628" s="201"/>
      <c r="CE628" s="201"/>
      <c r="CF628" s="201"/>
      <c r="CG628" s="201"/>
      <c r="CH628" s="201"/>
      <c r="CI628" s="201"/>
      <c r="CJ628" s="201"/>
      <c r="CK628" s="201"/>
      <c r="CL628" s="201"/>
      <c r="CM628" s="201"/>
      <c r="CN628" s="201"/>
      <c r="CO628" s="201"/>
      <c r="CP628" s="201"/>
      <c r="CQ628" s="201"/>
      <c r="CR628" s="201"/>
      <c r="CS628" s="201"/>
      <c r="CT628" s="201"/>
      <c r="CU628" s="201"/>
      <c r="CV628" s="201"/>
      <c r="CW628" s="201"/>
      <c r="CX628" s="201"/>
      <c r="CY628" s="201"/>
      <c r="CZ628" s="201"/>
      <c r="DA628" s="201"/>
      <c r="DB628" s="202"/>
      <c r="DC628" s="203"/>
      <c r="DD628" s="202"/>
      <c r="DE628" s="203"/>
      <c r="DF628" s="202"/>
      <c r="DG628" s="203"/>
      <c r="DH628" s="202"/>
      <c r="DI628" s="203" t="e">
        <f>DH628/(DB628+DD628+DF628+DH628)</f>
        <v>#DIV/0!</v>
      </c>
      <c r="DJ628" s="204" t="e">
        <f>(((DB628*2)+(DD628*1)+(DF628*0)))/(DB628+DD628+DF628)</f>
        <v>#DIV/0!</v>
      </c>
      <c r="DK628" s="207" t="e">
        <f>IF(DI628&gt;=50%,"KĐG",IF(DJ628&gt;=1.6,"Đạt mục tiêu",IF(DJ628&gt;=1,"Cần cố gắng","Chưa đạt")))</f>
        <v>#DIV/0!</v>
      </c>
      <c r="DL628" s="77"/>
      <c r="DM628" s="77"/>
      <c r="DN628" s="77"/>
      <c r="DO628" s="77"/>
      <c r="DP628" s="201">
        <v>2</v>
      </c>
      <c r="DQ628" s="201">
        <v>2</v>
      </c>
      <c r="DR628" s="201">
        <v>2</v>
      </c>
      <c r="DS628" s="201">
        <v>2</v>
      </c>
      <c r="DT628" s="201">
        <v>2</v>
      </c>
      <c r="DU628" s="201">
        <v>2</v>
      </c>
      <c r="DV628" s="201">
        <v>2</v>
      </c>
      <c r="DW628" s="201">
        <v>1</v>
      </c>
      <c r="DX628" s="201">
        <v>2</v>
      </c>
      <c r="DY628" s="201">
        <v>2</v>
      </c>
      <c r="DZ628" s="201">
        <v>2</v>
      </c>
      <c r="EA628" s="201">
        <v>2</v>
      </c>
      <c r="EB628" s="201">
        <v>2</v>
      </c>
      <c r="EC628" s="201">
        <v>2</v>
      </c>
      <c r="ED628" s="201">
        <v>2</v>
      </c>
      <c r="EE628" s="201">
        <v>2</v>
      </c>
      <c r="EF628" s="201">
        <v>2</v>
      </c>
      <c r="EG628" s="201">
        <v>1</v>
      </c>
      <c r="EH628" s="201">
        <v>2</v>
      </c>
      <c r="EI628" s="201">
        <v>2</v>
      </c>
      <c r="EJ628" s="201">
        <v>2</v>
      </c>
      <c r="EK628" s="201"/>
      <c r="EL628" s="201"/>
      <c r="EM628" s="201"/>
      <c r="EN628" s="201"/>
      <c r="EO628" s="201"/>
      <c r="EP628" s="201">
        <v>2</v>
      </c>
      <c r="EQ628" s="201">
        <v>2</v>
      </c>
      <c r="ER628" s="201">
        <v>2</v>
      </c>
      <c r="ES628" s="201"/>
      <c r="ET628" s="201">
        <v>2</v>
      </c>
      <c r="EU628" s="202">
        <v>23</v>
      </c>
      <c r="EV628" s="203">
        <v>0.85185185185185186</v>
      </c>
      <c r="EW628" s="202">
        <v>2</v>
      </c>
      <c r="EX628" s="203">
        <v>7.407407407407407E-2</v>
      </c>
      <c r="EY628" s="202">
        <v>2</v>
      </c>
      <c r="EZ628" s="203">
        <v>7.407407407407407E-2</v>
      </c>
      <c r="FA628" s="202">
        <v>0</v>
      </c>
      <c r="FB628" s="203">
        <v>0</v>
      </c>
      <c r="FC628" s="204">
        <v>1.7777777777777777</v>
      </c>
      <c r="FD628" s="207" t="s">
        <v>671</v>
      </c>
      <c r="FE628" s="77"/>
      <c r="FF628" s="77"/>
      <c r="FG628" s="77"/>
      <c r="FH628" s="77"/>
      <c r="FI628" s="77"/>
      <c r="FJ628" s="61"/>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c r="GL628" s="61"/>
      <c r="GM628" s="61"/>
      <c r="GN628" s="61"/>
      <c r="GO628" s="61"/>
      <c r="GP628" s="61"/>
      <c r="GQ628" s="61"/>
      <c r="GR628" s="61"/>
      <c r="GS628" s="61"/>
      <c r="GT628" s="61"/>
      <c r="GU628" s="61"/>
      <c r="GV628" s="61"/>
      <c r="GW628" s="61"/>
      <c r="GX628" s="61"/>
      <c r="GY628" s="77"/>
      <c r="GZ628" s="77"/>
      <c r="HA628" s="77"/>
      <c r="HB628" s="77"/>
      <c r="HC628" s="77"/>
      <c r="HD628" s="61"/>
      <c r="HE628" s="61"/>
      <c r="HF628" s="61"/>
      <c r="HG628" s="61"/>
      <c r="HH628" s="61"/>
      <c r="HI628" s="61"/>
      <c r="HJ628" s="61"/>
      <c r="HK628" s="61"/>
      <c r="HL628" s="61"/>
      <c r="HM628" s="61"/>
      <c r="HN628" s="61"/>
      <c r="HO628" s="61"/>
      <c r="HP628" s="61"/>
      <c r="HQ628" s="61"/>
      <c r="HR628" s="61"/>
      <c r="HS628" s="61"/>
      <c r="HT628" s="61"/>
      <c r="HU628" s="61"/>
      <c r="HV628" s="61"/>
      <c r="HW628" s="61"/>
      <c r="HX628" s="61"/>
      <c r="HY628" s="61"/>
      <c r="HZ628" s="61"/>
      <c r="IA628" s="61"/>
      <c r="IB628" s="61"/>
      <c r="IC628" s="61"/>
      <c r="ID628" s="61"/>
      <c r="IE628" s="61"/>
      <c r="IF628" s="61"/>
      <c r="IG628" s="61"/>
      <c r="IH628" s="61"/>
      <c r="II628" s="61"/>
      <c r="IJ628" s="61"/>
      <c r="IK628" s="61"/>
      <c r="IL628" s="61"/>
      <c r="IM628" s="61"/>
      <c r="IN628" s="61"/>
      <c r="IO628" s="61"/>
      <c r="IP628" s="61"/>
      <c r="IQ628" s="61"/>
      <c r="IR628" s="61"/>
      <c r="IS628" s="77"/>
      <c r="IT628" s="77"/>
      <c r="IU628" s="77"/>
      <c r="IV628" s="77"/>
      <c r="IW628" s="61"/>
      <c r="IX628" s="61"/>
      <c r="IY628" s="61"/>
      <c r="IZ628" s="61"/>
      <c r="JA628" s="61"/>
      <c r="JB628" s="61"/>
      <c r="JC628" s="61"/>
      <c r="JD628" s="61"/>
      <c r="JE628" s="61"/>
      <c r="JF628" s="61"/>
      <c r="JG628" s="61"/>
      <c r="JH628" s="61"/>
      <c r="JI628" s="61"/>
      <c r="JJ628" s="61"/>
      <c r="JK628" s="61"/>
      <c r="JL628" s="61"/>
      <c r="JM628" s="61"/>
      <c r="JN628" s="61"/>
      <c r="JO628" s="61"/>
      <c r="JP628" s="61"/>
      <c r="JQ628" s="61"/>
      <c r="JR628" s="61"/>
      <c r="JS628" s="61"/>
      <c r="JT628" s="61"/>
      <c r="JU628" s="61"/>
      <c r="JV628" s="61"/>
      <c r="JW628" s="61"/>
      <c r="JX628" s="61"/>
      <c r="JY628" s="61"/>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61"/>
      <c r="KW628" s="61"/>
      <c r="KX628" s="61"/>
      <c r="KY628" s="61"/>
      <c r="KZ628" s="61"/>
      <c r="LA628" s="61"/>
      <c r="LB628" s="61"/>
      <c r="LC628" s="61"/>
      <c r="LD628" s="61"/>
      <c r="LE628" s="61"/>
      <c r="LF628" s="61"/>
      <c r="LG628" s="61"/>
      <c r="LH628" s="61"/>
      <c r="LI628" s="61"/>
      <c r="LJ628" s="61"/>
      <c r="LK628" s="61"/>
      <c r="LL628" s="61"/>
      <c r="LM628" s="61"/>
      <c r="LN628" s="61"/>
      <c r="LO628" s="61"/>
      <c r="LP628" s="61"/>
      <c r="LQ628" s="61"/>
      <c r="LR628" s="61"/>
      <c r="LS628" s="61"/>
      <c r="LT628" s="61"/>
      <c r="LU628" s="61"/>
      <c r="LV628" s="61"/>
      <c r="LW628" s="61"/>
      <c r="LX628" s="61"/>
      <c r="LY628" s="61"/>
      <c r="LZ628" s="61"/>
      <c r="MA628" s="61"/>
      <c r="MB628" s="61"/>
      <c r="MC628" s="61"/>
      <c r="MD628" s="61"/>
      <c r="ME628" s="61"/>
      <c r="MF628" s="61"/>
      <c r="MG628" s="61"/>
      <c r="MH628" s="61"/>
      <c r="MI628" s="61"/>
      <c r="MJ628" s="61"/>
      <c r="MK628" s="61"/>
      <c r="ML628" s="61"/>
      <c r="MM628" s="61"/>
      <c r="MN628" s="61"/>
      <c r="MO628" s="61"/>
      <c r="MP628" s="61"/>
      <c r="MQ628" s="61"/>
      <c r="MR628" s="61"/>
      <c r="MS628" s="61"/>
      <c r="MT628" s="61"/>
      <c r="MU628" s="61"/>
      <c r="MV628" s="61"/>
      <c r="MW628" s="61"/>
      <c r="MX628" s="61"/>
      <c r="MY628" s="61"/>
      <c r="MZ628" s="61"/>
      <c r="NA628" s="61"/>
      <c r="NB628" s="61"/>
      <c r="NC628" s="61"/>
      <c r="ND628" s="61"/>
      <c r="NE628" s="61"/>
      <c r="NF628" s="61"/>
      <c r="NG628" s="61"/>
      <c r="NH628" s="61"/>
      <c r="NI628" s="61"/>
      <c r="NJ628" s="61"/>
      <c r="NK628" s="61"/>
      <c r="NL628" s="61"/>
      <c r="NM628" s="61"/>
      <c r="NN628" s="61"/>
      <c r="NO628" s="61"/>
      <c r="NP628" s="61"/>
      <c r="NQ628" s="61"/>
      <c r="NR628" s="61"/>
      <c r="NS628" s="61"/>
      <c r="NT628" s="61"/>
      <c r="NU628" s="61"/>
      <c r="NV628" s="61"/>
      <c r="NW628" s="61"/>
      <c r="NX628" s="61"/>
      <c r="NY628" s="61"/>
      <c r="NZ628" s="61"/>
      <c r="OA628" s="61"/>
      <c r="OB628" s="61"/>
      <c r="OC628" s="61"/>
      <c r="OD628" s="61"/>
      <c r="OE628" s="61"/>
      <c r="OF628" s="61"/>
      <c r="OG628" s="61"/>
      <c r="OH628" s="61"/>
      <c r="OI628" s="61"/>
      <c r="OJ628" s="61"/>
      <c r="OK628" s="61"/>
      <c r="OL628" s="61"/>
      <c r="OM628" s="61"/>
      <c r="ON628" s="61"/>
      <c r="OO628" s="61"/>
      <c r="OP628" s="61"/>
      <c r="OQ628" s="61"/>
      <c r="OR628" s="61"/>
      <c r="OS628" s="61"/>
      <c r="OT628" s="61"/>
      <c r="OU628" s="61"/>
      <c r="OV628" s="61"/>
      <c r="OW628" s="61"/>
      <c r="OX628" s="61"/>
      <c r="OY628" s="61"/>
      <c r="OZ628" s="61"/>
    </row>
    <row r="629" spans="1:416" ht="45" hidden="1" customHeight="1">
      <c r="A629" s="282"/>
      <c r="B629" s="274"/>
      <c r="C629" s="279"/>
      <c r="D629" s="289"/>
      <c r="E629" s="279"/>
      <c r="F629" s="291"/>
      <c r="G629" s="281"/>
      <c r="H629" s="137" t="s">
        <v>1420</v>
      </c>
      <c r="I629" s="137" t="s">
        <v>1421</v>
      </c>
      <c r="J629" s="168"/>
      <c r="K629" s="206" t="s">
        <v>662</v>
      </c>
      <c r="L629" s="134" t="s">
        <v>500</v>
      </c>
      <c r="M629" s="55" t="s">
        <v>379</v>
      </c>
      <c r="N629" s="61" t="s">
        <v>349</v>
      </c>
      <c r="O629" s="282"/>
      <c r="P629" s="282"/>
      <c r="Q629" s="131"/>
      <c r="R629" s="131"/>
      <c r="S629" s="131" t="s">
        <v>205</v>
      </c>
      <c r="T629" s="131"/>
      <c r="U629" s="131"/>
      <c r="V629" s="131"/>
      <c r="W629" s="131"/>
      <c r="X629" s="131"/>
      <c r="Y629" s="131"/>
      <c r="Z629" s="131"/>
      <c r="AA629" s="131"/>
      <c r="AB629" s="130">
        <f t="shared" si="893"/>
        <v>1</v>
      </c>
      <c r="AC629" s="77"/>
      <c r="AD629" s="77"/>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251"/>
      <c r="BT629" s="251"/>
      <c r="BU629" s="76"/>
      <c r="BV629" s="79"/>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202"/>
      <c r="DC629" s="203"/>
      <c r="DD629" s="202"/>
      <c r="DE629" s="203"/>
      <c r="DF629" s="202"/>
      <c r="DG629" s="203"/>
      <c r="DH629" s="202"/>
      <c r="DI629" s="203" t="e">
        <f>DH629/(DB629+DD629+DF629+DH629)</f>
        <v>#DIV/0!</v>
      </c>
      <c r="DJ629" s="204" t="e">
        <f>(((DB629*2)+(DD629*1)+(DF629*0)))/(DB629+DD629+DF629)</f>
        <v>#DIV/0!</v>
      </c>
      <c r="DK629" s="207" t="e">
        <f>IF(DI629&gt;=50%,"KĐG",IF(DJ629&gt;=1.6,"Đạt mục tiêu",IF(DJ629&gt;=1,"Cần cố gắng","Chưa đạt")))</f>
        <v>#DIV/0!</v>
      </c>
      <c r="DL629" s="77"/>
      <c r="DM629" s="77"/>
      <c r="DN629" s="77"/>
      <c r="DO629" s="77"/>
      <c r="DP629" s="201">
        <v>2</v>
      </c>
      <c r="DQ629" s="201">
        <v>2</v>
      </c>
      <c r="DR629" s="201">
        <v>2</v>
      </c>
      <c r="DS629" s="201">
        <v>2</v>
      </c>
      <c r="DT629" s="201">
        <v>2</v>
      </c>
      <c r="DU629" s="201">
        <v>2</v>
      </c>
      <c r="DV629" s="201">
        <v>2</v>
      </c>
      <c r="DW629" s="201">
        <v>2</v>
      </c>
      <c r="DX629" s="201">
        <v>2</v>
      </c>
      <c r="DY629" s="201">
        <v>2</v>
      </c>
      <c r="DZ629" s="201">
        <v>2</v>
      </c>
      <c r="EA629" s="201">
        <v>2</v>
      </c>
      <c r="EB629" s="201">
        <v>2</v>
      </c>
      <c r="EC629" s="201">
        <v>2</v>
      </c>
      <c r="ED629" s="201">
        <v>2</v>
      </c>
      <c r="EE629" s="201">
        <v>2</v>
      </c>
      <c r="EF629" s="201">
        <v>2</v>
      </c>
      <c r="EG629" s="201">
        <v>2</v>
      </c>
      <c r="EH629" s="201">
        <v>2</v>
      </c>
      <c r="EI629" s="201">
        <v>2</v>
      </c>
      <c r="EJ629" s="201">
        <v>2</v>
      </c>
      <c r="EK629" s="201">
        <v>2</v>
      </c>
      <c r="EL629" s="201">
        <v>2</v>
      </c>
      <c r="EM629" s="201">
        <v>2</v>
      </c>
      <c r="EN629" s="201">
        <v>2</v>
      </c>
      <c r="EO629" s="201">
        <v>2</v>
      </c>
      <c r="EP629" s="201">
        <v>2</v>
      </c>
      <c r="EQ629" s="201">
        <v>2</v>
      </c>
      <c r="ER629" s="201">
        <v>2</v>
      </c>
      <c r="ES629" s="201">
        <v>2</v>
      </c>
      <c r="ET629" s="201">
        <v>2</v>
      </c>
      <c r="EU629" s="202"/>
      <c r="EV629" s="203"/>
      <c r="EW629" s="202"/>
      <c r="EX629" s="203"/>
      <c r="EY629" s="202"/>
      <c r="EZ629" s="203"/>
      <c r="FA629" s="202"/>
      <c r="FB629" s="203"/>
      <c r="FC629" s="204"/>
      <c r="FD629" s="207"/>
      <c r="FE629" s="77"/>
      <c r="FF629" s="77"/>
      <c r="FG629" s="77"/>
      <c r="FH629" s="77"/>
      <c r="FI629" s="77"/>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c r="GL629" s="61"/>
      <c r="GM629" s="61"/>
      <c r="GN629" s="61"/>
      <c r="GO629" s="61"/>
      <c r="GP629" s="61"/>
      <c r="GQ629" s="61"/>
      <c r="GR629" s="61"/>
      <c r="GS629" s="61"/>
      <c r="GT629" s="61"/>
      <c r="GU629" s="61"/>
      <c r="GV629" s="61"/>
      <c r="GW629" s="61"/>
      <c r="GX629" s="61"/>
      <c r="GY629" s="77"/>
      <c r="GZ629" s="77"/>
      <c r="HA629" s="77"/>
      <c r="HB629" s="77"/>
      <c r="HC629" s="77"/>
      <c r="HD629" s="61"/>
      <c r="HE629" s="61"/>
      <c r="HF629" s="61"/>
      <c r="HG629" s="61"/>
      <c r="HH629" s="61"/>
      <c r="HI629" s="61"/>
      <c r="HJ629" s="61"/>
      <c r="HK629" s="61"/>
      <c r="HL629" s="61"/>
      <c r="HM629" s="61"/>
      <c r="HN629" s="61"/>
      <c r="HO629" s="61"/>
      <c r="HP629" s="61"/>
      <c r="HQ629" s="61"/>
      <c r="HR629" s="61"/>
      <c r="HS629" s="61"/>
      <c r="HT629" s="61"/>
      <c r="HU629" s="61"/>
      <c r="HV629" s="61"/>
      <c r="HW629" s="61"/>
      <c r="HX629" s="61"/>
      <c r="HY629" s="61"/>
      <c r="HZ629" s="61"/>
      <c r="IA629" s="61"/>
      <c r="IB629" s="61"/>
      <c r="IC629" s="61"/>
      <c r="ID629" s="61"/>
      <c r="IE629" s="61"/>
      <c r="IF629" s="61"/>
      <c r="IG629" s="61"/>
      <c r="IH629" s="61"/>
      <c r="II629" s="61"/>
      <c r="IJ629" s="61"/>
      <c r="IK629" s="61"/>
      <c r="IL629" s="61"/>
      <c r="IM629" s="61"/>
      <c r="IN629" s="61"/>
      <c r="IO629" s="61"/>
      <c r="IP629" s="61"/>
      <c r="IQ629" s="61"/>
      <c r="IR629" s="61"/>
      <c r="IS629" s="77"/>
      <c r="IT629" s="77"/>
      <c r="IU629" s="77"/>
      <c r="IV629" s="77"/>
      <c r="IW629" s="61"/>
      <c r="IX629" s="61"/>
      <c r="IY629" s="61"/>
      <c r="IZ629" s="61"/>
      <c r="JA629" s="61"/>
      <c r="JB629" s="61"/>
      <c r="JC629" s="61"/>
      <c r="JD629" s="61"/>
      <c r="JE629" s="61"/>
      <c r="JF629" s="61"/>
      <c r="JG629" s="61"/>
      <c r="JH629" s="61"/>
      <c r="JI629" s="61"/>
      <c r="JJ629" s="61"/>
      <c r="JK629" s="61"/>
      <c r="JL629" s="61"/>
      <c r="JM629" s="61"/>
      <c r="JN629" s="61"/>
      <c r="JO629" s="61"/>
      <c r="JP629" s="61"/>
      <c r="JQ629" s="61"/>
      <c r="JR629" s="61"/>
      <c r="JS629" s="61"/>
      <c r="JT629" s="61"/>
      <c r="JU629" s="61"/>
      <c r="JV629" s="61"/>
      <c r="JW629" s="61"/>
      <c r="JX629" s="61"/>
      <c r="JY629" s="61"/>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61"/>
      <c r="LG629" s="61"/>
      <c r="LH629" s="61"/>
      <c r="LI629" s="61"/>
      <c r="LJ629" s="61"/>
      <c r="LK629" s="61"/>
      <c r="LL629" s="61"/>
      <c r="LM629" s="61"/>
      <c r="LN629" s="61"/>
      <c r="LO629" s="61"/>
      <c r="LP629" s="61"/>
      <c r="LQ629" s="61"/>
      <c r="LR629" s="61"/>
      <c r="LS629" s="61"/>
      <c r="LT629" s="61"/>
      <c r="LU629" s="61"/>
      <c r="LV629" s="61"/>
      <c r="LW629" s="61"/>
      <c r="LX629" s="61"/>
      <c r="LY629" s="61"/>
      <c r="LZ629" s="61"/>
      <c r="MA629" s="61"/>
      <c r="MB629" s="61"/>
      <c r="MC629" s="61"/>
      <c r="MD629" s="61"/>
      <c r="ME629" s="61"/>
      <c r="MF629" s="61"/>
      <c r="MG629" s="61"/>
      <c r="MH629" s="61"/>
      <c r="MI629" s="61"/>
      <c r="MJ629" s="61"/>
      <c r="MK629" s="61"/>
      <c r="ML629" s="61"/>
      <c r="MM629" s="61"/>
      <c r="MN629" s="61"/>
      <c r="MO629" s="61"/>
      <c r="MP629" s="61"/>
      <c r="MQ629" s="61"/>
      <c r="MR629" s="61"/>
      <c r="MS629" s="61"/>
      <c r="MT629" s="61"/>
      <c r="MU629" s="61"/>
      <c r="MV629" s="61"/>
      <c r="MW629" s="61"/>
      <c r="MX629" s="61"/>
      <c r="MY629" s="61"/>
      <c r="MZ629" s="61"/>
      <c r="NA629" s="61"/>
      <c r="NB629" s="61"/>
      <c r="NC629" s="61"/>
      <c r="ND629" s="61"/>
      <c r="NE629" s="61"/>
      <c r="NF629" s="61"/>
      <c r="NG629" s="61"/>
      <c r="NH629" s="61"/>
      <c r="NI629" s="61"/>
      <c r="NJ629" s="61"/>
      <c r="NK629" s="61"/>
      <c r="NL629" s="61"/>
      <c r="NM629" s="61"/>
      <c r="NN629" s="61"/>
      <c r="NO629" s="61"/>
      <c r="NP629" s="61"/>
      <c r="NQ629" s="61"/>
      <c r="NR629" s="61"/>
      <c r="NS629" s="61"/>
      <c r="NT629" s="61"/>
      <c r="NU629" s="61"/>
      <c r="NV629" s="61"/>
      <c r="NW629" s="61"/>
      <c r="NX629" s="61"/>
      <c r="NY629" s="61"/>
      <c r="NZ629" s="61"/>
      <c r="OA629" s="61"/>
      <c r="OB629" s="61"/>
      <c r="OC629" s="61"/>
      <c r="OD629" s="61"/>
      <c r="OE629" s="61"/>
      <c r="OF629" s="61"/>
      <c r="OG629" s="61"/>
      <c r="OH629" s="61"/>
      <c r="OI629" s="61"/>
      <c r="OJ629" s="61"/>
      <c r="OK629" s="61"/>
      <c r="OL629" s="61"/>
      <c r="OM629" s="61"/>
      <c r="ON629" s="61"/>
      <c r="OO629" s="61"/>
      <c r="OP629" s="61"/>
      <c r="OQ629" s="61"/>
      <c r="OR629" s="61"/>
      <c r="OS629" s="61"/>
      <c r="OT629" s="61"/>
      <c r="OU629" s="61"/>
      <c r="OV629" s="61"/>
      <c r="OW629" s="61"/>
      <c r="OX629" s="61"/>
      <c r="OY629" s="61"/>
      <c r="OZ629" s="61"/>
    </row>
    <row r="630" spans="1:416" ht="45" hidden="1" customHeight="1">
      <c r="A630" s="282"/>
      <c r="B630" s="274"/>
      <c r="C630" s="279"/>
      <c r="D630" s="289"/>
      <c r="E630" s="279"/>
      <c r="F630" s="291"/>
      <c r="G630" s="281"/>
      <c r="H630" s="137" t="s">
        <v>791</v>
      </c>
      <c r="I630" s="137" t="s">
        <v>1422</v>
      </c>
      <c r="J630" s="134" t="s">
        <v>837</v>
      </c>
      <c r="K630" s="206" t="s">
        <v>662</v>
      </c>
      <c r="L630" s="134" t="s">
        <v>500</v>
      </c>
      <c r="M630" s="55" t="s">
        <v>379</v>
      </c>
      <c r="N630" s="61" t="s">
        <v>349</v>
      </c>
      <c r="O630" s="282"/>
      <c r="P630" s="282"/>
      <c r="Q630" s="131"/>
      <c r="R630" s="131"/>
      <c r="S630" s="131"/>
      <c r="T630" s="131" t="s">
        <v>205</v>
      </c>
      <c r="U630" s="131"/>
      <c r="V630" s="131"/>
      <c r="W630" s="131"/>
      <c r="X630" s="178"/>
      <c r="Y630" s="178"/>
      <c r="Z630" s="178"/>
      <c r="AA630" s="178"/>
      <c r="AB630" s="130">
        <f t="shared" si="893"/>
        <v>1</v>
      </c>
      <c r="AC630" s="77"/>
      <c r="AD630" s="77"/>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251"/>
      <c r="BT630" s="251"/>
      <c r="BU630" s="77"/>
      <c r="BV630" s="77"/>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77"/>
      <c r="DM630" s="77"/>
      <c r="DN630" s="77"/>
      <c r="DO630" s="77"/>
      <c r="DP630" s="201"/>
      <c r="DQ630" s="201"/>
      <c r="DR630" s="201"/>
      <c r="DS630" s="201"/>
      <c r="DT630" s="201"/>
      <c r="DU630" s="201"/>
      <c r="DV630" s="201"/>
      <c r="DW630" s="201"/>
      <c r="DX630" s="201"/>
      <c r="DY630" s="201"/>
      <c r="DZ630" s="201"/>
      <c r="EA630" s="201"/>
      <c r="EB630" s="201"/>
      <c r="EC630" s="201"/>
      <c r="ED630" s="201"/>
      <c r="EE630" s="201"/>
      <c r="EF630" s="201"/>
      <c r="EG630" s="201"/>
      <c r="EH630" s="201"/>
      <c r="EI630" s="201"/>
      <c r="EJ630" s="201"/>
      <c r="EK630" s="201"/>
      <c r="EL630" s="201"/>
      <c r="EM630" s="201"/>
      <c r="EN630" s="201"/>
      <c r="EO630" s="201"/>
      <c r="EP630" s="201"/>
      <c r="EQ630" s="201"/>
      <c r="ER630" s="201"/>
      <c r="ES630" s="201"/>
      <c r="ET630" s="201"/>
      <c r="EU630" s="202"/>
      <c r="EV630" s="203"/>
      <c r="EW630" s="202"/>
      <c r="EX630" s="203"/>
      <c r="EY630" s="202"/>
      <c r="EZ630" s="203"/>
      <c r="FA630" s="202"/>
      <c r="FB630" s="203"/>
      <c r="FC630" s="204"/>
      <c r="FD630" s="207"/>
      <c r="FE630" s="79" t="s">
        <v>804</v>
      </c>
      <c r="FF630" s="79"/>
      <c r="FG630" s="79"/>
      <c r="FH630" s="79"/>
      <c r="FI630" s="79"/>
      <c r="FJ630" s="77" t="s">
        <v>463</v>
      </c>
      <c r="FK630" s="77" t="s">
        <v>463</v>
      </c>
      <c r="FL630" s="77" t="s">
        <v>1022</v>
      </c>
      <c r="FM630" s="77" t="s">
        <v>463</v>
      </c>
      <c r="FN630" s="77" t="s">
        <v>463</v>
      </c>
      <c r="FO630" s="77" t="s">
        <v>463</v>
      </c>
      <c r="FP630" s="77" t="s">
        <v>463</v>
      </c>
      <c r="FQ630" s="77" t="s">
        <v>463</v>
      </c>
      <c r="FR630" s="77" t="s">
        <v>463</v>
      </c>
      <c r="FS630" s="77" t="s">
        <v>463</v>
      </c>
      <c r="FT630" s="77" t="s">
        <v>463</v>
      </c>
      <c r="FU630" s="77" t="s">
        <v>463</v>
      </c>
      <c r="FV630" s="77" t="s">
        <v>463</v>
      </c>
      <c r="FW630" s="77" t="s">
        <v>463</v>
      </c>
      <c r="FX630" s="77" t="s">
        <v>463</v>
      </c>
      <c r="FY630" s="77" t="s">
        <v>463</v>
      </c>
      <c r="FZ630" s="77" t="s">
        <v>463</v>
      </c>
      <c r="GA630" s="77" t="s">
        <v>463</v>
      </c>
      <c r="GB630" s="77" t="s">
        <v>463</v>
      </c>
      <c r="GC630" s="77" t="s">
        <v>463</v>
      </c>
      <c r="GD630" s="77" t="s">
        <v>463</v>
      </c>
      <c r="GE630" s="77" t="s">
        <v>463</v>
      </c>
      <c r="GF630" s="77" t="s">
        <v>463</v>
      </c>
      <c r="GG630" s="77" t="s">
        <v>1022</v>
      </c>
      <c r="GH630" s="77" t="s">
        <v>463</v>
      </c>
      <c r="GI630" s="77" t="s">
        <v>463</v>
      </c>
      <c r="GJ630" s="77" t="s">
        <v>463</v>
      </c>
      <c r="GK630" s="77" t="s">
        <v>463</v>
      </c>
      <c r="GL630" s="77" t="s">
        <v>463</v>
      </c>
      <c r="GM630" s="77" t="s">
        <v>463</v>
      </c>
      <c r="GN630" s="77" t="s">
        <v>463</v>
      </c>
      <c r="GO630" s="202">
        <f t="shared" ref="GO630" si="903">COUNTIF(EZ630:GN630,"2")</f>
        <v>29</v>
      </c>
      <c r="GP630" s="203">
        <f t="shared" ref="GP630" si="904">GO630/(GO630+GQ630+GS630+GU630)</f>
        <v>0.93548387096774188</v>
      </c>
      <c r="GQ630" s="202">
        <f t="shared" ref="GQ630" si="905">COUNTIF(EZ630:GN630,"1")</f>
        <v>2</v>
      </c>
      <c r="GR630" s="203">
        <f t="shared" ref="GR630" si="906">GQ630/(GO630+GQ630+GS630+GU630)</f>
        <v>6.4516129032258063E-2</v>
      </c>
      <c r="GS630" s="202">
        <f t="shared" ref="GS630" si="907">COUNTIF(EZ630:GN630,"0")</f>
        <v>0</v>
      </c>
      <c r="GT630" s="203">
        <f t="shared" ref="GT630" si="908">GS630/(GO630+GQ630+GS630+GU630)</f>
        <v>0</v>
      </c>
      <c r="GU630" s="202">
        <f t="shared" ref="GU630" si="909">COUNTIF(EZ630:GN630,"KĐG")</f>
        <v>0</v>
      </c>
      <c r="GV630" s="203">
        <f t="shared" ref="GV630" si="910">GU630/(GO630+GQ630+GS630+GU630)</f>
        <v>0</v>
      </c>
      <c r="GW630" s="204">
        <f t="shared" ref="GW630" si="911">(((GO630*2)+(GQ630*1)+(GS630*0)))/(GO630+GQ630+GS630)</f>
        <v>1.935483870967742</v>
      </c>
      <c r="GX630" s="205" t="str">
        <f t="shared" ref="GX630" si="912">IF(GV630&gt;=50%,"KĐG",IF(GW630&gt;=1.6,"Đạt mục tiêu",IF(GW630&gt;=1,"Cần cố gắng","Chưa đạt")))</f>
        <v>Đạt mục tiêu</v>
      </c>
      <c r="GY630" s="77"/>
      <c r="GZ630" s="77"/>
      <c r="HA630" s="77"/>
      <c r="HB630" s="77"/>
      <c r="HC630" s="77"/>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61"/>
      <c r="IJ630" s="61"/>
      <c r="IK630" s="61"/>
      <c r="IL630" s="61"/>
      <c r="IM630" s="61"/>
      <c r="IN630" s="61"/>
      <c r="IO630" s="61"/>
      <c r="IP630" s="61"/>
      <c r="IQ630" s="61"/>
      <c r="IR630" s="61"/>
      <c r="IS630" s="77"/>
      <c r="IT630" s="77"/>
      <c r="IU630" s="77"/>
      <c r="IV630" s="77"/>
      <c r="IW630" s="61"/>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61"/>
      <c r="JW630" s="61"/>
      <c r="JX630" s="61"/>
      <c r="JY630" s="61"/>
      <c r="JZ630" s="61"/>
      <c r="KA630" s="61"/>
      <c r="KB630" s="61"/>
      <c r="KC630" s="61"/>
      <c r="KD630" s="61"/>
      <c r="KE630" s="61"/>
      <c r="KF630" s="61"/>
      <c r="KG630" s="61"/>
      <c r="KH630" s="61"/>
      <c r="KI630" s="61"/>
      <c r="KJ630" s="61"/>
      <c r="KK630" s="61"/>
      <c r="KL630" s="61"/>
      <c r="KM630" s="61"/>
      <c r="KN630" s="61"/>
      <c r="KO630" s="61"/>
      <c r="KP630" s="61"/>
      <c r="KQ630" s="61"/>
      <c r="KR630" s="61"/>
      <c r="KS630" s="61"/>
      <c r="KT630" s="61"/>
      <c r="KU630" s="61"/>
      <c r="KV630" s="61"/>
      <c r="KW630" s="61"/>
      <c r="KX630" s="61"/>
      <c r="KY630" s="61"/>
      <c r="KZ630" s="61"/>
      <c r="LA630" s="61"/>
      <c r="LB630" s="61"/>
      <c r="LC630" s="61"/>
      <c r="LD630" s="61"/>
      <c r="LE630" s="61"/>
      <c r="LF630" s="61"/>
      <c r="LG630" s="61"/>
      <c r="LH630" s="61"/>
      <c r="LI630" s="61"/>
      <c r="LJ630" s="61"/>
      <c r="LK630" s="61"/>
      <c r="LL630" s="61"/>
      <c r="LM630" s="61"/>
      <c r="LN630" s="61"/>
      <c r="LO630" s="61"/>
      <c r="LP630" s="61"/>
      <c r="LQ630" s="61"/>
      <c r="LR630" s="61"/>
      <c r="LS630" s="61"/>
      <c r="LT630" s="61"/>
      <c r="LU630" s="61"/>
      <c r="LV630" s="61"/>
      <c r="LW630" s="61"/>
      <c r="LX630" s="61"/>
      <c r="LY630" s="61"/>
      <c r="LZ630" s="61"/>
      <c r="MA630" s="61"/>
      <c r="MB630" s="61"/>
      <c r="MC630" s="61"/>
      <c r="MD630" s="61"/>
      <c r="ME630" s="61"/>
      <c r="MF630" s="61"/>
      <c r="MG630" s="61"/>
      <c r="MH630" s="61"/>
      <c r="MI630" s="61"/>
      <c r="MJ630" s="61"/>
      <c r="MK630" s="61"/>
      <c r="ML630" s="61"/>
      <c r="MM630" s="61"/>
      <c r="MN630" s="61"/>
      <c r="MO630" s="61"/>
      <c r="MP630" s="61"/>
      <c r="MQ630" s="61"/>
      <c r="MR630" s="61"/>
      <c r="MS630" s="61"/>
      <c r="MT630" s="61"/>
      <c r="MU630" s="61"/>
      <c r="MV630" s="61"/>
      <c r="MW630" s="61"/>
      <c r="MX630" s="61"/>
      <c r="MY630" s="61"/>
      <c r="MZ630" s="61"/>
      <c r="NA630" s="61"/>
      <c r="NB630" s="61"/>
      <c r="NC630" s="61"/>
      <c r="ND630" s="61"/>
      <c r="NE630" s="61"/>
      <c r="NF630" s="61"/>
      <c r="NG630" s="61"/>
      <c r="NH630" s="61"/>
      <c r="NI630" s="61"/>
      <c r="NJ630" s="61"/>
      <c r="NK630" s="61"/>
      <c r="NL630" s="61"/>
      <c r="NM630" s="61"/>
      <c r="NN630" s="61"/>
      <c r="NO630" s="61"/>
      <c r="NP630" s="61"/>
      <c r="NQ630" s="61"/>
      <c r="NR630" s="61"/>
      <c r="NS630" s="61"/>
      <c r="NT630" s="61"/>
      <c r="NU630" s="61"/>
      <c r="NV630" s="61"/>
      <c r="NW630" s="61"/>
      <c r="NX630" s="61"/>
      <c r="NY630" s="61"/>
      <c r="NZ630" s="61"/>
      <c r="OA630" s="61"/>
      <c r="OB630" s="61"/>
      <c r="OC630" s="61"/>
      <c r="OD630" s="61"/>
      <c r="OE630" s="61"/>
      <c r="OF630" s="61"/>
      <c r="OG630" s="61"/>
      <c r="OH630" s="61"/>
      <c r="OI630" s="61"/>
      <c r="OJ630" s="61"/>
      <c r="OK630" s="61"/>
      <c r="OL630" s="61"/>
      <c r="OM630" s="61"/>
      <c r="ON630" s="61"/>
      <c r="OO630" s="61"/>
      <c r="OP630" s="61"/>
      <c r="OQ630" s="61"/>
      <c r="OR630" s="61"/>
      <c r="OS630" s="61"/>
      <c r="OT630" s="61"/>
      <c r="OU630" s="61"/>
      <c r="OV630" s="61"/>
      <c r="OW630" s="61"/>
      <c r="OX630" s="61"/>
      <c r="OY630" s="61"/>
      <c r="OZ630" s="61"/>
    </row>
    <row r="631" spans="1:416" ht="45" hidden="1" customHeight="1">
      <c r="A631" s="282"/>
      <c r="B631" s="274"/>
      <c r="C631" s="279"/>
      <c r="D631" s="289"/>
      <c r="E631" s="279"/>
      <c r="F631" s="291"/>
      <c r="G631" s="281"/>
      <c r="H631" s="142" t="s">
        <v>1423</v>
      </c>
      <c r="I631" s="137" t="s">
        <v>1424</v>
      </c>
      <c r="J631" s="168"/>
      <c r="K631" s="206" t="s">
        <v>662</v>
      </c>
      <c r="L631" s="134" t="s">
        <v>500</v>
      </c>
      <c r="M631" s="55" t="s">
        <v>379</v>
      </c>
      <c r="N631" s="61" t="s">
        <v>349</v>
      </c>
      <c r="O631" s="282"/>
      <c r="P631" s="282"/>
      <c r="Q631" s="131"/>
      <c r="R631" s="131"/>
      <c r="S631" s="131"/>
      <c r="T631" s="131"/>
      <c r="U631" s="131" t="s">
        <v>205</v>
      </c>
      <c r="V631" s="131"/>
      <c r="W631" s="131"/>
      <c r="X631" s="131"/>
      <c r="Y631" s="131"/>
      <c r="Z631" s="131"/>
      <c r="AA631" s="131"/>
      <c r="AB631" s="130">
        <f t="shared" si="893"/>
        <v>1</v>
      </c>
      <c r="AC631" s="77"/>
      <c r="AD631" s="77"/>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251"/>
      <c r="BT631" s="251"/>
      <c r="BU631" s="77"/>
      <c r="BV631" s="77"/>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79" t="s">
        <v>804</v>
      </c>
      <c r="DM631" s="178"/>
      <c r="DN631" s="178"/>
      <c r="DO631" s="178"/>
      <c r="DP631" s="201">
        <v>2</v>
      </c>
      <c r="DQ631" s="201">
        <v>2</v>
      </c>
      <c r="DR631" s="201">
        <v>2</v>
      </c>
      <c r="DS631" s="201">
        <v>2</v>
      </c>
      <c r="DT631" s="201">
        <v>2</v>
      </c>
      <c r="DU631" s="201">
        <v>2</v>
      </c>
      <c r="DV631" s="201">
        <v>2</v>
      </c>
      <c r="DW631" s="201">
        <v>2</v>
      </c>
      <c r="DX631" s="201">
        <v>2</v>
      </c>
      <c r="DY631" s="201">
        <v>2</v>
      </c>
      <c r="DZ631" s="201">
        <v>2</v>
      </c>
      <c r="EA631" s="201">
        <v>2</v>
      </c>
      <c r="EB631" s="201">
        <v>2</v>
      </c>
      <c r="EC631" s="201">
        <v>2</v>
      </c>
      <c r="ED631" s="201">
        <v>2</v>
      </c>
      <c r="EE631" s="201">
        <v>2</v>
      </c>
      <c r="EF631" s="201">
        <v>2</v>
      </c>
      <c r="EG631" s="201">
        <v>2</v>
      </c>
      <c r="EH631" s="201">
        <v>2</v>
      </c>
      <c r="EI631" s="201">
        <v>2</v>
      </c>
      <c r="EJ631" s="201">
        <v>2</v>
      </c>
      <c r="EK631" s="201">
        <v>2</v>
      </c>
      <c r="EL631" s="201">
        <v>2</v>
      </c>
      <c r="EM631" s="201">
        <v>2</v>
      </c>
      <c r="EN631" s="201">
        <v>2</v>
      </c>
      <c r="EO631" s="201">
        <v>2</v>
      </c>
      <c r="EP631" s="201">
        <v>2</v>
      </c>
      <c r="EQ631" s="201">
        <v>2</v>
      </c>
      <c r="ER631" s="201">
        <v>2</v>
      </c>
      <c r="ES631" s="201">
        <v>2</v>
      </c>
      <c r="ET631" s="201">
        <v>1</v>
      </c>
      <c r="EU631" s="202">
        <f>COUNTIF(DL631:ET631,"2")</f>
        <v>30</v>
      </c>
      <c r="EV631" s="203">
        <f>EU631/(EU631+EW631+EY631+FA631)</f>
        <v>0.967741935483871</v>
      </c>
      <c r="EW631" s="202">
        <f>COUNTIF(DL631:ET631,"1")</f>
        <v>1</v>
      </c>
      <c r="EX631" s="203">
        <f>EW631/(EU631+EW631+EY631+FA631)</f>
        <v>3.2258064516129031E-2</v>
      </c>
      <c r="EY631" s="202">
        <f>COUNTIF(DL631:ET631,"0")</f>
        <v>0</v>
      </c>
      <c r="EZ631" s="203">
        <f>EY631/(EU631+EW631+EY631+FA631)</f>
        <v>0</v>
      </c>
      <c r="FA631" s="202">
        <f>COUNTIF(DL631:ET631,"KĐG")</f>
        <v>0</v>
      </c>
      <c r="FB631" s="203">
        <f>FA631/(EU631+EW631+EY631+FA631)</f>
        <v>0</v>
      </c>
      <c r="FC631" s="204">
        <f>(((EU631*2)+(EW631*1)+(EY631*0)))/(EU631+EW631+EY631)</f>
        <v>1.967741935483871</v>
      </c>
      <c r="FD631" s="207" t="str">
        <f>IF(FB631&gt;=50%,"KĐG",IF(FC631&gt;=1.6,"Đạt mục tiêu",IF(FC631&gt;=1,"Cần cố gắng","Chưa đạt")))</f>
        <v>Đạt mục tiêu</v>
      </c>
      <c r="FE631" s="77"/>
      <c r="FF631" s="77"/>
      <c r="FG631" s="77"/>
      <c r="FH631" s="77"/>
      <c r="FI631" s="77"/>
      <c r="FJ631" s="61"/>
      <c r="FK631" s="61"/>
      <c r="FL631" s="61"/>
      <c r="FM631" s="61"/>
      <c r="FN631" s="61"/>
      <c r="FO631" s="61"/>
      <c r="FP631" s="61"/>
      <c r="FQ631" s="61"/>
      <c r="FR631" s="61"/>
      <c r="FS631" s="61"/>
      <c r="FT631" s="61"/>
      <c r="FU631" s="61"/>
      <c r="FV631" s="61"/>
      <c r="FW631" s="61"/>
      <c r="FX631" s="61"/>
      <c r="FY631" s="61"/>
      <c r="FZ631" s="61"/>
      <c r="GA631" s="61"/>
      <c r="GB631" s="61"/>
      <c r="GC631" s="61"/>
      <c r="GD631" s="61"/>
      <c r="GE631" s="61"/>
      <c r="GF631" s="61"/>
      <c r="GG631" s="61"/>
      <c r="GH631" s="61"/>
      <c r="GI631" s="61"/>
      <c r="GJ631" s="61"/>
      <c r="GK631" s="61"/>
      <c r="GL631" s="61"/>
      <c r="GM631" s="61"/>
      <c r="GN631" s="61"/>
      <c r="GO631" s="61"/>
      <c r="GP631" s="61"/>
      <c r="GQ631" s="61"/>
      <c r="GR631" s="61"/>
      <c r="GS631" s="61"/>
      <c r="GT631" s="61"/>
      <c r="GU631" s="61"/>
      <c r="GV631" s="61"/>
      <c r="GW631" s="61"/>
      <c r="GX631" s="61"/>
      <c r="GY631" s="77"/>
      <c r="GZ631" s="77"/>
      <c r="HA631" s="77"/>
      <c r="HB631" s="77"/>
      <c r="HC631" s="77"/>
      <c r="HD631" s="61"/>
      <c r="HE631" s="61"/>
      <c r="HF631" s="61"/>
      <c r="HG631" s="61"/>
      <c r="HH631" s="61"/>
      <c r="HI631" s="61"/>
      <c r="HJ631" s="61"/>
      <c r="HK631" s="61"/>
      <c r="HL631" s="61"/>
      <c r="HM631" s="61"/>
      <c r="HN631" s="61"/>
      <c r="HO631" s="61"/>
      <c r="HP631" s="61"/>
      <c r="HQ631" s="61"/>
      <c r="HR631" s="61"/>
      <c r="HS631" s="61"/>
      <c r="HT631" s="61"/>
      <c r="HU631" s="61"/>
      <c r="HV631" s="61"/>
      <c r="HW631" s="61"/>
      <c r="HX631" s="61"/>
      <c r="HY631" s="61"/>
      <c r="HZ631" s="61"/>
      <c r="IA631" s="61"/>
      <c r="IB631" s="61"/>
      <c r="IC631" s="61"/>
      <c r="ID631" s="61"/>
      <c r="IE631" s="61"/>
      <c r="IF631" s="61"/>
      <c r="IG631" s="61"/>
      <c r="IH631" s="61"/>
      <c r="II631" s="61"/>
      <c r="IJ631" s="61"/>
      <c r="IK631" s="61"/>
      <c r="IL631" s="61"/>
      <c r="IM631" s="61"/>
      <c r="IN631" s="61"/>
      <c r="IO631" s="61"/>
      <c r="IP631" s="61"/>
      <c r="IQ631" s="61"/>
      <c r="IR631" s="61"/>
      <c r="IS631" s="77"/>
      <c r="IT631" s="77"/>
      <c r="IU631" s="77"/>
      <c r="IV631" s="77"/>
      <c r="IW631" s="61"/>
      <c r="IX631" s="61"/>
      <c r="IY631" s="61"/>
      <c r="IZ631" s="61"/>
      <c r="JA631" s="61"/>
      <c r="JB631" s="61"/>
      <c r="JC631" s="61"/>
      <c r="JD631" s="61"/>
      <c r="JE631" s="61"/>
      <c r="JF631" s="61"/>
      <c r="JG631" s="61"/>
      <c r="JH631" s="61"/>
      <c r="JI631" s="61"/>
      <c r="JJ631" s="61"/>
      <c r="JK631" s="61"/>
      <c r="JL631" s="61"/>
      <c r="JM631" s="61"/>
      <c r="JN631" s="61"/>
      <c r="JO631" s="61"/>
      <c r="JP631" s="61"/>
      <c r="JQ631" s="61"/>
      <c r="JR631" s="61"/>
      <c r="JS631" s="61"/>
      <c r="JT631" s="61"/>
      <c r="JU631" s="61"/>
      <c r="JV631" s="61"/>
      <c r="JW631" s="61"/>
      <c r="JX631" s="61"/>
      <c r="JY631" s="61"/>
      <c r="JZ631" s="61"/>
      <c r="KA631" s="61"/>
      <c r="KB631" s="61"/>
      <c r="KC631" s="61"/>
      <c r="KD631" s="61"/>
      <c r="KE631" s="61"/>
      <c r="KF631" s="61"/>
      <c r="KG631" s="61"/>
      <c r="KH631" s="61"/>
      <c r="KI631" s="61"/>
      <c r="KJ631" s="61"/>
      <c r="KK631" s="61"/>
      <c r="KL631" s="61"/>
      <c r="KM631" s="61"/>
      <c r="KN631" s="61"/>
      <c r="KO631" s="61"/>
      <c r="KP631" s="61"/>
      <c r="KQ631" s="61"/>
      <c r="KR631" s="61"/>
      <c r="KS631" s="61"/>
      <c r="KT631" s="61"/>
      <c r="KU631" s="61"/>
      <c r="KV631" s="61"/>
      <c r="KW631" s="61"/>
      <c r="KX631" s="61"/>
      <c r="KY631" s="61"/>
      <c r="KZ631" s="61"/>
      <c r="LA631" s="61"/>
      <c r="LB631" s="61"/>
      <c r="LC631" s="61"/>
      <c r="LD631" s="61"/>
      <c r="LE631" s="61"/>
      <c r="LF631" s="61"/>
      <c r="LG631" s="61"/>
      <c r="LH631" s="61"/>
      <c r="LI631" s="61"/>
      <c r="LJ631" s="61"/>
      <c r="LK631" s="61"/>
      <c r="LL631" s="61"/>
      <c r="LM631" s="61"/>
      <c r="LN631" s="61"/>
      <c r="LO631" s="61"/>
      <c r="LP631" s="61"/>
      <c r="LQ631" s="61"/>
      <c r="LR631" s="61"/>
      <c r="LS631" s="61"/>
      <c r="LT631" s="61"/>
      <c r="LU631" s="61"/>
      <c r="LV631" s="61"/>
      <c r="LW631" s="61"/>
      <c r="LX631" s="61"/>
      <c r="LY631" s="61"/>
      <c r="LZ631" s="61"/>
      <c r="MA631" s="61"/>
      <c r="MB631" s="61"/>
      <c r="MC631" s="61"/>
      <c r="MD631" s="61"/>
      <c r="ME631" s="61"/>
      <c r="MF631" s="61"/>
      <c r="MG631" s="61"/>
      <c r="MH631" s="61"/>
      <c r="MI631" s="61"/>
      <c r="MJ631" s="61"/>
      <c r="MK631" s="61"/>
      <c r="ML631" s="61"/>
      <c r="MM631" s="61"/>
      <c r="MN631" s="61"/>
      <c r="MO631" s="61"/>
      <c r="MP631" s="61"/>
      <c r="MQ631" s="61"/>
      <c r="MR631" s="61"/>
      <c r="MS631" s="61"/>
      <c r="MT631" s="61"/>
      <c r="MU631" s="61"/>
      <c r="MV631" s="61"/>
      <c r="MW631" s="61"/>
      <c r="MX631" s="61"/>
      <c r="MY631" s="61"/>
      <c r="MZ631" s="61"/>
      <c r="NA631" s="61"/>
      <c r="NB631" s="61"/>
      <c r="NC631" s="61"/>
      <c r="ND631" s="61"/>
      <c r="NE631" s="61"/>
      <c r="NF631" s="61"/>
      <c r="NG631" s="61"/>
      <c r="NH631" s="61"/>
      <c r="NI631" s="61"/>
      <c r="NJ631" s="61"/>
      <c r="NK631" s="61"/>
      <c r="NL631" s="61"/>
      <c r="NM631" s="61"/>
      <c r="NN631" s="61"/>
      <c r="NO631" s="61"/>
      <c r="NP631" s="61"/>
      <c r="NQ631" s="61"/>
      <c r="NR631" s="61"/>
      <c r="NS631" s="61"/>
      <c r="NT631" s="61"/>
      <c r="NU631" s="61"/>
      <c r="NV631" s="61"/>
      <c r="NW631" s="61"/>
      <c r="NX631" s="61"/>
      <c r="NY631" s="61"/>
      <c r="NZ631" s="61"/>
      <c r="OA631" s="61"/>
      <c r="OB631" s="61"/>
      <c r="OC631" s="61"/>
      <c r="OD631" s="61"/>
      <c r="OE631" s="61"/>
      <c r="OF631" s="61"/>
      <c r="OG631" s="61"/>
      <c r="OH631" s="61"/>
      <c r="OI631" s="61"/>
      <c r="OJ631" s="61"/>
      <c r="OK631" s="61"/>
      <c r="OL631" s="61"/>
      <c r="OM631" s="61"/>
      <c r="ON631" s="61"/>
      <c r="OO631" s="61"/>
      <c r="OP631" s="61"/>
      <c r="OQ631" s="61"/>
      <c r="OR631" s="61"/>
      <c r="OS631" s="61"/>
      <c r="OT631" s="61"/>
      <c r="OU631" s="61"/>
      <c r="OV631" s="61"/>
      <c r="OW631" s="61"/>
      <c r="OX631" s="61"/>
      <c r="OY631" s="61"/>
      <c r="OZ631" s="61"/>
    </row>
    <row r="632" spans="1:416" ht="45" hidden="1" customHeight="1">
      <c r="A632" s="282"/>
      <c r="B632" s="282"/>
      <c r="C632" s="278"/>
      <c r="D632" s="281"/>
      <c r="E632" s="278"/>
      <c r="F632" s="292"/>
      <c r="G632" s="281"/>
      <c r="H632" s="142" t="s">
        <v>1425</v>
      </c>
      <c r="I632" s="137" t="s">
        <v>1426</v>
      </c>
      <c r="J632" s="134"/>
      <c r="K632" s="206" t="s">
        <v>662</v>
      </c>
      <c r="L632" s="134" t="s">
        <v>500</v>
      </c>
      <c r="M632" s="55" t="s">
        <v>379</v>
      </c>
      <c r="N632" s="61" t="s">
        <v>349</v>
      </c>
      <c r="O632" s="282"/>
      <c r="P632" s="282"/>
      <c r="Q632" s="131"/>
      <c r="R632" s="131"/>
      <c r="S632" s="131"/>
      <c r="T632" s="131"/>
      <c r="U632" s="131"/>
      <c r="V632" s="131" t="s">
        <v>205</v>
      </c>
      <c r="W632" s="131"/>
      <c r="X632" s="131"/>
      <c r="Y632" s="131"/>
      <c r="Z632" s="131"/>
      <c r="AA632" s="131"/>
      <c r="AB632" s="130">
        <f t="shared" si="893"/>
        <v>1</v>
      </c>
      <c r="AC632" s="77"/>
      <c r="AD632" s="77"/>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251"/>
      <c r="BT632" s="251"/>
      <c r="BU632" s="77"/>
      <c r="BV632" s="77"/>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61"/>
      <c r="DK632" s="61"/>
      <c r="DL632" s="77"/>
      <c r="DM632" s="77"/>
      <c r="DN632" s="77"/>
      <c r="DO632" s="77"/>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61"/>
      <c r="EX632" s="61"/>
      <c r="EY632" s="61"/>
      <c r="EZ632" s="61"/>
      <c r="FA632" s="61"/>
      <c r="FB632" s="61"/>
      <c r="FC632" s="61"/>
      <c r="FD632" s="61"/>
      <c r="FE632" s="77"/>
      <c r="FF632" s="77"/>
      <c r="FG632" s="77"/>
      <c r="FH632" s="77"/>
      <c r="FI632" s="77"/>
      <c r="FJ632" s="61"/>
      <c r="FK632" s="61"/>
      <c r="FL632" s="61"/>
      <c r="FM632" s="61"/>
      <c r="FN632" s="61"/>
      <c r="FO632" s="61"/>
      <c r="FP632" s="61"/>
      <c r="FQ632" s="61"/>
      <c r="FR632" s="61"/>
      <c r="FS632" s="61"/>
      <c r="FT632" s="61"/>
      <c r="FU632" s="61"/>
      <c r="FV632" s="61"/>
      <c r="FW632" s="61"/>
      <c r="FX632" s="61"/>
      <c r="FY632" s="61"/>
      <c r="FZ632" s="61"/>
      <c r="GA632" s="61"/>
      <c r="GB632" s="61"/>
      <c r="GC632" s="61"/>
      <c r="GD632" s="61"/>
      <c r="GE632" s="61"/>
      <c r="GF632" s="61"/>
      <c r="GG632" s="61"/>
      <c r="GH632" s="61"/>
      <c r="GI632" s="61"/>
      <c r="GJ632" s="61"/>
      <c r="GK632" s="61"/>
      <c r="GL632" s="61"/>
      <c r="GM632" s="61"/>
      <c r="GN632" s="61"/>
      <c r="GO632" s="202"/>
      <c r="GP632" s="203"/>
      <c r="GQ632" s="202"/>
      <c r="GR632" s="203"/>
      <c r="GS632" s="202"/>
      <c r="GT632" s="203"/>
      <c r="GU632" s="202"/>
      <c r="GV632" s="203"/>
      <c r="GW632" s="204"/>
      <c r="GX632" s="207"/>
      <c r="GY632" s="77"/>
      <c r="GZ632" s="77"/>
      <c r="HA632" s="77"/>
      <c r="HB632" s="79" t="s">
        <v>804</v>
      </c>
      <c r="HC632" s="77"/>
      <c r="HD632" s="61"/>
      <c r="HE632" s="61"/>
      <c r="HF632" s="61"/>
      <c r="HG632" s="61"/>
      <c r="HH632" s="61"/>
      <c r="HI632" s="61"/>
      <c r="HJ632" s="61"/>
      <c r="HK632" s="61"/>
      <c r="HL632" s="61"/>
      <c r="HM632" s="61"/>
      <c r="HN632" s="61"/>
      <c r="HO632" s="61"/>
      <c r="HP632" s="61"/>
      <c r="HQ632" s="61"/>
      <c r="HR632" s="61"/>
      <c r="HS632" s="61"/>
      <c r="HT632" s="61"/>
      <c r="HU632" s="61"/>
      <c r="HV632" s="61"/>
      <c r="HW632" s="61"/>
      <c r="HX632" s="61"/>
      <c r="HY632" s="61"/>
      <c r="HZ632" s="61"/>
      <c r="IA632" s="61"/>
      <c r="IB632" s="61"/>
      <c r="IC632" s="61"/>
      <c r="ID632" s="61"/>
      <c r="IE632" s="61"/>
      <c r="IF632" s="61"/>
      <c r="IG632" s="61"/>
      <c r="IH632" s="61"/>
      <c r="II632" s="61"/>
      <c r="IJ632" s="61"/>
      <c r="IK632" s="61"/>
      <c r="IL632" s="61"/>
      <c r="IM632" s="61"/>
      <c r="IN632" s="61"/>
      <c r="IO632" s="61"/>
      <c r="IP632" s="61"/>
      <c r="IQ632" s="61"/>
      <c r="IR632" s="61"/>
      <c r="IS632" s="77"/>
      <c r="IT632" s="77"/>
      <c r="IU632" s="77"/>
      <c r="IV632" s="77"/>
      <c r="IW632" s="61"/>
      <c r="IX632" s="61"/>
      <c r="IY632" s="61"/>
      <c r="IZ632" s="61"/>
      <c r="JA632" s="61"/>
      <c r="JB632" s="61"/>
      <c r="JC632" s="61"/>
      <c r="JD632" s="61"/>
      <c r="JE632" s="61"/>
      <c r="JF632" s="61"/>
      <c r="JG632" s="61"/>
      <c r="JH632" s="61"/>
      <c r="JI632" s="61"/>
      <c r="JJ632" s="61"/>
      <c r="JK632" s="61"/>
      <c r="JL632" s="61"/>
      <c r="JM632" s="61"/>
      <c r="JN632" s="61"/>
      <c r="JO632" s="61"/>
      <c r="JP632" s="61"/>
      <c r="JQ632" s="61"/>
      <c r="JR632" s="61"/>
      <c r="JS632" s="61"/>
      <c r="JT632" s="61"/>
      <c r="JU632" s="61"/>
      <c r="JV632" s="61"/>
      <c r="JW632" s="61"/>
      <c r="JX632" s="61"/>
      <c r="JY632" s="61"/>
      <c r="JZ632" s="61"/>
      <c r="KA632" s="61"/>
      <c r="KB632" s="61"/>
      <c r="KC632" s="61"/>
      <c r="KD632" s="61"/>
      <c r="KE632" s="61"/>
      <c r="KF632" s="61"/>
      <c r="KG632" s="61"/>
      <c r="KH632" s="61"/>
      <c r="KI632" s="61"/>
      <c r="KJ632" s="61"/>
      <c r="KK632" s="61"/>
      <c r="KL632" s="61"/>
      <c r="KM632" s="61"/>
      <c r="KN632" s="61"/>
      <c r="KO632" s="61"/>
      <c r="KP632" s="61"/>
      <c r="KQ632" s="61"/>
      <c r="KR632" s="61"/>
      <c r="KS632" s="61"/>
      <c r="KT632" s="61"/>
      <c r="KU632" s="61"/>
      <c r="KV632" s="61"/>
      <c r="KW632" s="61"/>
      <c r="KX632" s="61"/>
      <c r="KY632" s="61"/>
      <c r="KZ632" s="61"/>
      <c r="LA632" s="61"/>
      <c r="LB632" s="61"/>
      <c r="LC632" s="61"/>
      <c r="LD632" s="61"/>
      <c r="LE632" s="61"/>
      <c r="LF632" s="61"/>
      <c r="LG632" s="61"/>
      <c r="LH632" s="61"/>
      <c r="LI632" s="61"/>
      <c r="LJ632" s="61"/>
      <c r="LK632" s="61"/>
      <c r="LL632" s="61"/>
      <c r="LM632" s="61"/>
      <c r="LN632" s="61"/>
      <c r="LO632" s="61"/>
      <c r="LP632" s="61"/>
      <c r="LQ632" s="61"/>
      <c r="LR632" s="61"/>
      <c r="LS632" s="61"/>
      <c r="LT632" s="61"/>
      <c r="LU632" s="61"/>
      <c r="LV632" s="61"/>
      <c r="LW632" s="61"/>
      <c r="LX632" s="61"/>
      <c r="LY632" s="61"/>
      <c r="LZ632" s="61"/>
      <c r="MA632" s="61"/>
      <c r="MB632" s="61"/>
      <c r="MC632" s="61"/>
      <c r="MD632" s="61"/>
      <c r="ME632" s="61"/>
      <c r="MF632" s="61"/>
      <c r="MG632" s="61"/>
      <c r="MH632" s="61"/>
      <c r="MI632" s="61"/>
      <c r="MJ632" s="61"/>
      <c r="MK632" s="61"/>
      <c r="ML632" s="61"/>
      <c r="MM632" s="61"/>
      <c r="MN632" s="61"/>
      <c r="MO632" s="61"/>
      <c r="MP632" s="61"/>
      <c r="MQ632" s="61"/>
      <c r="MR632" s="61"/>
      <c r="MS632" s="61"/>
      <c r="MT632" s="61"/>
      <c r="MU632" s="61"/>
      <c r="MV632" s="61"/>
      <c r="MW632" s="61"/>
      <c r="MX632" s="61"/>
      <c r="MY632" s="61"/>
      <c r="MZ632" s="61"/>
      <c r="NA632" s="61"/>
      <c r="NB632" s="61"/>
      <c r="NC632" s="61"/>
      <c r="ND632" s="61"/>
      <c r="NE632" s="61"/>
      <c r="NF632" s="61"/>
      <c r="NG632" s="61"/>
      <c r="NH632" s="61"/>
      <c r="NI632" s="61"/>
      <c r="NJ632" s="61"/>
      <c r="NK632" s="61"/>
      <c r="NL632" s="61"/>
      <c r="NM632" s="61"/>
      <c r="NN632" s="61"/>
      <c r="NO632" s="61"/>
      <c r="NP632" s="61"/>
      <c r="NQ632" s="61"/>
      <c r="NR632" s="61"/>
      <c r="NS632" s="61"/>
      <c r="NT632" s="61"/>
      <c r="NU632" s="61"/>
      <c r="NV632" s="61"/>
      <c r="NW632" s="61"/>
      <c r="NX632" s="61"/>
      <c r="NY632" s="61"/>
      <c r="NZ632" s="61"/>
      <c r="OA632" s="61"/>
      <c r="OB632" s="61"/>
      <c r="OC632" s="61"/>
      <c r="OD632" s="61"/>
      <c r="OE632" s="61"/>
      <c r="OF632" s="61"/>
      <c r="OG632" s="61"/>
      <c r="OH632" s="61"/>
      <c r="OI632" s="61"/>
      <c r="OJ632" s="61"/>
      <c r="OK632" s="61"/>
      <c r="OL632" s="61"/>
      <c r="OM632" s="61"/>
      <c r="ON632" s="61"/>
      <c r="OO632" s="61"/>
      <c r="OP632" s="61"/>
      <c r="OQ632" s="61"/>
      <c r="OR632" s="61"/>
      <c r="OS632" s="61"/>
      <c r="OT632" s="61"/>
      <c r="OU632" s="61"/>
      <c r="OV632" s="61"/>
      <c r="OW632" s="61"/>
      <c r="OX632" s="61"/>
      <c r="OY632" s="61"/>
      <c r="OZ632" s="61"/>
    </row>
    <row r="633" spans="1:416" ht="45" hidden="1" customHeight="1">
      <c r="A633" s="282"/>
      <c r="B633" s="273"/>
      <c r="C633" s="279"/>
      <c r="D633" s="289"/>
      <c r="E633" s="279"/>
      <c r="F633" s="291"/>
      <c r="G633" s="309"/>
      <c r="H633" s="142" t="s">
        <v>524</v>
      </c>
      <c r="I633" s="137" t="s">
        <v>1428</v>
      </c>
      <c r="J633" s="134"/>
      <c r="K633" s="206" t="s">
        <v>662</v>
      </c>
      <c r="L633" s="134" t="s">
        <v>500</v>
      </c>
      <c r="M633" s="55" t="s">
        <v>379</v>
      </c>
      <c r="N633" s="61" t="s">
        <v>349</v>
      </c>
      <c r="O633" s="282"/>
      <c r="P633" s="282"/>
      <c r="Q633" s="131"/>
      <c r="R633" s="131"/>
      <c r="S633" s="131"/>
      <c r="T633" s="131"/>
      <c r="U633" s="131"/>
      <c r="V633" s="131"/>
      <c r="W633" s="131" t="s">
        <v>205</v>
      </c>
      <c r="X633" s="131"/>
      <c r="Y633" s="131"/>
      <c r="Z633" s="131"/>
      <c r="AA633" s="131"/>
      <c r="AB633" s="130">
        <f t="shared" si="893"/>
        <v>1</v>
      </c>
      <c r="AC633" s="77"/>
      <c r="AD633" s="77"/>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251"/>
      <c r="BT633" s="251"/>
      <c r="BU633" s="77"/>
      <c r="BV633" s="77"/>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77"/>
      <c r="DM633" s="77"/>
      <c r="DN633" s="77"/>
      <c r="DO633" s="77"/>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61"/>
      <c r="EX633" s="61"/>
      <c r="EY633" s="61"/>
      <c r="EZ633" s="61"/>
      <c r="FA633" s="61"/>
      <c r="FB633" s="61"/>
      <c r="FC633" s="61"/>
      <c r="FD633" s="61"/>
      <c r="FE633" s="77"/>
      <c r="FF633" s="77"/>
      <c r="FG633" s="77"/>
      <c r="FH633" s="77"/>
      <c r="FI633" s="77"/>
      <c r="FJ633" s="61"/>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61"/>
      <c r="GG633" s="61"/>
      <c r="GH633" s="61"/>
      <c r="GI633" s="61"/>
      <c r="GJ633" s="61"/>
      <c r="GK633" s="61"/>
      <c r="GL633" s="61"/>
      <c r="GM633" s="61"/>
      <c r="GN633" s="61"/>
      <c r="GO633" s="61"/>
      <c r="GP633" s="61"/>
      <c r="GQ633" s="61"/>
      <c r="GR633" s="61"/>
      <c r="GS633" s="61"/>
      <c r="GT633" s="61"/>
      <c r="GU633" s="61"/>
      <c r="GV633" s="61"/>
      <c r="GW633" s="61"/>
      <c r="GX633" s="61"/>
      <c r="GY633" s="77"/>
      <c r="GZ633" s="77"/>
      <c r="HA633" s="77"/>
      <c r="HB633" s="77"/>
      <c r="HC633" s="77"/>
      <c r="HD633" s="61"/>
      <c r="HE633" s="61"/>
      <c r="HF633" s="61"/>
      <c r="HG633" s="61"/>
      <c r="HH633" s="61"/>
      <c r="HI633" s="61"/>
      <c r="HJ633" s="61"/>
      <c r="HK633" s="61"/>
      <c r="HL633" s="61"/>
      <c r="HM633" s="61"/>
      <c r="HN633" s="61"/>
      <c r="HO633" s="61"/>
      <c r="HP633" s="61"/>
      <c r="HQ633" s="61"/>
      <c r="HR633" s="61"/>
      <c r="HS633" s="61"/>
      <c r="HT633" s="61"/>
      <c r="HU633" s="61"/>
      <c r="HV633" s="61"/>
      <c r="HW633" s="61"/>
      <c r="HX633" s="61"/>
      <c r="HY633" s="61"/>
      <c r="HZ633" s="61"/>
      <c r="IA633" s="61"/>
      <c r="IB633" s="61"/>
      <c r="IC633" s="61"/>
      <c r="ID633" s="61"/>
      <c r="IE633" s="61"/>
      <c r="IF633" s="61"/>
      <c r="IG633" s="61"/>
      <c r="IH633" s="61"/>
      <c r="II633" s="61"/>
      <c r="IJ633" s="61"/>
      <c r="IK633" s="61"/>
      <c r="IL633" s="61"/>
      <c r="IM633" s="61"/>
      <c r="IN633" s="61"/>
      <c r="IO633" s="61"/>
      <c r="IP633" s="61"/>
      <c r="IQ633" s="61"/>
      <c r="IR633" s="61"/>
      <c r="IS633" s="78" t="s">
        <v>552</v>
      </c>
      <c r="IT633" s="61"/>
      <c r="IU633" s="61"/>
      <c r="IV633" s="61"/>
      <c r="IW633" s="61">
        <v>2</v>
      </c>
      <c r="IX633" s="61">
        <v>2</v>
      </c>
      <c r="IY633" s="61">
        <v>2</v>
      </c>
      <c r="IZ633" s="61">
        <v>2</v>
      </c>
      <c r="JA633" s="61">
        <v>2</v>
      </c>
      <c r="JB633" s="61">
        <v>2</v>
      </c>
      <c r="JC633" s="61">
        <v>2</v>
      </c>
      <c r="JD633" s="61">
        <v>2</v>
      </c>
      <c r="JE633" s="61">
        <v>2</v>
      </c>
      <c r="JF633" s="61">
        <v>2</v>
      </c>
      <c r="JG633" s="61">
        <v>2</v>
      </c>
      <c r="JH633" s="61">
        <v>2</v>
      </c>
      <c r="JI633" s="61">
        <v>2</v>
      </c>
      <c r="JJ633" s="61">
        <v>2</v>
      </c>
      <c r="JK633" s="61">
        <v>2</v>
      </c>
      <c r="JL633" s="61">
        <v>2</v>
      </c>
      <c r="JM633" s="61">
        <v>2</v>
      </c>
      <c r="JN633" s="61">
        <v>2</v>
      </c>
      <c r="JO633" s="61">
        <v>2</v>
      </c>
      <c r="JP633" s="61">
        <v>2</v>
      </c>
      <c r="JQ633" s="61">
        <v>2</v>
      </c>
      <c r="JR633" s="61">
        <v>2</v>
      </c>
      <c r="JS633" s="61">
        <v>2</v>
      </c>
      <c r="JT633" s="61">
        <v>2</v>
      </c>
      <c r="JU633" s="61">
        <v>2</v>
      </c>
      <c r="JV633" s="61">
        <v>2</v>
      </c>
      <c r="JW633" s="61">
        <v>2</v>
      </c>
      <c r="JX633" s="61">
        <v>2</v>
      </c>
      <c r="JY633" s="61">
        <v>2</v>
      </c>
      <c r="JZ633" s="61">
        <v>2</v>
      </c>
      <c r="KA633" s="202">
        <f t="shared" ref="KA633" si="913">COUNTIF(IW633:JZ633,"2")</f>
        <v>30</v>
      </c>
      <c r="KB633" s="203">
        <f t="shared" ref="KB633" si="914">KA633/(KA633+KC633+KE633+KG633)</f>
        <v>1</v>
      </c>
      <c r="KC633" s="202">
        <f t="shared" ref="KC633" si="915">COUNTIF(IW633:JZ633,"1")</f>
        <v>0</v>
      </c>
      <c r="KD633" s="203">
        <f t="shared" ref="KD633" si="916">KC633/(KA633+KC633+KE633+KG633)</f>
        <v>0</v>
      </c>
      <c r="KE633" s="202">
        <f t="shared" ref="KE633" si="917">COUNTIF(IW633:JZ633,"0")</f>
        <v>0</v>
      </c>
      <c r="KF633" s="203">
        <f t="shared" ref="KF633" si="918">KE633/(KA633+KC633+KE633+KG633)</f>
        <v>0</v>
      </c>
      <c r="KG633" s="202">
        <f t="shared" ref="KG633" si="919">COUNTIF(II633:JZ633,"KĐG")</f>
        <v>0</v>
      </c>
      <c r="KH633" s="203">
        <f t="shared" ref="KH633" si="920">KG633/(KA633+KC633+KE633+KG633)</f>
        <v>0</v>
      </c>
      <c r="KI633" s="204">
        <f t="shared" ref="KI633" si="921">(((KA633*2)+(KC633*1)+(KE633*0)))/(KA633+KC633+KE633)</f>
        <v>2</v>
      </c>
      <c r="KJ633" s="205" t="str">
        <f t="shared" ref="KJ633" si="922">IF(KH633&gt;=50%,"KĐG",IF(KI633&gt;=1.6,"Đạt mục tiêu",IF(KI633&gt;=1,"Cần cố gắng","Chưa đạt")))</f>
        <v>Đạt mục tiêu</v>
      </c>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61"/>
      <c r="LG633" s="61"/>
      <c r="LH633" s="61"/>
      <c r="LI633" s="61"/>
      <c r="LJ633" s="61"/>
      <c r="LK633" s="61"/>
      <c r="LL633" s="61"/>
      <c r="LM633" s="61"/>
      <c r="LN633" s="61"/>
      <c r="LO633" s="61"/>
      <c r="LP633" s="61"/>
      <c r="LQ633" s="61"/>
      <c r="LR633" s="61"/>
      <c r="LS633" s="61"/>
      <c r="LT633" s="61"/>
      <c r="LU633" s="61"/>
      <c r="LV633" s="61"/>
      <c r="LW633" s="61"/>
      <c r="LX633" s="61"/>
      <c r="LY633" s="61"/>
      <c r="LZ633" s="61"/>
      <c r="MA633" s="61"/>
      <c r="MB633" s="61"/>
      <c r="MC633" s="61"/>
      <c r="MD633" s="61"/>
      <c r="ME633" s="61"/>
      <c r="MF633" s="61"/>
      <c r="MG633" s="61"/>
      <c r="MH633" s="61"/>
      <c r="MI633" s="61"/>
      <c r="MJ633" s="61"/>
      <c r="MK633" s="61"/>
      <c r="ML633" s="61"/>
      <c r="MM633" s="61"/>
      <c r="MN633" s="61"/>
      <c r="MO633" s="61"/>
      <c r="MP633" s="61"/>
      <c r="MQ633" s="61"/>
      <c r="MR633" s="61"/>
      <c r="MS633" s="61"/>
      <c r="MT633" s="61"/>
      <c r="MU633" s="61"/>
      <c r="MV633" s="61"/>
      <c r="MW633" s="61"/>
      <c r="MX633" s="61"/>
      <c r="MY633" s="61"/>
      <c r="MZ633" s="61"/>
      <c r="NA633" s="61"/>
      <c r="NB633" s="61"/>
      <c r="NC633" s="61"/>
      <c r="ND633" s="61"/>
      <c r="NE633" s="61"/>
      <c r="NF633" s="61"/>
      <c r="NG633" s="61"/>
      <c r="NH633" s="61"/>
      <c r="NI633" s="61"/>
      <c r="NJ633" s="61"/>
      <c r="NK633" s="61"/>
      <c r="NL633" s="61"/>
      <c r="NM633" s="61"/>
      <c r="NN633" s="61"/>
      <c r="NO633" s="61"/>
      <c r="NP633" s="61"/>
      <c r="NQ633" s="61"/>
      <c r="NR633" s="61"/>
      <c r="NS633" s="61"/>
      <c r="NT633" s="61"/>
      <c r="NU633" s="61"/>
      <c r="NV633" s="61"/>
      <c r="NW633" s="61"/>
      <c r="NX633" s="61"/>
      <c r="NY633" s="61"/>
      <c r="NZ633" s="61"/>
      <c r="OA633" s="61"/>
      <c r="OB633" s="61"/>
      <c r="OC633" s="61"/>
      <c r="OD633" s="61"/>
      <c r="OE633" s="61"/>
      <c r="OF633" s="61"/>
      <c r="OG633" s="61"/>
      <c r="OH633" s="61"/>
      <c r="OI633" s="61"/>
      <c r="OJ633" s="61"/>
      <c r="OK633" s="61"/>
      <c r="OL633" s="61"/>
      <c r="OM633" s="61"/>
      <c r="ON633" s="61"/>
      <c r="OO633" s="61"/>
      <c r="OP633" s="61"/>
      <c r="OQ633" s="61"/>
      <c r="OR633" s="61"/>
      <c r="OS633" s="61"/>
      <c r="OT633" s="61"/>
      <c r="OU633" s="61"/>
      <c r="OV633" s="61"/>
      <c r="OW633" s="61"/>
      <c r="OX633" s="61"/>
      <c r="OY633" s="61"/>
      <c r="OZ633" s="61"/>
    </row>
    <row r="634" spans="1:416" ht="45" hidden="1" customHeight="1">
      <c r="A634" s="282"/>
      <c r="B634" s="274"/>
      <c r="C634" s="279"/>
      <c r="D634" s="289"/>
      <c r="E634" s="279"/>
      <c r="F634" s="291"/>
      <c r="G634" s="281"/>
      <c r="H634" s="142" t="s">
        <v>1427</v>
      </c>
      <c r="I634" s="137" t="s">
        <v>1429</v>
      </c>
      <c r="J634" s="168"/>
      <c r="K634" s="206" t="s">
        <v>662</v>
      </c>
      <c r="L634" s="134" t="s">
        <v>500</v>
      </c>
      <c r="M634" s="55" t="s">
        <v>379</v>
      </c>
      <c r="N634" s="61" t="s">
        <v>349</v>
      </c>
      <c r="O634" s="282"/>
      <c r="P634" s="282"/>
      <c r="Q634" s="131"/>
      <c r="R634" s="131"/>
      <c r="S634" s="131"/>
      <c r="T634" s="131"/>
      <c r="U634" s="131"/>
      <c r="V634" s="131"/>
      <c r="W634" s="131"/>
      <c r="X634" s="131" t="s">
        <v>205</v>
      </c>
      <c r="Y634" s="131"/>
      <c r="Z634" s="131"/>
      <c r="AA634" s="131"/>
      <c r="AB634" s="130">
        <f t="shared" si="893"/>
        <v>1</v>
      </c>
      <c r="AC634" s="77"/>
      <c r="AD634" s="77"/>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251"/>
      <c r="BT634" s="251"/>
      <c r="BU634" s="77"/>
      <c r="BV634" s="77"/>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77"/>
      <c r="DM634" s="77"/>
      <c r="DN634" s="77"/>
      <c r="DO634" s="77"/>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61"/>
      <c r="EX634" s="61"/>
      <c r="EY634" s="61"/>
      <c r="EZ634" s="61"/>
      <c r="FA634" s="61"/>
      <c r="FB634" s="61"/>
      <c r="FC634" s="61"/>
      <c r="FD634" s="61"/>
      <c r="FE634" s="77"/>
      <c r="FF634" s="77"/>
      <c r="FG634" s="77"/>
      <c r="FH634" s="77"/>
      <c r="FI634" s="77"/>
      <c r="FJ634" s="61"/>
      <c r="FK634" s="61"/>
      <c r="FL634" s="61"/>
      <c r="FM634" s="61"/>
      <c r="FN634" s="61"/>
      <c r="FO634" s="61"/>
      <c r="FP634" s="61"/>
      <c r="FQ634" s="61"/>
      <c r="FR634" s="61"/>
      <c r="FS634" s="61"/>
      <c r="FT634" s="61"/>
      <c r="FU634" s="61"/>
      <c r="FV634" s="61"/>
      <c r="FW634" s="61"/>
      <c r="FX634" s="61"/>
      <c r="FY634" s="61"/>
      <c r="FZ634" s="61"/>
      <c r="GA634" s="61"/>
      <c r="GB634" s="61"/>
      <c r="GC634" s="61"/>
      <c r="GD634" s="61"/>
      <c r="GE634" s="61"/>
      <c r="GF634" s="61"/>
      <c r="GG634" s="61"/>
      <c r="GH634" s="61"/>
      <c r="GI634" s="61"/>
      <c r="GJ634" s="61"/>
      <c r="GK634" s="61"/>
      <c r="GL634" s="61"/>
      <c r="GM634" s="61"/>
      <c r="GN634" s="61"/>
      <c r="GO634" s="61"/>
      <c r="GP634" s="61"/>
      <c r="GQ634" s="61"/>
      <c r="GR634" s="61"/>
      <c r="GS634" s="61"/>
      <c r="GT634" s="61"/>
      <c r="GU634" s="61"/>
      <c r="GV634" s="61"/>
      <c r="GW634" s="61"/>
      <c r="GX634" s="61"/>
      <c r="GY634" s="77"/>
      <c r="GZ634" s="77"/>
      <c r="HA634" s="77"/>
      <c r="HB634" s="77"/>
      <c r="HC634" s="77"/>
      <c r="HD634" s="178"/>
      <c r="HE634" s="61"/>
      <c r="HF634" s="61"/>
      <c r="HG634" s="61"/>
      <c r="HH634" s="61"/>
      <c r="HI634" s="61"/>
      <c r="HJ634" s="61"/>
      <c r="HK634" s="61"/>
      <c r="HL634" s="61"/>
      <c r="HM634" s="61"/>
      <c r="HN634" s="61"/>
      <c r="HO634" s="61"/>
      <c r="HP634" s="61"/>
      <c r="HQ634" s="61"/>
      <c r="HR634" s="61"/>
      <c r="HS634" s="61"/>
      <c r="HT634" s="61"/>
      <c r="HU634" s="61"/>
      <c r="HV634" s="61"/>
      <c r="HW634" s="61"/>
      <c r="HX634" s="61"/>
      <c r="HY634" s="61"/>
      <c r="HZ634" s="61"/>
      <c r="IA634" s="61"/>
      <c r="IB634" s="61"/>
      <c r="IC634" s="61"/>
      <c r="ID634" s="61"/>
      <c r="IE634" s="61"/>
      <c r="IF634" s="61"/>
      <c r="IG634" s="61"/>
      <c r="IH634" s="61"/>
      <c r="II634" s="61"/>
      <c r="IJ634" s="61"/>
      <c r="IK634" s="61"/>
      <c r="IL634" s="61"/>
      <c r="IM634" s="61"/>
      <c r="IN634" s="61"/>
      <c r="IO634" s="61"/>
      <c r="IP634" s="61"/>
      <c r="IQ634" s="61"/>
      <c r="IR634" s="61"/>
      <c r="IS634" s="77"/>
      <c r="IT634" s="77"/>
      <c r="IU634" s="77"/>
      <c r="IV634" s="77"/>
      <c r="IW634" s="61"/>
      <c r="IX634" s="61"/>
      <c r="IY634" s="61"/>
      <c r="IZ634" s="61"/>
      <c r="JA634" s="61"/>
      <c r="JB634" s="61"/>
      <c r="JC634" s="61"/>
      <c r="JD634" s="61"/>
      <c r="JE634" s="61"/>
      <c r="JF634" s="61"/>
      <c r="JG634" s="61"/>
      <c r="JH634" s="61"/>
      <c r="JI634" s="61"/>
      <c r="JJ634" s="61"/>
      <c r="JK634" s="61"/>
      <c r="JL634" s="61"/>
      <c r="JM634" s="61"/>
      <c r="JN634" s="61"/>
      <c r="JO634" s="61"/>
      <c r="JP634" s="61"/>
      <c r="JQ634" s="61"/>
      <c r="JR634" s="61"/>
      <c r="JS634" s="61"/>
      <c r="JT634" s="61"/>
      <c r="JU634" s="61"/>
      <c r="JV634" s="61"/>
      <c r="JW634" s="61"/>
      <c r="JX634" s="61"/>
      <c r="JY634" s="61"/>
      <c r="JZ634" s="61"/>
      <c r="KA634" s="202"/>
      <c r="KB634" s="203"/>
      <c r="KC634" s="202"/>
      <c r="KD634" s="203"/>
      <c r="KE634" s="202"/>
      <c r="KF634" s="203"/>
      <c r="KG634" s="202"/>
      <c r="KH634" s="203"/>
      <c r="KI634" s="204"/>
      <c r="KJ634" s="208"/>
      <c r="KK634" s="78" t="s">
        <v>804</v>
      </c>
      <c r="KL634" s="61"/>
      <c r="KM634" s="61"/>
      <c r="KN634" s="61">
        <v>2</v>
      </c>
      <c r="KO634" s="61">
        <v>2</v>
      </c>
      <c r="KP634" s="61">
        <v>2</v>
      </c>
      <c r="KQ634" s="61">
        <v>1</v>
      </c>
      <c r="KR634" s="61">
        <v>2</v>
      </c>
      <c r="KS634" s="61">
        <v>2</v>
      </c>
      <c r="KT634" s="61">
        <v>2</v>
      </c>
      <c r="KU634" s="61">
        <v>2</v>
      </c>
      <c r="KV634" s="61">
        <v>2</v>
      </c>
      <c r="KW634" s="61">
        <v>2</v>
      </c>
      <c r="KX634" s="61">
        <v>2</v>
      </c>
      <c r="KY634" s="61">
        <v>2</v>
      </c>
      <c r="KZ634" s="61">
        <v>2</v>
      </c>
      <c r="LA634" s="61">
        <v>2</v>
      </c>
      <c r="LB634" s="61">
        <v>2</v>
      </c>
      <c r="LC634" s="61">
        <v>2</v>
      </c>
      <c r="LD634" s="61">
        <v>2</v>
      </c>
      <c r="LE634" s="61">
        <v>2</v>
      </c>
      <c r="LF634" s="61">
        <v>2</v>
      </c>
      <c r="LG634" s="61">
        <v>2</v>
      </c>
      <c r="LH634" s="61">
        <v>2</v>
      </c>
      <c r="LI634" s="61">
        <v>2</v>
      </c>
      <c r="LJ634" s="61">
        <v>2</v>
      </c>
      <c r="LK634" s="61">
        <v>2</v>
      </c>
      <c r="LL634" s="61">
        <v>2</v>
      </c>
      <c r="LM634" s="61">
        <v>2</v>
      </c>
      <c r="LN634" s="61">
        <v>2</v>
      </c>
      <c r="LO634" s="61">
        <v>2</v>
      </c>
      <c r="LP634" s="61">
        <v>2</v>
      </c>
      <c r="LQ634" s="61">
        <v>2</v>
      </c>
      <c r="LR634" s="202">
        <f t="shared" ref="LR634" si="923">COUNTIF(KN634:LQ634,"2")</f>
        <v>29</v>
      </c>
      <c r="LS634" s="203">
        <f t="shared" ref="LS634" si="924">LR634/(LR634+LT634+LV634+LX634)</f>
        <v>0.96666666666666667</v>
      </c>
      <c r="LT634" s="202">
        <f t="shared" ref="LT634" si="925">COUNTIF(KN634:LQ634,"1")</f>
        <v>1</v>
      </c>
      <c r="LU634" s="203">
        <f t="shared" ref="LU634" si="926">LT634/(LR634+LT634+LV634+LX634)</f>
        <v>3.3333333333333333E-2</v>
      </c>
      <c r="LV634" s="202">
        <f t="shared" ref="LV634" si="927">COUNTIF(KN634:LQ634,"0")</f>
        <v>0</v>
      </c>
      <c r="LW634" s="203">
        <f t="shared" ref="LW634" si="928">LV634/(LR634+LT634+LV634+LX634)</f>
        <v>0</v>
      </c>
      <c r="LX634" s="202">
        <f t="shared" ref="LX634" si="929">COUNTIF(KA634:LQ634,"KĐG")</f>
        <v>0</v>
      </c>
      <c r="LY634" s="203">
        <f t="shared" ref="LY634" si="930">LX634/(LR634+LT634+LV634+LX634)</f>
        <v>0</v>
      </c>
      <c r="LZ634" s="204">
        <f t="shared" ref="LZ634" si="931">(((LR634*2)+(LT634*1)+(LV634*0)))/(LR634+LT634+LV634)</f>
        <v>1.9666666666666666</v>
      </c>
      <c r="MA634" s="208" t="str">
        <f t="shared" ref="MA634" si="932">IF(LY634&gt;=50%,"KĐG",IF(LZ634&gt;=1.6,"Đạt mục tiêu",IF(LZ634&gt;=1,"Cần cố gắng","Chưa đạt")))</f>
        <v>Đạt mục tiêu</v>
      </c>
      <c r="MB634" s="61"/>
      <c r="MC634" s="61"/>
      <c r="MD634" s="61"/>
      <c r="ME634" s="61"/>
      <c r="MF634" s="61"/>
      <c r="MG634" s="61"/>
      <c r="MH634" s="61"/>
      <c r="MI634" s="61"/>
      <c r="MJ634" s="61"/>
      <c r="MK634" s="61"/>
      <c r="ML634" s="61"/>
      <c r="MM634" s="61"/>
      <c r="MN634" s="61"/>
      <c r="MO634" s="61"/>
      <c r="MP634" s="61"/>
      <c r="MQ634" s="61"/>
      <c r="MR634" s="61"/>
      <c r="MS634" s="61"/>
      <c r="MT634" s="61"/>
      <c r="MU634" s="61"/>
      <c r="MV634" s="61"/>
      <c r="MW634" s="61"/>
      <c r="MX634" s="61"/>
      <c r="MY634" s="61"/>
      <c r="MZ634" s="61"/>
      <c r="NA634" s="61"/>
      <c r="NB634" s="61"/>
      <c r="NC634" s="61"/>
      <c r="ND634" s="61"/>
      <c r="NE634" s="61"/>
      <c r="NF634" s="61"/>
      <c r="NG634" s="61"/>
      <c r="NH634" s="61"/>
      <c r="NI634" s="61"/>
      <c r="NJ634" s="61"/>
      <c r="NK634" s="61"/>
      <c r="NL634" s="61"/>
      <c r="NM634" s="61"/>
      <c r="NN634" s="61"/>
      <c r="NO634" s="61"/>
      <c r="NP634" s="61"/>
      <c r="NQ634" s="61"/>
      <c r="NR634" s="61"/>
      <c r="NS634" s="61"/>
      <c r="NT634" s="61"/>
      <c r="NU634" s="61"/>
      <c r="NV634" s="61"/>
      <c r="NW634" s="61"/>
      <c r="NX634" s="61"/>
      <c r="NY634" s="61"/>
      <c r="NZ634" s="61"/>
      <c r="OA634" s="61"/>
      <c r="OB634" s="61"/>
      <c r="OC634" s="61"/>
      <c r="OD634" s="61"/>
      <c r="OE634" s="61"/>
      <c r="OF634" s="61"/>
      <c r="OG634" s="61"/>
      <c r="OH634" s="61"/>
      <c r="OI634" s="61"/>
      <c r="OJ634" s="61"/>
      <c r="OK634" s="61"/>
      <c r="OL634" s="61"/>
      <c r="OM634" s="61"/>
      <c r="ON634" s="61"/>
      <c r="OO634" s="61"/>
      <c r="OP634" s="61"/>
      <c r="OQ634" s="61"/>
      <c r="OR634" s="61"/>
      <c r="OS634" s="61"/>
      <c r="OT634" s="61"/>
      <c r="OU634" s="61"/>
      <c r="OV634" s="61"/>
      <c r="OW634" s="61"/>
      <c r="OX634" s="61"/>
      <c r="OY634" s="61"/>
      <c r="OZ634" s="61"/>
    </row>
    <row r="635" spans="1:416" ht="45" hidden="1" customHeight="1">
      <c r="A635" s="282"/>
      <c r="B635" s="274"/>
      <c r="C635" s="279"/>
      <c r="D635" s="289"/>
      <c r="E635" s="279"/>
      <c r="F635" s="291"/>
      <c r="G635" s="281"/>
      <c r="H635" s="137" t="s">
        <v>525</v>
      </c>
      <c r="I635" s="137" t="s">
        <v>1430</v>
      </c>
      <c r="J635" s="134"/>
      <c r="K635" s="206" t="s">
        <v>662</v>
      </c>
      <c r="L635" s="134" t="s">
        <v>500</v>
      </c>
      <c r="M635" s="55" t="s">
        <v>379</v>
      </c>
      <c r="N635" s="61" t="s">
        <v>349</v>
      </c>
      <c r="O635" s="282"/>
      <c r="P635" s="282"/>
      <c r="Q635" s="131"/>
      <c r="R635" s="131"/>
      <c r="S635" s="131"/>
      <c r="T635" s="131"/>
      <c r="U635" s="131"/>
      <c r="V635" s="131"/>
      <c r="W635" s="131"/>
      <c r="X635" s="131"/>
      <c r="Y635" s="131" t="s">
        <v>205</v>
      </c>
      <c r="Z635" s="131"/>
      <c r="AA635" s="131"/>
      <c r="AB635" s="130">
        <f t="shared" si="893"/>
        <v>1</v>
      </c>
      <c r="AC635" s="77"/>
      <c r="AD635" s="77"/>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251"/>
      <c r="BT635" s="251"/>
      <c r="BU635" s="77"/>
      <c r="BV635" s="77"/>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77"/>
      <c r="DM635" s="77"/>
      <c r="DN635" s="77"/>
      <c r="DO635" s="77"/>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77"/>
      <c r="FF635" s="77"/>
      <c r="FG635" s="77"/>
      <c r="FH635" s="77"/>
      <c r="FI635" s="77"/>
      <c r="FJ635" s="61"/>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c r="GL635" s="61"/>
      <c r="GM635" s="61"/>
      <c r="GN635" s="61"/>
      <c r="GO635" s="61"/>
      <c r="GP635" s="61"/>
      <c r="GQ635" s="61"/>
      <c r="GR635" s="61"/>
      <c r="GS635" s="61"/>
      <c r="GT635" s="61"/>
      <c r="GU635" s="61"/>
      <c r="GV635" s="61"/>
      <c r="GW635" s="61"/>
      <c r="GX635" s="61"/>
      <c r="GY635" s="77"/>
      <c r="GZ635" s="77"/>
      <c r="HA635" s="77"/>
      <c r="HB635" s="77"/>
      <c r="HC635" s="77"/>
      <c r="HD635" s="61"/>
      <c r="HE635" s="61"/>
      <c r="HF635" s="61"/>
      <c r="HG635" s="61"/>
      <c r="HH635" s="61"/>
      <c r="HI635" s="61"/>
      <c r="HJ635" s="61"/>
      <c r="HK635" s="61"/>
      <c r="HL635" s="61"/>
      <c r="HM635" s="61"/>
      <c r="HN635" s="61"/>
      <c r="HO635" s="61"/>
      <c r="HP635" s="61"/>
      <c r="HQ635" s="61"/>
      <c r="HR635" s="61"/>
      <c r="HS635" s="61"/>
      <c r="HT635" s="61"/>
      <c r="HU635" s="61"/>
      <c r="HV635" s="61"/>
      <c r="HW635" s="61"/>
      <c r="HX635" s="61"/>
      <c r="HY635" s="61"/>
      <c r="HZ635" s="61"/>
      <c r="IA635" s="61"/>
      <c r="IB635" s="61"/>
      <c r="IC635" s="61"/>
      <c r="ID635" s="61"/>
      <c r="IE635" s="61"/>
      <c r="IF635" s="61"/>
      <c r="IG635" s="61"/>
      <c r="IH635" s="61"/>
      <c r="II635" s="61"/>
      <c r="IJ635" s="61"/>
      <c r="IK635" s="61"/>
      <c r="IL635" s="61"/>
      <c r="IM635" s="61"/>
      <c r="IN635" s="61"/>
      <c r="IO635" s="61"/>
      <c r="IP635" s="61"/>
      <c r="IQ635" s="61"/>
      <c r="IR635" s="61"/>
      <c r="IS635" s="77"/>
      <c r="IT635" s="77"/>
      <c r="IU635" s="77"/>
      <c r="IV635" s="77"/>
      <c r="IW635" s="61"/>
      <c r="IX635" s="61"/>
      <c r="IY635" s="61"/>
      <c r="IZ635" s="61"/>
      <c r="JA635" s="61"/>
      <c r="JB635" s="61"/>
      <c r="JC635" s="61"/>
      <c r="JD635" s="61"/>
      <c r="JE635" s="61"/>
      <c r="JF635" s="61"/>
      <c r="JG635" s="61"/>
      <c r="JH635" s="61"/>
      <c r="JI635" s="61"/>
      <c r="JJ635" s="61"/>
      <c r="JK635" s="61"/>
      <c r="JL635" s="61"/>
      <c r="JM635" s="61"/>
      <c r="JN635" s="61"/>
      <c r="JO635" s="61"/>
      <c r="JP635" s="61"/>
      <c r="JQ635" s="61"/>
      <c r="JR635" s="61"/>
      <c r="JS635" s="61"/>
      <c r="JT635" s="61"/>
      <c r="JU635" s="61"/>
      <c r="JV635" s="61"/>
      <c r="JW635" s="61"/>
      <c r="JX635" s="61"/>
      <c r="JY635" s="61"/>
      <c r="JZ635" s="61"/>
      <c r="KA635" s="61"/>
      <c r="KB635" s="61"/>
      <c r="KC635" s="61"/>
      <c r="KD635" s="61"/>
      <c r="KE635" s="61"/>
      <c r="KF635" s="61"/>
      <c r="KG635" s="61"/>
      <c r="KH635" s="61"/>
      <c r="KI635" s="61"/>
      <c r="KJ635" s="61"/>
      <c r="KK635" s="78"/>
      <c r="KL635" s="61"/>
      <c r="KM635" s="61"/>
      <c r="KN635" s="61"/>
      <c r="KO635" s="61"/>
      <c r="KP635" s="61"/>
      <c r="KQ635" s="61"/>
      <c r="KR635" s="61"/>
      <c r="KS635" s="61"/>
      <c r="KT635" s="61"/>
      <c r="KU635" s="61"/>
      <c r="KV635" s="61"/>
      <c r="KW635" s="61"/>
      <c r="KX635" s="61"/>
      <c r="KY635" s="61"/>
      <c r="KZ635" s="61"/>
      <c r="LA635" s="61"/>
      <c r="LB635" s="61"/>
      <c r="LC635" s="61"/>
      <c r="LD635" s="61"/>
      <c r="LE635" s="61"/>
      <c r="LF635" s="61"/>
      <c r="LG635" s="61"/>
      <c r="LH635" s="61"/>
      <c r="LI635" s="61"/>
      <c r="LJ635" s="61"/>
      <c r="LK635" s="61"/>
      <c r="LL635" s="61"/>
      <c r="LM635" s="61"/>
      <c r="LN635" s="61"/>
      <c r="LO635" s="61"/>
      <c r="LP635" s="61"/>
      <c r="LQ635" s="61"/>
      <c r="LR635" s="61"/>
      <c r="LS635" s="61"/>
      <c r="LT635" s="61"/>
      <c r="LU635" s="61"/>
      <c r="LV635" s="61"/>
      <c r="LW635" s="61"/>
      <c r="LX635" s="61"/>
      <c r="LY635" s="61"/>
      <c r="LZ635" s="61"/>
      <c r="MA635" s="61"/>
      <c r="MB635" s="78" t="s">
        <v>556</v>
      </c>
      <c r="MC635" s="78" t="s">
        <v>556</v>
      </c>
      <c r="MD635" s="61"/>
      <c r="ME635" s="61"/>
      <c r="MF635" s="61"/>
      <c r="MG635" s="61"/>
      <c r="MH635" s="61"/>
      <c r="MI635" s="61"/>
      <c r="MJ635" s="61"/>
      <c r="MK635" s="61"/>
      <c r="ML635" s="61"/>
      <c r="MM635" s="61"/>
      <c r="MN635" s="61"/>
      <c r="MO635" s="61"/>
      <c r="MP635" s="61"/>
      <c r="MQ635" s="61"/>
      <c r="MR635" s="61"/>
      <c r="MS635" s="61"/>
      <c r="MT635" s="61"/>
      <c r="MU635" s="61"/>
      <c r="MV635" s="61"/>
      <c r="MW635" s="61"/>
      <c r="MX635" s="61"/>
      <c r="MY635" s="61"/>
      <c r="MZ635" s="61"/>
      <c r="NA635" s="61"/>
      <c r="NB635" s="61"/>
      <c r="NC635" s="61"/>
      <c r="ND635" s="202"/>
      <c r="NE635" s="203"/>
      <c r="NF635" s="202"/>
      <c r="NG635" s="203"/>
      <c r="NH635" s="202"/>
      <c r="NI635" s="203"/>
      <c r="NJ635" s="202"/>
      <c r="NK635" s="203"/>
      <c r="NL635" s="204"/>
      <c r="NM635" s="207"/>
      <c r="NN635" s="61"/>
      <c r="NO635" s="61"/>
      <c r="NP635" s="61"/>
      <c r="NQ635" s="61"/>
      <c r="NR635" s="61"/>
      <c r="NS635" s="61"/>
      <c r="NT635" s="61"/>
      <c r="NU635" s="61"/>
      <c r="NV635" s="61"/>
      <c r="NW635" s="61"/>
      <c r="NX635" s="61"/>
      <c r="NY635" s="61"/>
      <c r="NZ635" s="61"/>
      <c r="OA635" s="61"/>
      <c r="OB635" s="61"/>
      <c r="OC635" s="61"/>
      <c r="OD635" s="61"/>
      <c r="OE635" s="61"/>
      <c r="OF635" s="61"/>
      <c r="OG635" s="61"/>
      <c r="OH635" s="61"/>
      <c r="OI635" s="61"/>
      <c r="OJ635" s="61"/>
      <c r="OK635" s="61"/>
      <c r="OL635" s="61"/>
      <c r="OM635" s="61"/>
      <c r="ON635" s="61"/>
      <c r="OO635" s="61"/>
      <c r="OP635" s="61"/>
      <c r="OQ635" s="61"/>
      <c r="OR635" s="61"/>
      <c r="OS635" s="61"/>
      <c r="OT635" s="61"/>
      <c r="OU635" s="61"/>
      <c r="OV635" s="61"/>
      <c r="OW635" s="61"/>
      <c r="OX635" s="61"/>
      <c r="OY635" s="61"/>
      <c r="OZ635" s="61"/>
    </row>
    <row r="636" spans="1:416" ht="48" hidden="1" customHeight="1">
      <c r="A636" s="282"/>
      <c r="B636" s="274"/>
      <c r="C636" s="279"/>
      <c r="D636" s="289"/>
      <c r="E636" s="279"/>
      <c r="F636" s="291"/>
      <c r="G636" s="281"/>
      <c r="H636" s="137" t="s">
        <v>1431</v>
      </c>
      <c r="I636" s="137" t="s">
        <v>1432</v>
      </c>
      <c r="J636" s="134"/>
      <c r="K636" s="206"/>
      <c r="L636" s="134"/>
      <c r="M636" s="134" t="s">
        <v>379</v>
      </c>
      <c r="N636" s="61" t="s">
        <v>349</v>
      </c>
      <c r="O636" s="282"/>
      <c r="P636" s="282"/>
      <c r="Q636" s="131"/>
      <c r="R636" s="131"/>
      <c r="S636" s="131"/>
      <c r="T636" s="131"/>
      <c r="U636" s="131"/>
      <c r="V636" s="131"/>
      <c r="W636" s="131"/>
      <c r="X636" s="131"/>
      <c r="Y636" s="131"/>
      <c r="Z636" s="131" t="s">
        <v>205</v>
      </c>
      <c r="AA636" s="131"/>
      <c r="AB636" s="130">
        <f t="shared" si="893"/>
        <v>1</v>
      </c>
      <c r="AC636" s="77"/>
      <c r="AD636" s="77"/>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251"/>
      <c r="BT636" s="251"/>
      <c r="BU636" s="77"/>
      <c r="BV636" s="77"/>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77"/>
      <c r="DM636" s="77"/>
      <c r="DN636" s="77"/>
      <c r="DO636" s="77"/>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61"/>
      <c r="FA636" s="61"/>
      <c r="FB636" s="61"/>
      <c r="FC636" s="61"/>
      <c r="FD636" s="61"/>
      <c r="FE636" s="77"/>
      <c r="FF636" s="77"/>
      <c r="FG636" s="77"/>
      <c r="FH636" s="77"/>
      <c r="FI636" s="77"/>
      <c r="FJ636" s="61"/>
      <c r="FK636" s="61"/>
      <c r="FL636" s="61"/>
      <c r="FM636" s="61"/>
      <c r="FN636" s="61"/>
      <c r="FO636" s="61"/>
      <c r="FP636" s="61"/>
      <c r="FQ636" s="61"/>
      <c r="FR636" s="61"/>
      <c r="FS636" s="61"/>
      <c r="FT636" s="61"/>
      <c r="FU636" s="61"/>
      <c r="FV636" s="61"/>
      <c r="FW636" s="61"/>
      <c r="FX636" s="61"/>
      <c r="FY636" s="61"/>
      <c r="FZ636" s="61"/>
      <c r="GA636" s="61"/>
      <c r="GB636" s="61"/>
      <c r="GC636" s="61"/>
      <c r="GD636" s="61"/>
      <c r="GE636" s="61"/>
      <c r="GF636" s="61"/>
      <c r="GG636" s="61"/>
      <c r="GH636" s="61"/>
      <c r="GI636" s="61"/>
      <c r="GJ636" s="61"/>
      <c r="GK636" s="61"/>
      <c r="GL636" s="61"/>
      <c r="GM636" s="61"/>
      <c r="GN636" s="61"/>
      <c r="GO636" s="61"/>
      <c r="GP636" s="61"/>
      <c r="GQ636" s="61"/>
      <c r="GR636" s="61"/>
      <c r="GS636" s="61"/>
      <c r="GT636" s="61"/>
      <c r="GU636" s="61"/>
      <c r="GV636" s="61"/>
      <c r="GW636" s="61"/>
      <c r="GX636" s="61"/>
      <c r="GY636" s="77"/>
      <c r="GZ636" s="77"/>
      <c r="HA636" s="77"/>
      <c r="HB636" s="77"/>
      <c r="HC636" s="77"/>
      <c r="HD636" s="61"/>
      <c r="HE636" s="61"/>
      <c r="HF636" s="61"/>
      <c r="HG636" s="61"/>
      <c r="HH636" s="61"/>
      <c r="HI636" s="61"/>
      <c r="HJ636" s="61"/>
      <c r="HK636" s="61"/>
      <c r="HL636" s="61"/>
      <c r="HM636" s="61"/>
      <c r="HN636" s="61"/>
      <c r="HO636" s="61"/>
      <c r="HP636" s="61"/>
      <c r="HQ636" s="61"/>
      <c r="HR636" s="61"/>
      <c r="HS636" s="61"/>
      <c r="HT636" s="61"/>
      <c r="HU636" s="61"/>
      <c r="HV636" s="61"/>
      <c r="HW636" s="61"/>
      <c r="HX636" s="61"/>
      <c r="HY636" s="61"/>
      <c r="HZ636" s="61"/>
      <c r="IA636" s="61"/>
      <c r="IB636" s="61"/>
      <c r="IC636" s="61"/>
      <c r="ID636" s="61"/>
      <c r="IE636" s="61"/>
      <c r="IF636" s="61"/>
      <c r="IG636" s="61"/>
      <c r="IH636" s="61"/>
      <c r="II636" s="61"/>
      <c r="IJ636" s="61"/>
      <c r="IK636" s="61"/>
      <c r="IL636" s="61"/>
      <c r="IM636" s="61"/>
      <c r="IN636" s="61"/>
      <c r="IO636" s="61"/>
      <c r="IP636" s="61"/>
      <c r="IQ636" s="61"/>
      <c r="IR636" s="61"/>
      <c r="IS636" s="77"/>
      <c r="IT636" s="77"/>
      <c r="IU636" s="77"/>
      <c r="IV636" s="77"/>
      <c r="IW636" s="61"/>
      <c r="IX636" s="61"/>
      <c r="IY636" s="61"/>
      <c r="IZ636" s="61"/>
      <c r="JA636" s="61"/>
      <c r="JB636" s="61"/>
      <c r="JC636" s="61"/>
      <c r="JD636" s="61"/>
      <c r="JE636" s="61"/>
      <c r="JF636" s="61"/>
      <c r="JG636" s="61"/>
      <c r="JH636" s="61"/>
      <c r="JI636" s="61"/>
      <c r="JJ636" s="61"/>
      <c r="JK636" s="61"/>
      <c r="JL636" s="61"/>
      <c r="JM636" s="61"/>
      <c r="JN636" s="61"/>
      <c r="JO636" s="61"/>
      <c r="JP636" s="61"/>
      <c r="JQ636" s="61"/>
      <c r="JR636" s="61"/>
      <c r="JS636" s="61"/>
      <c r="JT636" s="61"/>
      <c r="JU636" s="61"/>
      <c r="JV636" s="61"/>
      <c r="JW636" s="61"/>
      <c r="JX636" s="61"/>
      <c r="JY636" s="61"/>
      <c r="JZ636" s="61"/>
      <c r="KA636" s="61"/>
      <c r="KB636" s="61"/>
      <c r="KC636" s="61"/>
      <c r="KD636" s="61"/>
      <c r="KE636" s="61"/>
      <c r="KF636" s="61"/>
      <c r="KG636" s="61"/>
      <c r="KH636" s="61"/>
      <c r="KI636" s="61"/>
      <c r="KJ636" s="61"/>
      <c r="KK636" s="78"/>
      <c r="KL636" s="61"/>
      <c r="KM636" s="61"/>
      <c r="KN636" s="61"/>
      <c r="KO636" s="61"/>
      <c r="KP636" s="61"/>
      <c r="KQ636" s="61"/>
      <c r="KR636" s="61"/>
      <c r="KS636" s="61"/>
      <c r="KT636" s="61"/>
      <c r="KU636" s="61"/>
      <c r="KV636" s="61"/>
      <c r="KW636" s="61"/>
      <c r="KX636" s="61"/>
      <c r="KY636" s="61"/>
      <c r="KZ636" s="61"/>
      <c r="LA636" s="61"/>
      <c r="LB636" s="61"/>
      <c r="LC636" s="61"/>
      <c r="LD636" s="61"/>
      <c r="LE636" s="61"/>
      <c r="LF636" s="61"/>
      <c r="LG636" s="61"/>
      <c r="LH636" s="61"/>
      <c r="LI636" s="61"/>
      <c r="LJ636" s="61"/>
      <c r="LK636" s="61"/>
      <c r="LL636" s="61"/>
      <c r="LM636" s="61"/>
      <c r="LN636" s="61"/>
      <c r="LO636" s="61"/>
      <c r="LP636" s="61"/>
      <c r="LQ636" s="61"/>
      <c r="LR636" s="61"/>
      <c r="LS636" s="61"/>
      <c r="LT636" s="61"/>
      <c r="LU636" s="61"/>
      <c r="LV636" s="61"/>
      <c r="LW636" s="61"/>
      <c r="LX636" s="61"/>
      <c r="LY636" s="61"/>
      <c r="LZ636" s="61"/>
      <c r="MA636" s="61"/>
      <c r="MB636" s="78"/>
      <c r="MC636" s="78"/>
      <c r="MD636" s="61"/>
      <c r="ME636" s="61"/>
      <c r="MF636" s="61"/>
      <c r="MG636" s="61"/>
      <c r="MH636" s="61"/>
      <c r="MI636" s="61"/>
      <c r="MJ636" s="61"/>
      <c r="MK636" s="61"/>
      <c r="ML636" s="61"/>
      <c r="MM636" s="61"/>
      <c r="MN636" s="61"/>
      <c r="MO636" s="61"/>
      <c r="MP636" s="61"/>
      <c r="MQ636" s="61"/>
      <c r="MR636" s="61"/>
      <c r="MS636" s="61"/>
      <c r="MT636" s="61"/>
      <c r="MU636" s="61"/>
      <c r="MV636" s="61"/>
      <c r="MW636" s="61"/>
      <c r="MX636" s="61"/>
      <c r="MY636" s="61"/>
      <c r="MZ636" s="61"/>
      <c r="NA636" s="61"/>
      <c r="NB636" s="61"/>
      <c r="NC636" s="61"/>
      <c r="ND636" s="202"/>
      <c r="NE636" s="203"/>
      <c r="NF636" s="202"/>
      <c r="NG636" s="203"/>
      <c r="NH636" s="202"/>
      <c r="NI636" s="203"/>
      <c r="NJ636" s="202"/>
      <c r="NK636" s="203"/>
      <c r="NL636" s="204"/>
      <c r="NM636" s="207"/>
      <c r="NN636" s="61"/>
      <c r="NO636" s="61"/>
      <c r="NP636" s="61"/>
      <c r="NQ636" s="61"/>
      <c r="NR636" s="61"/>
      <c r="NS636" s="61"/>
      <c r="NT636" s="61"/>
      <c r="NU636" s="61"/>
      <c r="NV636" s="61"/>
      <c r="NW636" s="61"/>
      <c r="NX636" s="61"/>
      <c r="NY636" s="61"/>
      <c r="NZ636" s="61"/>
      <c r="OA636" s="61"/>
      <c r="OB636" s="61"/>
      <c r="OC636" s="61"/>
      <c r="OD636" s="61"/>
      <c r="OE636" s="61"/>
      <c r="OF636" s="61"/>
      <c r="OG636" s="61"/>
      <c r="OH636" s="61"/>
      <c r="OI636" s="61"/>
      <c r="OJ636" s="61"/>
      <c r="OK636" s="61"/>
      <c r="OL636" s="61"/>
      <c r="OM636" s="61"/>
      <c r="ON636" s="61"/>
      <c r="OO636" s="61"/>
      <c r="OP636" s="61"/>
      <c r="OQ636" s="61"/>
      <c r="OR636" s="61"/>
      <c r="OS636" s="61"/>
      <c r="OT636" s="61"/>
      <c r="OU636" s="61"/>
      <c r="OV636" s="61"/>
      <c r="OW636" s="61"/>
      <c r="OX636" s="61"/>
      <c r="OY636" s="61"/>
      <c r="OZ636" s="61"/>
    </row>
    <row r="637" spans="1:416" ht="48" hidden="1" customHeight="1">
      <c r="A637" s="282"/>
      <c r="B637" s="274"/>
      <c r="C637" s="279"/>
      <c r="D637" s="289"/>
      <c r="E637" s="279"/>
      <c r="F637" s="291"/>
      <c r="G637" s="281"/>
      <c r="H637" s="142" t="s">
        <v>1433</v>
      </c>
      <c r="I637" s="137" t="s">
        <v>1434</v>
      </c>
      <c r="J637" s="134"/>
      <c r="K637" s="206" t="s">
        <v>662</v>
      </c>
      <c r="L637" s="134" t="s">
        <v>500</v>
      </c>
      <c r="M637" s="55" t="s">
        <v>379</v>
      </c>
      <c r="N637" s="61" t="s">
        <v>349</v>
      </c>
      <c r="O637" s="282"/>
      <c r="P637" s="282"/>
      <c r="Q637" s="131"/>
      <c r="R637" s="131"/>
      <c r="S637" s="131"/>
      <c r="T637" s="131"/>
      <c r="U637" s="131"/>
      <c r="V637" s="131"/>
      <c r="W637" s="131"/>
      <c r="X637" s="131"/>
      <c r="Y637" s="131"/>
      <c r="Z637" s="131"/>
      <c r="AA637" s="131" t="s">
        <v>205</v>
      </c>
      <c r="AB637" s="130">
        <f t="shared" si="893"/>
        <v>1</v>
      </c>
      <c r="AC637" s="77"/>
      <c r="AD637" s="77"/>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251"/>
      <c r="BT637" s="251"/>
      <c r="BU637" s="77"/>
      <c r="BV637" s="77"/>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77"/>
      <c r="DM637" s="77"/>
      <c r="DN637" s="77"/>
      <c r="DO637" s="77"/>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77"/>
      <c r="FF637" s="77"/>
      <c r="FG637" s="77"/>
      <c r="FH637" s="77"/>
      <c r="FI637" s="77"/>
      <c r="FJ637" s="61"/>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c r="GL637" s="61"/>
      <c r="GM637" s="61"/>
      <c r="GN637" s="61"/>
      <c r="GO637" s="61"/>
      <c r="GP637" s="61"/>
      <c r="GQ637" s="61"/>
      <c r="GR637" s="61"/>
      <c r="GS637" s="61"/>
      <c r="GT637" s="61"/>
      <c r="GU637" s="61"/>
      <c r="GV637" s="61"/>
      <c r="GW637" s="61"/>
      <c r="GX637" s="61"/>
      <c r="GY637" s="77"/>
      <c r="GZ637" s="77"/>
      <c r="HA637" s="77"/>
      <c r="HB637" s="77"/>
      <c r="HC637" s="77"/>
      <c r="HD637" s="61"/>
      <c r="HE637" s="61"/>
      <c r="HF637" s="61"/>
      <c r="HG637" s="61"/>
      <c r="HH637" s="61"/>
      <c r="HI637" s="61"/>
      <c r="HJ637" s="61"/>
      <c r="HK637" s="61"/>
      <c r="HL637" s="61"/>
      <c r="HM637" s="61"/>
      <c r="HN637" s="61"/>
      <c r="HO637" s="61"/>
      <c r="HP637" s="61"/>
      <c r="HQ637" s="61"/>
      <c r="HR637" s="61"/>
      <c r="HS637" s="61"/>
      <c r="HT637" s="61"/>
      <c r="HU637" s="61"/>
      <c r="HV637" s="61"/>
      <c r="HW637" s="61"/>
      <c r="HX637" s="61"/>
      <c r="HY637" s="61"/>
      <c r="HZ637" s="61"/>
      <c r="IA637" s="61"/>
      <c r="IB637" s="61"/>
      <c r="IC637" s="61"/>
      <c r="ID637" s="61"/>
      <c r="IE637" s="61"/>
      <c r="IF637" s="61"/>
      <c r="IG637" s="61"/>
      <c r="IH637" s="61"/>
      <c r="II637" s="61"/>
      <c r="IJ637" s="61"/>
      <c r="IK637" s="61"/>
      <c r="IL637" s="61"/>
      <c r="IM637" s="61"/>
      <c r="IN637" s="61"/>
      <c r="IO637" s="61"/>
      <c r="IP637" s="61"/>
      <c r="IQ637" s="61"/>
      <c r="IR637" s="61"/>
      <c r="IS637" s="77"/>
      <c r="IT637" s="77"/>
      <c r="IU637" s="77"/>
      <c r="IV637" s="77"/>
      <c r="IW637" s="61"/>
      <c r="IX637" s="61"/>
      <c r="IY637" s="61"/>
      <c r="IZ637" s="61"/>
      <c r="JA637" s="61"/>
      <c r="JB637" s="61"/>
      <c r="JC637" s="61"/>
      <c r="JD637" s="61"/>
      <c r="JE637" s="61"/>
      <c r="JF637" s="61"/>
      <c r="JG637" s="61"/>
      <c r="JH637" s="61"/>
      <c r="JI637" s="61"/>
      <c r="JJ637" s="61"/>
      <c r="JK637" s="61"/>
      <c r="JL637" s="61"/>
      <c r="JM637" s="61"/>
      <c r="JN637" s="61"/>
      <c r="JO637" s="61"/>
      <c r="JP637" s="61"/>
      <c r="JQ637" s="61"/>
      <c r="JR637" s="61"/>
      <c r="JS637" s="61"/>
      <c r="JT637" s="61"/>
      <c r="JU637" s="61"/>
      <c r="JV637" s="61"/>
      <c r="JW637" s="61"/>
      <c r="JX637" s="61"/>
      <c r="JY637" s="61"/>
      <c r="JZ637" s="61"/>
      <c r="KA637" s="61"/>
      <c r="KB637" s="61"/>
      <c r="KC637" s="61"/>
      <c r="KD637" s="61"/>
      <c r="KE637" s="61"/>
      <c r="KF637" s="61"/>
      <c r="KG637" s="61"/>
      <c r="KH637" s="61"/>
      <c r="KI637" s="61"/>
      <c r="KJ637" s="61"/>
      <c r="KK637" s="78"/>
      <c r="KL637" s="61"/>
      <c r="KM637" s="61"/>
      <c r="KN637" s="61"/>
      <c r="KO637" s="61"/>
      <c r="KP637" s="61"/>
      <c r="KQ637" s="61"/>
      <c r="KR637" s="61"/>
      <c r="KS637" s="61"/>
      <c r="KT637" s="61"/>
      <c r="KU637" s="61"/>
      <c r="KV637" s="61"/>
      <c r="KW637" s="61"/>
      <c r="KX637" s="61"/>
      <c r="KY637" s="61"/>
      <c r="KZ637" s="61"/>
      <c r="LA637" s="61"/>
      <c r="LB637" s="61"/>
      <c r="LC637" s="61"/>
      <c r="LD637" s="61"/>
      <c r="LE637" s="61"/>
      <c r="LF637" s="61"/>
      <c r="LG637" s="61"/>
      <c r="LH637" s="61"/>
      <c r="LI637" s="61"/>
      <c r="LJ637" s="61"/>
      <c r="LK637" s="61"/>
      <c r="LL637" s="61"/>
      <c r="LM637" s="61"/>
      <c r="LN637" s="61"/>
      <c r="LO637" s="61"/>
      <c r="LP637" s="61"/>
      <c r="LQ637" s="61"/>
      <c r="LR637" s="61"/>
      <c r="LS637" s="61"/>
      <c r="LT637" s="61"/>
      <c r="LU637" s="61"/>
      <c r="LV637" s="61"/>
      <c r="LW637" s="61"/>
      <c r="LX637" s="61"/>
      <c r="LY637" s="61"/>
      <c r="LZ637" s="61"/>
      <c r="MA637" s="61"/>
      <c r="MB637" s="78"/>
      <c r="MC637" s="78"/>
      <c r="MD637" s="61"/>
      <c r="ME637" s="61"/>
      <c r="MF637" s="61"/>
      <c r="MG637" s="61"/>
      <c r="MH637" s="61"/>
      <c r="MI637" s="61"/>
      <c r="MJ637" s="61"/>
      <c r="MK637" s="61"/>
      <c r="ML637" s="61"/>
      <c r="MM637" s="61"/>
      <c r="MN637" s="61"/>
      <c r="MO637" s="61"/>
      <c r="MP637" s="61"/>
      <c r="MQ637" s="61"/>
      <c r="MR637" s="61"/>
      <c r="MS637" s="61"/>
      <c r="MT637" s="61"/>
      <c r="MU637" s="61"/>
      <c r="MV637" s="61"/>
      <c r="MW637" s="61"/>
      <c r="MX637" s="61"/>
      <c r="MY637" s="61"/>
      <c r="MZ637" s="61"/>
      <c r="NA637" s="61"/>
      <c r="NB637" s="61"/>
      <c r="NC637" s="61"/>
      <c r="ND637" s="202"/>
      <c r="NE637" s="203"/>
      <c r="NF637" s="202"/>
      <c r="NG637" s="203"/>
      <c r="NH637" s="202"/>
      <c r="NI637" s="203"/>
      <c r="NJ637" s="202"/>
      <c r="NK637" s="203"/>
      <c r="NL637" s="204"/>
      <c r="NM637" s="207"/>
      <c r="NN637" s="61"/>
      <c r="NO637" s="61"/>
      <c r="NP637" s="61"/>
      <c r="NQ637" s="61"/>
      <c r="NR637" s="61"/>
      <c r="NS637" s="61"/>
      <c r="NT637" s="61"/>
      <c r="NU637" s="61"/>
      <c r="NV637" s="61"/>
      <c r="NW637" s="61"/>
      <c r="NX637" s="61"/>
      <c r="NY637" s="61"/>
      <c r="NZ637" s="61"/>
      <c r="OA637" s="61"/>
      <c r="OB637" s="61"/>
      <c r="OC637" s="61"/>
      <c r="OD637" s="61"/>
      <c r="OE637" s="61"/>
      <c r="OF637" s="61"/>
      <c r="OG637" s="61"/>
      <c r="OH637" s="61"/>
      <c r="OI637" s="61"/>
      <c r="OJ637" s="61"/>
      <c r="OK637" s="61"/>
      <c r="OL637" s="61"/>
      <c r="OM637" s="61"/>
      <c r="ON637" s="61"/>
      <c r="OO637" s="61"/>
      <c r="OP637" s="61"/>
      <c r="OQ637" s="61"/>
      <c r="OR637" s="61"/>
      <c r="OS637" s="61"/>
      <c r="OT637" s="61"/>
      <c r="OU637" s="61"/>
      <c r="OV637" s="61"/>
      <c r="OW637" s="61"/>
      <c r="OX637" s="61"/>
      <c r="OY637" s="61"/>
      <c r="OZ637" s="61"/>
    </row>
    <row r="638" spans="1:416" ht="48" hidden="1" customHeight="1">
      <c r="A638" s="282"/>
      <c r="B638" s="272">
        <v>250</v>
      </c>
      <c r="C638" s="275" t="s">
        <v>19</v>
      </c>
      <c r="D638" s="288" t="s">
        <v>4</v>
      </c>
      <c r="E638" s="275" t="s">
        <v>819</v>
      </c>
      <c r="F638" s="290" t="s">
        <v>6</v>
      </c>
      <c r="G638" s="281"/>
      <c r="H638" s="137" t="s">
        <v>526</v>
      </c>
      <c r="I638" s="137" t="s">
        <v>1418</v>
      </c>
      <c r="J638" s="134"/>
      <c r="K638" s="206" t="s">
        <v>662</v>
      </c>
      <c r="L638" s="134" t="s">
        <v>500</v>
      </c>
      <c r="M638" s="55" t="s">
        <v>379</v>
      </c>
      <c r="N638" s="61" t="s">
        <v>349</v>
      </c>
      <c r="O638" s="282" t="s">
        <v>205</v>
      </c>
      <c r="P638" s="272">
        <v>4</v>
      </c>
      <c r="Q638" s="131" t="s">
        <v>205</v>
      </c>
      <c r="R638" s="131"/>
      <c r="S638" s="131"/>
      <c r="T638" s="131"/>
      <c r="U638" s="131"/>
      <c r="V638" s="131"/>
      <c r="W638" s="131"/>
      <c r="X638" s="131"/>
      <c r="Y638" s="131"/>
      <c r="Z638" s="131"/>
      <c r="AA638" s="131"/>
      <c r="AB638" s="130">
        <f t="shared" si="893"/>
        <v>1</v>
      </c>
      <c r="AC638" s="75" t="s">
        <v>556</v>
      </c>
      <c r="AD638" s="77"/>
      <c r="AE638" s="201">
        <v>2</v>
      </c>
      <c r="AF638" s="201">
        <v>2</v>
      </c>
      <c r="AG638" s="201">
        <v>2</v>
      </c>
      <c r="AH638" s="201">
        <v>1</v>
      </c>
      <c r="AI638" s="201">
        <v>2</v>
      </c>
      <c r="AJ638" s="201">
        <v>2</v>
      </c>
      <c r="AK638" s="201">
        <v>2</v>
      </c>
      <c r="AL638" s="201">
        <v>2</v>
      </c>
      <c r="AM638" s="201">
        <v>1</v>
      </c>
      <c r="AN638" s="201">
        <v>2</v>
      </c>
      <c r="AO638" s="201">
        <v>2</v>
      </c>
      <c r="AP638" s="201">
        <v>2</v>
      </c>
      <c r="AQ638" s="201">
        <v>2</v>
      </c>
      <c r="AR638" s="201">
        <v>2</v>
      </c>
      <c r="AS638" s="201">
        <v>2</v>
      </c>
      <c r="AT638" s="201">
        <v>1</v>
      </c>
      <c r="AU638" s="201">
        <v>2</v>
      </c>
      <c r="AV638" s="201">
        <v>2</v>
      </c>
      <c r="AW638" s="201">
        <v>2</v>
      </c>
      <c r="AX638" s="201">
        <v>2</v>
      </c>
      <c r="AY638" s="201">
        <v>2</v>
      </c>
      <c r="AZ638" s="201">
        <v>2</v>
      </c>
      <c r="BA638" s="201">
        <v>2</v>
      </c>
      <c r="BB638" s="201">
        <v>2</v>
      </c>
      <c r="BC638" s="201">
        <v>2</v>
      </c>
      <c r="BD638" s="201">
        <v>2</v>
      </c>
      <c r="BE638" s="201">
        <v>2</v>
      </c>
      <c r="BF638" s="201">
        <v>2</v>
      </c>
      <c r="BG638" s="201">
        <v>2</v>
      </c>
      <c r="BH638" s="201">
        <v>1</v>
      </c>
      <c r="BI638" s="202">
        <f>COUNTIF(AE638:BH638,"2")</f>
        <v>26</v>
      </c>
      <c r="BJ638" s="203">
        <f>BI638/(BI638+BK638+BM638+BO638)</f>
        <v>0.8666666666666667</v>
      </c>
      <c r="BK638" s="202">
        <f>COUNTIF(AE638:BH638,"1")</f>
        <v>4</v>
      </c>
      <c r="BL638" s="203">
        <f>BK638/(BI638+BK638+BM638+BO638)</f>
        <v>0.13333333333333333</v>
      </c>
      <c r="BM638" s="202">
        <f>COUNTIF(AE638:BH638,"0")</f>
        <v>0</v>
      </c>
      <c r="BN638" s="203">
        <f>BM638/(BI638+BK638+BM638+BO638)</f>
        <v>0</v>
      </c>
      <c r="BO638" s="202">
        <f>COUNTIF(P638:BH638,"KĐG")</f>
        <v>0</v>
      </c>
      <c r="BP638" s="203">
        <f>BO638/(BI638+BK638+BM638+BO638)</f>
        <v>0</v>
      </c>
      <c r="BQ638" s="204">
        <f>(((BI638*2)+(BK638*1)+(BM638*0)))/(BI638+BK638+BM638)</f>
        <v>1.8666666666666667</v>
      </c>
      <c r="BR638" s="205" t="str">
        <f>IF(BP638&gt;=50%,"KĐG",IF(BQ638&gt;=1.6,"Đạt mục tiêu",IF(BQ638&gt;=1,"Cần cố gắng","Chưa đạt")))</f>
        <v>Đạt mục tiêu</v>
      </c>
      <c r="BS638" s="251"/>
      <c r="BT638" s="251"/>
      <c r="BU638" s="77">
        <v>2</v>
      </c>
      <c r="BV638" s="77">
        <v>2</v>
      </c>
      <c r="BW638" s="61">
        <v>2</v>
      </c>
      <c r="BX638" s="61">
        <v>1</v>
      </c>
      <c r="BY638" s="61">
        <v>2</v>
      </c>
      <c r="BZ638" s="61">
        <v>2</v>
      </c>
      <c r="CA638" s="61">
        <v>2</v>
      </c>
      <c r="CB638" s="61">
        <v>2</v>
      </c>
      <c r="CC638" s="61">
        <v>1</v>
      </c>
      <c r="CD638" s="61">
        <v>2</v>
      </c>
      <c r="CE638" s="61">
        <v>2</v>
      </c>
      <c r="CF638" s="61">
        <v>2</v>
      </c>
      <c r="CG638" s="61">
        <v>2</v>
      </c>
      <c r="CH638" s="61">
        <v>2</v>
      </c>
      <c r="CI638" s="61">
        <v>2</v>
      </c>
      <c r="CJ638" s="61">
        <v>1</v>
      </c>
      <c r="CK638" s="61">
        <v>2</v>
      </c>
      <c r="CL638" s="61">
        <v>2</v>
      </c>
      <c r="CM638" s="61">
        <v>2</v>
      </c>
      <c r="CN638" s="61">
        <v>2</v>
      </c>
      <c r="CO638" s="61">
        <v>2</v>
      </c>
      <c r="CP638" s="61">
        <v>2</v>
      </c>
      <c r="CQ638" s="61">
        <v>2</v>
      </c>
      <c r="CR638" s="61">
        <v>2</v>
      </c>
      <c r="CS638" s="61">
        <v>2</v>
      </c>
      <c r="CT638" s="61">
        <v>2</v>
      </c>
      <c r="CU638" s="61">
        <v>2</v>
      </c>
      <c r="CV638" s="61">
        <v>2</v>
      </c>
      <c r="CW638" s="61">
        <v>2</v>
      </c>
      <c r="CX638" s="61">
        <v>1</v>
      </c>
      <c r="CY638" s="61">
        <f>COUNTIF(BU638:CX638,"2")</f>
        <v>26</v>
      </c>
      <c r="CZ638" s="61">
        <f>CY638/(CY638+DA638+DC638+DE638)</f>
        <v>0.8666666666666667</v>
      </c>
      <c r="DA638" s="61">
        <f>COUNTIF(BU638:CX638,"1")</f>
        <v>4</v>
      </c>
      <c r="DB638" s="61">
        <f>DA638/(CY638+DA638+DC638+DE638)</f>
        <v>0.13333333333333333</v>
      </c>
      <c r="DC638" s="61">
        <f>COUNTIF(BU638:CX638,"0")</f>
        <v>0</v>
      </c>
      <c r="DD638" s="61">
        <f>DC638/(CY638+DA638+DC638+DE638)</f>
        <v>0</v>
      </c>
      <c r="DE638" s="61">
        <f>COUNTIF(BG638:CX638,"KĐG")</f>
        <v>0</v>
      </c>
      <c r="DF638" s="61">
        <f>DE638/(CY638+DA638+DC638+DE638)</f>
        <v>0</v>
      </c>
      <c r="DG638" s="61">
        <f>(((CY638*2)+(DA638*1)+(DC638*0)))/(CY638+DA638+DC638)</f>
        <v>1.8666666666666667</v>
      </c>
      <c r="DH638" s="61" t="str">
        <f>IF(DF638&gt;=50%,"KĐG",IF(DG638&gt;=1.6,"Đạt mục tiêu",IF(DG638&gt;=1,"Cần cố gắng","Chưa đạt")))</f>
        <v>Đạt mục tiêu</v>
      </c>
      <c r="DI638" s="61"/>
      <c r="DJ638" s="61"/>
      <c r="DK638" s="61"/>
      <c r="DL638" s="77"/>
      <c r="DM638" s="77"/>
      <c r="DN638" s="77"/>
      <c r="DO638" s="77"/>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c r="EZ638" s="61"/>
      <c r="FA638" s="61"/>
      <c r="FB638" s="61"/>
      <c r="FC638" s="61"/>
      <c r="FD638" s="61"/>
      <c r="FE638" s="77"/>
      <c r="FF638" s="77"/>
      <c r="FG638" s="77"/>
      <c r="FH638" s="77"/>
      <c r="FI638" s="77"/>
      <c r="FJ638" s="61"/>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c r="GL638" s="61"/>
      <c r="GM638" s="61"/>
      <c r="GN638" s="61"/>
      <c r="GO638" s="61"/>
      <c r="GP638" s="61"/>
      <c r="GQ638" s="61"/>
      <c r="GR638" s="61"/>
      <c r="GS638" s="61"/>
      <c r="GT638" s="61"/>
      <c r="GU638" s="61"/>
      <c r="GV638" s="61"/>
      <c r="GW638" s="61"/>
      <c r="GX638" s="61"/>
      <c r="GY638" s="77"/>
      <c r="GZ638" s="77"/>
      <c r="HA638" s="77"/>
      <c r="HB638" s="77"/>
      <c r="HC638" s="77"/>
      <c r="HD638" s="61"/>
      <c r="HE638" s="61"/>
      <c r="HF638" s="61"/>
      <c r="HG638" s="61"/>
      <c r="HH638" s="61"/>
      <c r="HI638" s="61"/>
      <c r="HJ638" s="61"/>
      <c r="HK638" s="61"/>
      <c r="HL638" s="61"/>
      <c r="HM638" s="61"/>
      <c r="HN638" s="61"/>
      <c r="HO638" s="61"/>
      <c r="HP638" s="61"/>
      <c r="HQ638" s="61"/>
      <c r="HR638" s="61"/>
      <c r="HS638" s="61"/>
      <c r="HT638" s="61"/>
      <c r="HU638" s="61"/>
      <c r="HV638" s="61"/>
      <c r="HW638" s="61"/>
      <c r="HX638" s="61"/>
      <c r="HY638" s="61"/>
      <c r="HZ638" s="61"/>
      <c r="IA638" s="61"/>
      <c r="IB638" s="61"/>
      <c r="IC638" s="61"/>
      <c r="ID638" s="61"/>
      <c r="IE638" s="61"/>
      <c r="IF638" s="61"/>
      <c r="IG638" s="61"/>
      <c r="IH638" s="61"/>
      <c r="II638" s="61"/>
      <c r="IJ638" s="61"/>
      <c r="IK638" s="61"/>
      <c r="IL638" s="61"/>
      <c r="IM638" s="61"/>
      <c r="IN638" s="61"/>
      <c r="IO638" s="61"/>
      <c r="IP638" s="61"/>
      <c r="IQ638" s="61"/>
      <c r="IR638" s="61"/>
      <c r="IS638" s="77"/>
      <c r="IT638" s="77"/>
      <c r="IU638" s="77"/>
      <c r="IV638" s="77"/>
      <c r="IW638" s="61"/>
      <c r="IX638" s="61"/>
      <c r="IY638" s="61"/>
      <c r="IZ638" s="61"/>
      <c r="JA638" s="61"/>
      <c r="JB638" s="61"/>
      <c r="JC638" s="61"/>
      <c r="JD638" s="61"/>
      <c r="JE638" s="61"/>
      <c r="JF638" s="61"/>
      <c r="JG638" s="61"/>
      <c r="JH638" s="61"/>
      <c r="JI638" s="61"/>
      <c r="JJ638" s="61"/>
      <c r="JK638" s="61"/>
      <c r="JL638" s="61"/>
      <c r="JM638" s="61"/>
      <c r="JN638" s="61"/>
      <c r="JO638" s="61"/>
      <c r="JP638" s="61"/>
      <c r="JQ638" s="61"/>
      <c r="JR638" s="61"/>
      <c r="JS638" s="61"/>
      <c r="JT638" s="61"/>
      <c r="JU638" s="61"/>
      <c r="JV638" s="61"/>
      <c r="JW638" s="61"/>
      <c r="JX638" s="61"/>
      <c r="JY638" s="61"/>
      <c r="JZ638" s="61"/>
      <c r="KA638" s="61"/>
      <c r="KB638" s="61"/>
      <c r="KC638" s="61"/>
      <c r="KD638" s="61"/>
      <c r="KE638" s="61"/>
      <c r="KF638" s="61"/>
      <c r="KG638" s="61"/>
      <c r="KH638" s="61"/>
      <c r="KI638" s="61"/>
      <c r="KJ638" s="61"/>
      <c r="KK638" s="61"/>
      <c r="KL638" s="61"/>
      <c r="KM638" s="61"/>
      <c r="KN638" s="61"/>
      <c r="KO638" s="61"/>
      <c r="KP638" s="61"/>
      <c r="KQ638" s="61"/>
      <c r="KR638" s="61"/>
      <c r="KS638" s="61"/>
      <c r="KT638" s="61"/>
      <c r="KU638" s="61"/>
      <c r="KV638" s="61"/>
      <c r="KW638" s="61"/>
      <c r="KX638" s="61"/>
      <c r="KY638" s="61"/>
      <c r="KZ638" s="61"/>
      <c r="LA638" s="61"/>
      <c r="LB638" s="61"/>
      <c r="LC638" s="61"/>
      <c r="LD638" s="61"/>
      <c r="LE638" s="61"/>
      <c r="LF638" s="61"/>
      <c r="LG638" s="61"/>
      <c r="LH638" s="61"/>
      <c r="LI638" s="61"/>
      <c r="LJ638" s="61"/>
      <c r="LK638" s="61"/>
      <c r="LL638" s="61"/>
      <c r="LM638" s="61"/>
      <c r="LN638" s="61"/>
      <c r="LO638" s="61"/>
      <c r="LP638" s="61"/>
      <c r="LQ638" s="61"/>
      <c r="LR638" s="61"/>
      <c r="LS638" s="61"/>
      <c r="LT638" s="61"/>
      <c r="LU638" s="61"/>
      <c r="LV638" s="61"/>
      <c r="LW638" s="61"/>
      <c r="LX638" s="61"/>
      <c r="LY638" s="61"/>
      <c r="LZ638" s="61"/>
      <c r="MA638" s="61"/>
      <c r="MB638" s="61"/>
      <c r="MC638" s="61"/>
      <c r="MD638" s="61"/>
      <c r="ME638" s="61"/>
      <c r="MF638" s="61"/>
      <c r="MG638" s="61"/>
      <c r="MH638" s="61"/>
      <c r="MI638" s="61"/>
      <c r="MJ638" s="61"/>
      <c r="MK638" s="61"/>
      <c r="ML638" s="61"/>
      <c r="MM638" s="61"/>
      <c r="MN638" s="61"/>
      <c r="MO638" s="61"/>
      <c r="MP638" s="61"/>
      <c r="MQ638" s="61"/>
      <c r="MR638" s="61"/>
      <c r="MS638" s="61"/>
      <c r="MT638" s="61"/>
      <c r="MU638" s="61"/>
      <c r="MV638" s="61"/>
      <c r="MW638" s="61"/>
      <c r="MX638" s="61"/>
      <c r="MY638" s="61"/>
      <c r="MZ638" s="61"/>
      <c r="NA638" s="61"/>
      <c r="NB638" s="61"/>
      <c r="NC638" s="61"/>
      <c r="ND638" s="61"/>
      <c r="NE638" s="61"/>
      <c r="NF638" s="61"/>
      <c r="NG638" s="61"/>
      <c r="NH638" s="61"/>
      <c r="NI638" s="61"/>
      <c r="NJ638" s="61"/>
      <c r="NK638" s="61"/>
      <c r="NL638" s="61"/>
      <c r="NM638" s="61"/>
      <c r="NN638" s="61"/>
      <c r="NO638" s="61"/>
      <c r="NP638" s="61"/>
      <c r="NQ638" s="61"/>
      <c r="NR638" s="61"/>
      <c r="NS638" s="61"/>
      <c r="NT638" s="61"/>
      <c r="NU638" s="61"/>
      <c r="NV638" s="61"/>
      <c r="NW638" s="61"/>
      <c r="NX638" s="61"/>
      <c r="NY638" s="61"/>
      <c r="NZ638" s="61"/>
      <c r="OA638" s="61"/>
      <c r="OB638" s="61"/>
      <c r="OC638" s="61"/>
      <c r="OD638" s="61"/>
      <c r="OE638" s="61"/>
      <c r="OF638" s="61"/>
      <c r="OG638" s="61"/>
      <c r="OH638" s="61"/>
      <c r="OI638" s="61"/>
      <c r="OJ638" s="61"/>
      <c r="OK638" s="61"/>
      <c r="OL638" s="61"/>
      <c r="OM638" s="61"/>
      <c r="ON638" s="61"/>
      <c r="OO638" s="61"/>
      <c r="OP638" s="61"/>
      <c r="OQ638" s="61"/>
      <c r="OR638" s="61"/>
      <c r="OS638" s="61"/>
      <c r="OT638" s="61"/>
      <c r="OU638" s="61"/>
      <c r="OV638" s="61"/>
      <c r="OW638" s="61"/>
      <c r="OX638" s="61"/>
      <c r="OY638" s="61"/>
      <c r="OZ638" s="61"/>
    </row>
    <row r="639" spans="1:416" ht="156" customHeight="1">
      <c r="A639" s="282"/>
      <c r="B639" s="274"/>
      <c r="C639" s="279"/>
      <c r="D639" s="289"/>
      <c r="E639" s="279"/>
      <c r="F639" s="291"/>
      <c r="G639" s="281"/>
      <c r="H639" s="137" t="s">
        <v>1435</v>
      </c>
      <c r="I639" s="137" t="s">
        <v>1606</v>
      </c>
      <c r="J639" s="134"/>
      <c r="K639" s="206" t="s">
        <v>662</v>
      </c>
      <c r="L639" s="134" t="s">
        <v>500</v>
      </c>
      <c r="M639" s="55" t="s">
        <v>379</v>
      </c>
      <c r="N639" s="61" t="s">
        <v>349</v>
      </c>
      <c r="O639" s="282"/>
      <c r="P639" s="274"/>
      <c r="Q639" s="131"/>
      <c r="R639" s="131" t="s">
        <v>205</v>
      </c>
      <c r="S639" s="131"/>
      <c r="T639" s="131"/>
      <c r="U639" s="131"/>
      <c r="V639" s="131"/>
      <c r="W639" s="131"/>
      <c r="X639" s="131"/>
      <c r="Y639" s="131"/>
      <c r="Z639" s="131"/>
      <c r="AA639" s="131"/>
      <c r="AB639" s="130">
        <f t="shared" si="893"/>
        <v>1</v>
      </c>
      <c r="AC639" s="77"/>
      <c r="AD639" s="77"/>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79" t="s">
        <v>556</v>
      </c>
      <c r="BT639" s="79" t="s">
        <v>556</v>
      </c>
      <c r="BU639" s="79"/>
      <c r="BV639" s="205"/>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202"/>
      <c r="DC639" s="203"/>
      <c r="DD639" s="202"/>
      <c r="DE639" s="203"/>
      <c r="DF639" s="202"/>
      <c r="DG639" s="203"/>
      <c r="DH639" s="202"/>
      <c r="DI639" s="203" t="e">
        <f>DH639/(DB639+DD639+DF639+DH639)</f>
        <v>#DIV/0!</v>
      </c>
      <c r="DJ639" s="204" t="e">
        <f>(((DB639*2)+(DD639*1)+(DF639*0)))/(DB639+DD639+DF639)</f>
        <v>#DIV/0!</v>
      </c>
      <c r="DK639" s="207" t="e">
        <f>IF(DI639&gt;=50%,"KĐG",IF(DJ639&gt;=1.6,"Đạt mục tiêu",IF(DJ639&gt;=1,"Cần cố gắng","Chưa đạt")))</f>
        <v>#DIV/0!</v>
      </c>
      <c r="DL639" s="77"/>
      <c r="DM639" s="77"/>
      <c r="DN639" s="77"/>
      <c r="DO639" s="77"/>
      <c r="DP639" s="201"/>
      <c r="DQ639" s="201"/>
      <c r="DR639" s="201"/>
      <c r="DS639" s="201"/>
      <c r="DT639" s="201"/>
      <c r="DU639" s="201"/>
      <c r="DV639" s="201"/>
      <c r="DW639" s="201"/>
      <c r="DX639" s="201"/>
      <c r="DY639" s="201"/>
      <c r="DZ639" s="201"/>
      <c r="EA639" s="201"/>
      <c r="EB639" s="201"/>
      <c r="EC639" s="201"/>
      <c r="ED639" s="201"/>
      <c r="EE639" s="201"/>
      <c r="EF639" s="201"/>
      <c r="EG639" s="201"/>
      <c r="EH639" s="201"/>
      <c r="EI639" s="201"/>
      <c r="EJ639" s="201"/>
      <c r="EK639" s="201"/>
      <c r="EL639" s="201"/>
      <c r="EM639" s="201"/>
      <c r="EN639" s="201"/>
      <c r="EO639" s="201"/>
      <c r="EP639" s="201"/>
      <c r="EQ639" s="201"/>
      <c r="ER639" s="201"/>
      <c r="ES639" s="201"/>
      <c r="ET639" s="201"/>
      <c r="EU639" s="201"/>
      <c r="EV639" s="61"/>
      <c r="EW639" s="61"/>
      <c r="EX639" s="61"/>
      <c r="EY639" s="61"/>
      <c r="EZ639" s="61"/>
      <c r="FA639" s="61"/>
      <c r="FB639" s="61"/>
      <c r="FC639" s="61"/>
      <c r="FD639" s="61"/>
      <c r="FE639" s="77"/>
      <c r="FF639" s="77"/>
      <c r="FG639" s="77"/>
      <c r="FH639" s="77"/>
      <c r="FI639" s="77"/>
      <c r="FJ639" s="61"/>
      <c r="FK639" s="61"/>
      <c r="FL639" s="61"/>
      <c r="FM639" s="61"/>
      <c r="FN639" s="61"/>
      <c r="FO639" s="61"/>
      <c r="FP639" s="61"/>
      <c r="FQ639" s="61"/>
      <c r="FR639" s="61"/>
      <c r="FS639" s="61"/>
      <c r="FT639" s="61"/>
      <c r="FU639" s="61"/>
      <c r="FV639" s="61"/>
      <c r="FW639" s="61"/>
      <c r="FX639" s="61"/>
      <c r="FY639" s="61"/>
      <c r="FZ639" s="61"/>
      <c r="GA639" s="61"/>
      <c r="GB639" s="61"/>
      <c r="GC639" s="61"/>
      <c r="GD639" s="61"/>
      <c r="GE639" s="61"/>
      <c r="GF639" s="61"/>
      <c r="GG639" s="61"/>
      <c r="GH639" s="61"/>
      <c r="GI639" s="61"/>
      <c r="GJ639" s="61"/>
      <c r="GK639" s="61"/>
      <c r="GL639" s="61"/>
      <c r="GM639" s="61"/>
      <c r="GN639" s="61"/>
      <c r="GO639" s="61"/>
      <c r="GP639" s="61"/>
      <c r="GQ639" s="61"/>
      <c r="GR639" s="61"/>
      <c r="GS639" s="61"/>
      <c r="GT639" s="61"/>
      <c r="GU639" s="61"/>
      <c r="GV639" s="61"/>
      <c r="GW639" s="61"/>
      <c r="GX639" s="61"/>
      <c r="GY639" s="77"/>
      <c r="GZ639" s="77"/>
      <c r="HA639" s="77"/>
      <c r="HB639" s="77"/>
      <c r="HC639" s="77"/>
      <c r="HD639" s="61"/>
      <c r="HE639" s="61"/>
      <c r="HF639" s="61"/>
      <c r="HG639" s="61"/>
      <c r="HH639" s="61"/>
      <c r="HI639" s="61"/>
      <c r="HJ639" s="61"/>
      <c r="HK639" s="61"/>
      <c r="HL639" s="61"/>
      <c r="HM639" s="61"/>
      <c r="HN639" s="61"/>
      <c r="HO639" s="61"/>
      <c r="HP639" s="61"/>
      <c r="HQ639" s="61"/>
      <c r="HR639" s="61"/>
      <c r="HS639" s="61"/>
      <c r="HT639" s="61"/>
      <c r="HU639" s="61"/>
      <c r="HV639" s="61"/>
      <c r="HW639" s="61"/>
      <c r="HX639" s="61"/>
      <c r="HY639" s="61"/>
      <c r="HZ639" s="61"/>
      <c r="IA639" s="61"/>
      <c r="IB639" s="61"/>
      <c r="IC639" s="61"/>
      <c r="ID639" s="61"/>
      <c r="IE639" s="61"/>
      <c r="IF639" s="61"/>
      <c r="IG639" s="61"/>
      <c r="IH639" s="61"/>
      <c r="II639" s="61"/>
      <c r="IJ639" s="61"/>
      <c r="IK639" s="61"/>
      <c r="IL639" s="61"/>
      <c r="IM639" s="61"/>
      <c r="IN639" s="61"/>
      <c r="IO639" s="61"/>
      <c r="IP639" s="61"/>
      <c r="IQ639" s="61"/>
      <c r="IR639" s="61"/>
      <c r="IS639" s="77"/>
      <c r="IT639" s="77"/>
      <c r="IU639" s="77"/>
      <c r="IV639" s="77"/>
      <c r="IW639" s="61"/>
      <c r="IX639" s="61"/>
      <c r="IY639" s="61"/>
      <c r="IZ639" s="61"/>
      <c r="JA639" s="61"/>
      <c r="JB639" s="61"/>
      <c r="JC639" s="61"/>
      <c r="JD639" s="61"/>
      <c r="JE639" s="61"/>
      <c r="JF639" s="61"/>
      <c r="JG639" s="61"/>
      <c r="JH639" s="61"/>
      <c r="JI639" s="61"/>
      <c r="JJ639" s="61"/>
      <c r="JK639" s="61"/>
      <c r="JL639" s="61"/>
      <c r="JM639" s="61"/>
      <c r="JN639" s="61"/>
      <c r="JO639" s="61"/>
      <c r="JP639" s="61"/>
      <c r="JQ639" s="61"/>
      <c r="JR639" s="61"/>
      <c r="JS639" s="61"/>
      <c r="JT639" s="61"/>
      <c r="JU639" s="61"/>
      <c r="JV639" s="61"/>
      <c r="JW639" s="61"/>
      <c r="JX639" s="61"/>
      <c r="JY639" s="61"/>
      <c r="JZ639" s="61"/>
      <c r="KA639" s="61"/>
      <c r="KB639" s="61"/>
      <c r="KC639" s="61"/>
      <c r="KD639" s="61"/>
      <c r="KE639" s="61"/>
      <c r="KF639" s="61"/>
      <c r="KG639" s="61"/>
      <c r="KH639" s="61"/>
      <c r="KI639" s="61"/>
      <c r="KJ639" s="61"/>
      <c r="KK639" s="61"/>
      <c r="KL639" s="61"/>
      <c r="KM639" s="61"/>
      <c r="KN639" s="61"/>
      <c r="KO639" s="61"/>
      <c r="KP639" s="61"/>
      <c r="KQ639" s="61"/>
      <c r="KR639" s="61"/>
      <c r="KS639" s="61"/>
      <c r="KT639" s="61"/>
      <c r="KU639" s="61"/>
      <c r="KV639" s="61"/>
      <c r="KW639" s="61"/>
      <c r="KX639" s="61"/>
      <c r="KY639" s="61"/>
      <c r="KZ639" s="61"/>
      <c r="LA639" s="61"/>
      <c r="LB639" s="61"/>
      <c r="LC639" s="61"/>
      <c r="LD639" s="61"/>
      <c r="LE639" s="61"/>
      <c r="LF639" s="61"/>
      <c r="LG639" s="61"/>
      <c r="LH639" s="61"/>
      <c r="LI639" s="61"/>
      <c r="LJ639" s="61"/>
      <c r="LK639" s="61"/>
      <c r="LL639" s="61"/>
      <c r="LM639" s="61"/>
      <c r="LN639" s="61"/>
      <c r="LO639" s="61"/>
      <c r="LP639" s="61"/>
      <c r="LQ639" s="61"/>
      <c r="LR639" s="61"/>
      <c r="LS639" s="61"/>
      <c r="LT639" s="61"/>
      <c r="LU639" s="61"/>
      <c r="LV639" s="61"/>
      <c r="LW639" s="61"/>
      <c r="LX639" s="61"/>
      <c r="LY639" s="61"/>
      <c r="LZ639" s="61"/>
      <c r="MA639" s="61"/>
      <c r="MB639" s="61"/>
      <c r="MC639" s="61"/>
      <c r="MD639" s="61"/>
      <c r="ME639" s="61"/>
      <c r="MF639" s="61"/>
      <c r="MG639" s="61"/>
      <c r="MH639" s="61"/>
      <c r="MI639" s="61"/>
      <c r="MJ639" s="61"/>
      <c r="MK639" s="61"/>
      <c r="ML639" s="61"/>
      <c r="MM639" s="61"/>
      <c r="MN639" s="61"/>
      <c r="MO639" s="61"/>
      <c r="MP639" s="61"/>
      <c r="MQ639" s="61"/>
      <c r="MR639" s="61"/>
      <c r="MS639" s="61"/>
      <c r="MT639" s="61"/>
      <c r="MU639" s="61"/>
      <c r="MV639" s="61"/>
      <c r="MW639" s="61"/>
      <c r="MX639" s="61"/>
      <c r="MY639" s="61"/>
      <c r="MZ639" s="61"/>
      <c r="NA639" s="61"/>
      <c r="NB639" s="61"/>
      <c r="NC639" s="61"/>
      <c r="ND639" s="61"/>
      <c r="NE639" s="61"/>
      <c r="NF639" s="61"/>
      <c r="NG639" s="61"/>
      <c r="NH639" s="61"/>
      <c r="NI639" s="61"/>
      <c r="NJ639" s="61"/>
      <c r="NK639" s="61"/>
      <c r="NL639" s="61"/>
      <c r="NM639" s="61"/>
      <c r="NN639" s="61"/>
      <c r="NO639" s="61"/>
      <c r="NP639" s="61"/>
      <c r="NQ639" s="61"/>
      <c r="NR639" s="61"/>
      <c r="NS639" s="61"/>
      <c r="NT639" s="61"/>
      <c r="NU639" s="61"/>
      <c r="NV639" s="61"/>
      <c r="NW639" s="61"/>
      <c r="NX639" s="61"/>
      <c r="NY639" s="61"/>
      <c r="NZ639" s="61"/>
      <c r="OA639" s="61"/>
      <c r="OB639" s="61"/>
      <c r="OC639" s="61"/>
      <c r="OD639" s="61"/>
      <c r="OE639" s="61"/>
      <c r="OF639" s="61"/>
      <c r="OG639" s="61"/>
      <c r="OH639" s="61"/>
      <c r="OI639" s="61"/>
      <c r="OJ639" s="61"/>
      <c r="OK639" s="61"/>
      <c r="OL639" s="61"/>
      <c r="OM639" s="61"/>
      <c r="ON639" s="61"/>
      <c r="OO639" s="61"/>
      <c r="OP639" s="61"/>
      <c r="OQ639" s="61"/>
      <c r="OR639" s="61"/>
      <c r="OS639" s="61"/>
      <c r="OT639" s="61"/>
      <c r="OU639" s="61"/>
      <c r="OV639" s="61"/>
      <c r="OW639" s="61"/>
      <c r="OX639" s="61"/>
      <c r="OY639" s="61"/>
      <c r="OZ639" s="61"/>
    </row>
    <row r="640" spans="1:416" ht="48" hidden="1" customHeight="1">
      <c r="A640" s="282"/>
      <c r="B640" s="282"/>
      <c r="C640" s="279"/>
      <c r="D640" s="289"/>
      <c r="E640" s="278"/>
      <c r="F640" s="292"/>
      <c r="G640" s="281"/>
      <c r="H640" s="137" t="s">
        <v>1436</v>
      </c>
      <c r="I640" s="137" t="s">
        <v>1421</v>
      </c>
      <c r="J640" s="134"/>
      <c r="K640" s="206" t="s">
        <v>662</v>
      </c>
      <c r="L640" s="134" t="s">
        <v>500</v>
      </c>
      <c r="M640" s="55" t="s">
        <v>379</v>
      </c>
      <c r="N640" s="61" t="s">
        <v>349</v>
      </c>
      <c r="O640" s="282"/>
      <c r="P640" s="274"/>
      <c r="Q640" s="131"/>
      <c r="R640" s="131"/>
      <c r="S640" s="131" t="s">
        <v>205</v>
      </c>
      <c r="T640" s="131"/>
      <c r="U640" s="131"/>
      <c r="V640" s="131"/>
      <c r="W640" s="131"/>
      <c r="X640" s="131"/>
      <c r="Y640" s="131"/>
      <c r="Z640" s="131"/>
      <c r="AA640" s="131"/>
      <c r="AB640" s="130">
        <f t="shared" si="893"/>
        <v>1</v>
      </c>
      <c r="AC640" s="77"/>
      <c r="AD640" s="77"/>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251"/>
      <c r="BT640" s="251"/>
      <c r="BU640" s="77"/>
      <c r="BV640" s="77"/>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77"/>
      <c r="DM640" s="77"/>
      <c r="DN640" s="77"/>
      <c r="DO640" s="77"/>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61"/>
      <c r="EX640" s="61"/>
      <c r="EY640" s="61"/>
      <c r="EZ640" s="61"/>
      <c r="FA640" s="61"/>
      <c r="FB640" s="61"/>
      <c r="FC640" s="61"/>
      <c r="FD640" s="61"/>
      <c r="FE640" s="77"/>
      <c r="FF640" s="77"/>
      <c r="FG640" s="77"/>
      <c r="FH640" s="77"/>
      <c r="FI640" s="77"/>
      <c r="FJ640" s="61"/>
      <c r="FK640" s="61"/>
      <c r="FL640" s="61"/>
      <c r="FM640" s="61"/>
      <c r="FN640" s="61"/>
      <c r="FO640" s="61"/>
      <c r="FP640" s="61"/>
      <c r="FQ640" s="61"/>
      <c r="FR640" s="61"/>
      <c r="FS640" s="61"/>
      <c r="FT640" s="61"/>
      <c r="FU640" s="61"/>
      <c r="FV640" s="61"/>
      <c r="FW640" s="61"/>
      <c r="FX640" s="61"/>
      <c r="FY640" s="61"/>
      <c r="FZ640" s="61"/>
      <c r="GA640" s="61"/>
      <c r="GB640" s="61"/>
      <c r="GC640" s="61"/>
      <c r="GD640" s="61"/>
      <c r="GE640" s="61"/>
      <c r="GF640" s="61"/>
      <c r="GG640" s="61"/>
      <c r="GH640" s="61"/>
      <c r="GI640" s="61"/>
      <c r="GJ640" s="61"/>
      <c r="GK640" s="61"/>
      <c r="GL640" s="61"/>
      <c r="GM640" s="61"/>
      <c r="GN640" s="61"/>
      <c r="GO640" s="61"/>
      <c r="GP640" s="61"/>
      <c r="GQ640" s="61"/>
      <c r="GR640" s="61"/>
      <c r="GS640" s="61"/>
      <c r="GT640" s="61"/>
      <c r="GU640" s="61"/>
      <c r="GV640" s="61"/>
      <c r="GW640" s="61"/>
      <c r="GX640" s="61"/>
      <c r="GY640" s="77"/>
      <c r="GZ640" s="77"/>
      <c r="HA640" s="77"/>
      <c r="HB640" s="77"/>
      <c r="HC640" s="77"/>
      <c r="HD640" s="61"/>
      <c r="HE640" s="61"/>
      <c r="HF640" s="61"/>
      <c r="HG640" s="61"/>
      <c r="HH640" s="61"/>
      <c r="HI640" s="61"/>
      <c r="HJ640" s="61"/>
      <c r="HK640" s="61"/>
      <c r="HL640" s="61"/>
      <c r="HM640" s="61"/>
      <c r="HN640" s="61"/>
      <c r="HO640" s="61"/>
      <c r="HP640" s="61"/>
      <c r="HQ640" s="61"/>
      <c r="HR640" s="61"/>
      <c r="HS640" s="61"/>
      <c r="HT640" s="61"/>
      <c r="HU640" s="61"/>
      <c r="HV640" s="61"/>
      <c r="HW640" s="61"/>
      <c r="HX640" s="61"/>
      <c r="HY640" s="61"/>
      <c r="HZ640" s="61"/>
      <c r="IA640" s="61"/>
      <c r="IB640" s="61"/>
      <c r="IC640" s="61"/>
      <c r="ID640" s="61"/>
      <c r="IE640" s="61"/>
      <c r="IF640" s="61"/>
      <c r="IG640" s="61"/>
      <c r="IH640" s="61"/>
      <c r="II640" s="61"/>
      <c r="IJ640" s="61"/>
      <c r="IK640" s="61"/>
      <c r="IL640" s="61"/>
      <c r="IM640" s="61"/>
      <c r="IN640" s="61"/>
      <c r="IO640" s="61"/>
      <c r="IP640" s="61"/>
      <c r="IQ640" s="61"/>
      <c r="IR640" s="61"/>
      <c r="IS640" s="77"/>
      <c r="IT640" s="77"/>
      <c r="IU640" s="77"/>
      <c r="IV640" s="77"/>
      <c r="IW640" s="61"/>
      <c r="IX640" s="61"/>
      <c r="IY640" s="61"/>
      <c r="IZ640" s="61"/>
      <c r="JA640" s="61"/>
      <c r="JB640" s="61"/>
      <c r="JC640" s="61"/>
      <c r="JD640" s="61"/>
      <c r="JE640" s="61"/>
      <c r="JF640" s="61"/>
      <c r="JG640" s="61"/>
      <c r="JH640" s="61"/>
      <c r="JI640" s="61"/>
      <c r="JJ640" s="61"/>
      <c r="JK640" s="61"/>
      <c r="JL640" s="61"/>
      <c r="JM640" s="61"/>
      <c r="JN640" s="61"/>
      <c r="JO640" s="61"/>
      <c r="JP640" s="61"/>
      <c r="JQ640" s="61"/>
      <c r="JR640" s="61"/>
      <c r="JS640" s="61"/>
      <c r="JT640" s="61"/>
      <c r="JU640" s="61"/>
      <c r="JV640" s="61"/>
      <c r="JW640" s="61"/>
      <c r="JX640" s="61"/>
      <c r="JY640" s="61"/>
      <c r="JZ640" s="61"/>
      <c r="KA640" s="61"/>
      <c r="KB640" s="61"/>
      <c r="KC640" s="61"/>
      <c r="KD640" s="61"/>
      <c r="KE640" s="61"/>
      <c r="KF640" s="61"/>
      <c r="KG640" s="61"/>
      <c r="KH640" s="61"/>
      <c r="KI640" s="61"/>
      <c r="KJ640" s="61"/>
      <c r="KK640" s="61"/>
      <c r="KL640" s="61"/>
      <c r="KM640" s="61"/>
      <c r="KN640" s="61"/>
      <c r="KO640" s="61"/>
      <c r="KP640" s="61"/>
      <c r="KQ640" s="61"/>
      <c r="KR640" s="61"/>
      <c r="KS640" s="61"/>
      <c r="KT640" s="61"/>
      <c r="KU640" s="61"/>
      <c r="KV640" s="61"/>
      <c r="KW640" s="61"/>
      <c r="KX640" s="61"/>
      <c r="KY640" s="61"/>
      <c r="KZ640" s="61"/>
      <c r="LA640" s="61"/>
      <c r="LB640" s="61"/>
      <c r="LC640" s="61"/>
      <c r="LD640" s="61"/>
      <c r="LE640" s="61"/>
      <c r="LF640" s="61"/>
      <c r="LG640" s="61"/>
      <c r="LH640" s="61"/>
      <c r="LI640" s="61"/>
      <c r="LJ640" s="61"/>
      <c r="LK640" s="61"/>
      <c r="LL640" s="61"/>
      <c r="LM640" s="61"/>
      <c r="LN640" s="61"/>
      <c r="LO640" s="61"/>
      <c r="LP640" s="61"/>
      <c r="LQ640" s="61"/>
      <c r="LR640" s="61"/>
      <c r="LS640" s="61"/>
      <c r="LT640" s="61"/>
      <c r="LU640" s="61"/>
      <c r="LV640" s="61"/>
      <c r="LW640" s="61"/>
      <c r="LX640" s="61"/>
      <c r="LY640" s="61"/>
      <c r="LZ640" s="61"/>
      <c r="MA640" s="61"/>
      <c r="MB640" s="61"/>
      <c r="MC640" s="61"/>
      <c r="MD640" s="61"/>
      <c r="ME640" s="61"/>
      <c r="MF640" s="61"/>
      <c r="MG640" s="61"/>
      <c r="MH640" s="61"/>
      <c r="MI640" s="61"/>
      <c r="MJ640" s="61"/>
      <c r="MK640" s="61"/>
      <c r="ML640" s="61"/>
      <c r="MM640" s="61"/>
      <c r="MN640" s="61"/>
      <c r="MO640" s="61"/>
      <c r="MP640" s="61"/>
      <c r="MQ640" s="61"/>
      <c r="MR640" s="61"/>
      <c r="MS640" s="61"/>
      <c r="MT640" s="61"/>
      <c r="MU640" s="61"/>
      <c r="MV640" s="61"/>
      <c r="MW640" s="61"/>
      <c r="MX640" s="61"/>
      <c r="MY640" s="61"/>
      <c r="MZ640" s="61"/>
      <c r="NA640" s="61"/>
      <c r="NB640" s="61"/>
      <c r="NC640" s="61"/>
      <c r="ND640" s="61"/>
      <c r="NE640" s="61"/>
      <c r="NF640" s="61"/>
      <c r="NG640" s="61"/>
      <c r="NH640" s="61"/>
      <c r="NI640" s="61"/>
      <c r="NJ640" s="61"/>
      <c r="NK640" s="61"/>
      <c r="NL640" s="61"/>
      <c r="NM640" s="61"/>
      <c r="NN640" s="61"/>
      <c r="NO640" s="61"/>
      <c r="NP640" s="61"/>
      <c r="NQ640" s="61"/>
      <c r="NR640" s="61"/>
      <c r="NS640" s="61"/>
      <c r="NT640" s="61"/>
      <c r="NU640" s="61"/>
      <c r="NV640" s="61"/>
      <c r="NW640" s="61"/>
      <c r="NX640" s="61"/>
      <c r="NY640" s="61"/>
      <c r="NZ640" s="61"/>
      <c r="OA640" s="61"/>
      <c r="OB640" s="61"/>
      <c r="OC640" s="61"/>
      <c r="OD640" s="61"/>
      <c r="OE640" s="61"/>
      <c r="OF640" s="61"/>
      <c r="OG640" s="61"/>
      <c r="OH640" s="61"/>
      <c r="OI640" s="61"/>
      <c r="OJ640" s="61"/>
      <c r="OK640" s="61"/>
      <c r="OL640" s="61"/>
      <c r="OM640" s="61"/>
      <c r="ON640" s="61"/>
      <c r="OO640" s="61"/>
      <c r="OP640" s="61"/>
      <c r="OQ640" s="61"/>
      <c r="OR640" s="61"/>
      <c r="OS640" s="61"/>
      <c r="OT640" s="61"/>
      <c r="OU640" s="61"/>
      <c r="OV640" s="61"/>
      <c r="OW640" s="61"/>
      <c r="OX640" s="61"/>
      <c r="OY640" s="61"/>
      <c r="OZ640" s="61"/>
    </row>
    <row r="641" spans="1:416" ht="48" hidden="1" customHeight="1">
      <c r="A641" s="282"/>
      <c r="B641" s="282"/>
      <c r="C641" s="279"/>
      <c r="D641" s="289"/>
      <c r="E641" s="278"/>
      <c r="F641" s="292"/>
      <c r="G641" s="281"/>
      <c r="H641" s="142" t="s">
        <v>1437</v>
      </c>
      <c r="I641" s="137" t="s">
        <v>1422</v>
      </c>
      <c r="J641" s="134"/>
      <c r="K641" s="206" t="s">
        <v>662</v>
      </c>
      <c r="L641" s="134" t="s">
        <v>500</v>
      </c>
      <c r="M641" s="55" t="s">
        <v>379</v>
      </c>
      <c r="N641" s="61" t="s">
        <v>349</v>
      </c>
      <c r="O641" s="282"/>
      <c r="P641" s="274"/>
      <c r="Q641" s="131"/>
      <c r="R641" s="131"/>
      <c r="S641" s="131"/>
      <c r="T641" s="131" t="s">
        <v>205</v>
      </c>
      <c r="U641" s="131"/>
      <c r="V641" s="131"/>
      <c r="W641" s="131"/>
      <c r="X641" s="131"/>
      <c r="Y641" s="131"/>
      <c r="Z641" s="131"/>
      <c r="AA641" s="131"/>
      <c r="AB641" s="130">
        <f t="shared" si="893"/>
        <v>1</v>
      </c>
      <c r="AC641" s="77"/>
      <c r="AD641" s="7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251"/>
      <c r="BT641" s="251"/>
      <c r="BU641" s="76"/>
      <c r="BV641" s="79"/>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77"/>
      <c r="DM641" s="77"/>
      <c r="DN641" s="77"/>
      <c r="DO641" s="77"/>
      <c r="DP641" s="201"/>
      <c r="DQ641" s="201"/>
      <c r="DR641" s="201"/>
      <c r="DS641" s="201"/>
      <c r="DT641" s="201"/>
      <c r="DU641" s="201"/>
      <c r="DV641" s="201"/>
      <c r="DW641" s="201"/>
      <c r="DX641" s="201"/>
      <c r="DY641" s="201"/>
      <c r="DZ641" s="201"/>
      <c r="EA641" s="201"/>
      <c r="EB641" s="201"/>
      <c r="EC641" s="201"/>
      <c r="ED641" s="201"/>
      <c r="EE641" s="201"/>
      <c r="EF641" s="201"/>
      <c r="EG641" s="201"/>
      <c r="EH641" s="201"/>
      <c r="EI641" s="201"/>
      <c r="EJ641" s="201"/>
      <c r="EK641" s="201"/>
      <c r="EL641" s="201"/>
      <c r="EM641" s="201"/>
      <c r="EN641" s="201"/>
      <c r="EO641" s="201"/>
      <c r="EP641" s="201"/>
      <c r="EQ641" s="201"/>
      <c r="ER641" s="201"/>
      <c r="ES641" s="201"/>
      <c r="ET641" s="201"/>
      <c r="EU641" s="201"/>
      <c r="EV641" s="203"/>
      <c r="EW641" s="202"/>
      <c r="EX641" s="203"/>
      <c r="EY641" s="202"/>
      <c r="EZ641" s="203"/>
      <c r="FA641" s="202"/>
      <c r="FB641" s="203"/>
      <c r="FC641" s="204"/>
      <c r="FD641" s="207"/>
      <c r="FE641" s="77"/>
      <c r="FF641" s="77"/>
      <c r="FG641" s="77"/>
      <c r="FH641" s="77"/>
      <c r="FI641" s="77"/>
      <c r="FJ641" s="61"/>
      <c r="FK641" s="61"/>
      <c r="FL641" s="61"/>
      <c r="FM641" s="61"/>
      <c r="FN641" s="61"/>
      <c r="FO641" s="61"/>
      <c r="FP641" s="61"/>
      <c r="FQ641" s="61"/>
      <c r="FR641" s="61"/>
      <c r="FS641" s="61"/>
      <c r="FT641" s="61"/>
      <c r="FU641" s="61"/>
      <c r="FV641" s="61"/>
      <c r="FW641" s="61"/>
      <c r="FX641" s="61"/>
      <c r="FY641" s="61"/>
      <c r="FZ641" s="61"/>
      <c r="GA641" s="61"/>
      <c r="GB641" s="61"/>
      <c r="GC641" s="61"/>
      <c r="GD641" s="61"/>
      <c r="GE641" s="61"/>
      <c r="GF641" s="61"/>
      <c r="GG641" s="61"/>
      <c r="GH641" s="61"/>
      <c r="GI641" s="61"/>
      <c r="GJ641" s="61"/>
      <c r="GK641" s="61"/>
      <c r="GL641" s="61"/>
      <c r="GM641" s="61"/>
      <c r="GN641" s="61"/>
      <c r="GO641" s="61"/>
      <c r="GP641" s="61"/>
      <c r="GQ641" s="61"/>
      <c r="GR641" s="61"/>
      <c r="GS641" s="61"/>
      <c r="GT641" s="61"/>
      <c r="GU641" s="61"/>
      <c r="GV641" s="61"/>
      <c r="GW641" s="61"/>
      <c r="GX641" s="61"/>
      <c r="GY641" s="77"/>
      <c r="GZ641" s="77"/>
      <c r="HA641" s="77"/>
      <c r="HB641" s="77"/>
      <c r="HC641" s="77"/>
      <c r="HD641" s="61"/>
      <c r="HE641" s="61"/>
      <c r="HF641" s="61"/>
      <c r="HG641" s="61"/>
      <c r="HH641" s="61"/>
      <c r="HI641" s="61"/>
      <c r="HJ641" s="61"/>
      <c r="HK641" s="61"/>
      <c r="HL641" s="61"/>
      <c r="HM641" s="61"/>
      <c r="HN641" s="61"/>
      <c r="HO641" s="61"/>
      <c r="HP641" s="61"/>
      <c r="HQ641" s="61"/>
      <c r="HR641" s="61"/>
      <c r="HS641" s="61"/>
      <c r="HT641" s="61"/>
      <c r="HU641" s="61"/>
      <c r="HV641" s="61"/>
      <c r="HW641" s="61"/>
      <c r="HX641" s="61"/>
      <c r="HY641" s="61"/>
      <c r="HZ641" s="61"/>
      <c r="IA641" s="61"/>
      <c r="IB641" s="61"/>
      <c r="IC641" s="61"/>
      <c r="ID641" s="61"/>
      <c r="IE641" s="61"/>
      <c r="IF641" s="61"/>
      <c r="IG641" s="61"/>
      <c r="IH641" s="61"/>
      <c r="II641" s="61"/>
      <c r="IJ641" s="61"/>
      <c r="IK641" s="61"/>
      <c r="IL641" s="61"/>
      <c r="IM641" s="61"/>
      <c r="IN641" s="61"/>
      <c r="IO641" s="61"/>
      <c r="IP641" s="61"/>
      <c r="IQ641" s="61"/>
      <c r="IR641" s="61"/>
      <c r="IS641" s="77"/>
      <c r="IT641" s="77"/>
      <c r="IU641" s="77"/>
      <c r="IV641" s="77"/>
      <c r="IW641" s="61"/>
      <c r="IX641" s="61"/>
      <c r="IY641" s="61"/>
      <c r="IZ641" s="61"/>
      <c r="JA641" s="61"/>
      <c r="JB641" s="61"/>
      <c r="JC641" s="61"/>
      <c r="JD641" s="61"/>
      <c r="JE641" s="61"/>
      <c r="JF641" s="61"/>
      <c r="JG641" s="61"/>
      <c r="JH641" s="61"/>
      <c r="JI641" s="61"/>
      <c r="JJ641" s="61"/>
      <c r="JK641" s="61"/>
      <c r="JL641" s="61"/>
      <c r="JM641" s="61"/>
      <c r="JN641" s="61"/>
      <c r="JO641" s="61"/>
      <c r="JP641" s="61"/>
      <c r="JQ641" s="61"/>
      <c r="JR641" s="61"/>
      <c r="JS641" s="61"/>
      <c r="JT641" s="61"/>
      <c r="JU641" s="61"/>
      <c r="JV641" s="61"/>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61"/>
      <c r="LD641" s="61"/>
      <c r="LE641" s="61"/>
      <c r="LF641" s="61"/>
      <c r="LG641" s="61"/>
      <c r="LH641" s="61"/>
      <c r="LI641" s="61"/>
      <c r="LJ641" s="61"/>
      <c r="LK641" s="61"/>
      <c r="LL641" s="61"/>
      <c r="LM641" s="61"/>
      <c r="LN641" s="61"/>
      <c r="LO641" s="61"/>
      <c r="LP641" s="61"/>
      <c r="LQ641" s="61"/>
      <c r="LR641" s="61"/>
      <c r="LS641" s="61"/>
      <c r="LT641" s="61"/>
      <c r="LU641" s="61"/>
      <c r="LV641" s="61"/>
      <c r="LW641" s="61"/>
      <c r="LX641" s="61"/>
      <c r="LY641" s="61"/>
      <c r="LZ641" s="61"/>
      <c r="MA641" s="61"/>
      <c r="MB641" s="61"/>
      <c r="MC641" s="61"/>
      <c r="MD641" s="61"/>
      <c r="ME641" s="61"/>
      <c r="MF641" s="61"/>
      <c r="MG641" s="61"/>
      <c r="MH641" s="61"/>
      <c r="MI641" s="61"/>
      <c r="MJ641" s="61"/>
      <c r="MK641" s="61"/>
      <c r="ML641" s="61"/>
      <c r="MM641" s="61"/>
      <c r="MN641" s="61"/>
      <c r="MO641" s="61"/>
      <c r="MP641" s="61"/>
      <c r="MQ641" s="61"/>
      <c r="MR641" s="61"/>
      <c r="MS641" s="61"/>
      <c r="MT641" s="61"/>
      <c r="MU641" s="61"/>
      <c r="MV641" s="61"/>
      <c r="MW641" s="61"/>
      <c r="MX641" s="61"/>
      <c r="MY641" s="61"/>
      <c r="MZ641" s="61"/>
      <c r="NA641" s="61"/>
      <c r="NB641" s="61"/>
      <c r="NC641" s="61"/>
      <c r="ND641" s="61"/>
      <c r="NE641" s="61"/>
      <c r="NF641" s="61"/>
      <c r="NG641" s="61"/>
      <c r="NH641" s="61"/>
      <c r="NI641" s="61"/>
      <c r="NJ641" s="61"/>
      <c r="NK641" s="61"/>
      <c r="NL641" s="61"/>
      <c r="NM641" s="61"/>
      <c r="NN641" s="61"/>
      <c r="NO641" s="61"/>
      <c r="NP641" s="61"/>
      <c r="NQ641" s="61"/>
      <c r="NR641" s="61"/>
      <c r="NS641" s="61"/>
      <c r="NT641" s="61"/>
      <c r="NU641" s="61"/>
      <c r="NV641" s="61"/>
      <c r="NW641" s="61"/>
      <c r="NX641" s="61"/>
      <c r="NY641" s="61"/>
      <c r="NZ641" s="61"/>
      <c r="OA641" s="61"/>
      <c r="OB641" s="61"/>
      <c r="OC641" s="61"/>
      <c r="OD641" s="61"/>
      <c r="OE641" s="61"/>
      <c r="OF641" s="61"/>
      <c r="OG641" s="61"/>
      <c r="OH641" s="61"/>
      <c r="OI641" s="61"/>
      <c r="OJ641" s="61"/>
      <c r="OK641" s="61"/>
      <c r="OL641" s="61"/>
      <c r="OM641" s="61"/>
      <c r="ON641" s="61"/>
      <c r="OO641" s="61"/>
      <c r="OP641" s="61"/>
      <c r="OQ641" s="61"/>
      <c r="OR641" s="61"/>
      <c r="OS641" s="61"/>
      <c r="OT641" s="61"/>
      <c r="OU641" s="61"/>
      <c r="OV641" s="61"/>
      <c r="OW641" s="61"/>
      <c r="OX641" s="61"/>
      <c r="OY641" s="61"/>
      <c r="OZ641" s="61"/>
    </row>
    <row r="642" spans="1:416" ht="31.5" hidden="1" customHeight="1">
      <c r="A642" s="282"/>
      <c r="B642" s="274"/>
      <c r="C642" s="279"/>
      <c r="D642" s="289"/>
      <c r="E642" s="279"/>
      <c r="F642" s="291"/>
      <c r="G642" s="281"/>
      <c r="H642" s="137" t="s">
        <v>1088</v>
      </c>
      <c r="I642" s="137" t="s">
        <v>1424</v>
      </c>
      <c r="J642" s="134"/>
      <c r="K642" s="206" t="s">
        <v>662</v>
      </c>
      <c r="L642" s="134" t="s">
        <v>500</v>
      </c>
      <c r="M642" s="55" t="s">
        <v>379</v>
      </c>
      <c r="N642" s="61" t="s">
        <v>349</v>
      </c>
      <c r="O642" s="282"/>
      <c r="P642" s="274"/>
      <c r="Q642" s="131"/>
      <c r="R642" s="131"/>
      <c r="S642" s="131"/>
      <c r="T642" s="131"/>
      <c r="U642" s="131" t="s">
        <v>205</v>
      </c>
      <c r="V642" s="131"/>
      <c r="W642" s="131"/>
      <c r="X642" s="131"/>
      <c r="Y642" s="131"/>
      <c r="Z642" s="131"/>
      <c r="AA642" s="131"/>
      <c r="AB642" s="130">
        <f t="shared" si="893"/>
        <v>1</v>
      </c>
      <c r="AC642" s="77"/>
      <c r="AD642" s="77"/>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251"/>
      <c r="BT642" s="251"/>
      <c r="BU642" s="77"/>
      <c r="BV642" s="77"/>
      <c r="BW642" s="201"/>
      <c r="BX642" s="201"/>
      <c r="BY642" s="201"/>
      <c r="BZ642" s="201"/>
      <c r="CA642" s="201"/>
      <c r="CB642" s="201"/>
      <c r="CC642" s="201"/>
      <c r="CD642" s="201"/>
      <c r="CE642" s="201"/>
      <c r="CF642" s="201"/>
      <c r="CG642" s="201"/>
      <c r="CH642" s="201"/>
      <c r="CI642" s="201"/>
      <c r="CJ642" s="201"/>
      <c r="CK642" s="201"/>
      <c r="CL642" s="201"/>
      <c r="CM642" s="201"/>
      <c r="CN642" s="201"/>
      <c r="CO642" s="201"/>
      <c r="CP642" s="201"/>
      <c r="CQ642" s="201"/>
      <c r="CR642" s="201"/>
      <c r="CS642" s="201"/>
      <c r="CT642" s="201"/>
      <c r="CU642" s="201"/>
      <c r="CV642" s="201"/>
      <c r="CW642" s="201"/>
      <c r="CX642" s="201"/>
      <c r="CY642" s="201"/>
      <c r="CZ642" s="201"/>
      <c r="DA642" s="201"/>
      <c r="DB642" s="202"/>
      <c r="DC642" s="203"/>
      <c r="DD642" s="202"/>
      <c r="DE642" s="203"/>
      <c r="DF642" s="202"/>
      <c r="DG642" s="203"/>
      <c r="DH642" s="202"/>
      <c r="DI642" s="203"/>
      <c r="DJ642" s="204"/>
      <c r="DK642" s="207"/>
      <c r="DL642" s="77"/>
      <c r="DM642" s="77"/>
      <c r="DN642" s="77"/>
      <c r="DO642" s="77"/>
      <c r="DP642" s="201"/>
      <c r="DQ642" s="201"/>
      <c r="DR642" s="201"/>
      <c r="DS642" s="201"/>
      <c r="DT642" s="201"/>
      <c r="DU642" s="201"/>
      <c r="DV642" s="201"/>
      <c r="DW642" s="201"/>
      <c r="DX642" s="201"/>
      <c r="DY642" s="201"/>
      <c r="DZ642" s="201"/>
      <c r="EA642" s="201"/>
      <c r="EB642" s="201"/>
      <c r="EC642" s="201"/>
      <c r="ED642" s="201"/>
      <c r="EE642" s="201"/>
      <c r="EF642" s="201"/>
      <c r="EG642" s="201"/>
      <c r="EH642" s="201"/>
      <c r="EI642" s="201"/>
      <c r="EJ642" s="201"/>
      <c r="EK642" s="201"/>
      <c r="EL642" s="201"/>
      <c r="EM642" s="201"/>
      <c r="EN642" s="201"/>
      <c r="EO642" s="201"/>
      <c r="EP642" s="201"/>
      <c r="EQ642" s="201"/>
      <c r="ER642" s="201"/>
      <c r="ES642" s="201"/>
      <c r="ET642" s="201"/>
      <c r="EU642" s="202"/>
      <c r="EV642" s="203"/>
      <c r="EW642" s="202"/>
      <c r="EX642" s="203"/>
      <c r="EY642" s="202"/>
      <c r="EZ642" s="203"/>
      <c r="FA642" s="202"/>
      <c r="FB642" s="203"/>
      <c r="FC642" s="204"/>
      <c r="FD642" s="207"/>
      <c r="FE642" s="79"/>
      <c r="FF642" s="79"/>
      <c r="FG642" s="79"/>
      <c r="FH642" s="79"/>
      <c r="FI642" s="79" t="s">
        <v>552</v>
      </c>
      <c r="FJ642" s="77" t="s">
        <v>463</v>
      </c>
      <c r="FK642" s="77" t="s">
        <v>463</v>
      </c>
      <c r="FL642" s="77" t="s">
        <v>463</v>
      </c>
      <c r="FM642" s="77" t="s">
        <v>1022</v>
      </c>
      <c r="FN642" s="77" t="s">
        <v>1022</v>
      </c>
      <c r="FO642" s="77" t="s">
        <v>463</v>
      </c>
      <c r="FP642" s="77" t="s">
        <v>1022</v>
      </c>
      <c r="FQ642" s="77" t="s">
        <v>463</v>
      </c>
      <c r="FR642" s="77" t="s">
        <v>463</v>
      </c>
      <c r="FS642" s="77" t="s">
        <v>463</v>
      </c>
      <c r="FT642" s="77" t="s">
        <v>463</v>
      </c>
      <c r="FU642" s="77" t="s">
        <v>463</v>
      </c>
      <c r="FV642" s="77" t="s">
        <v>463</v>
      </c>
      <c r="FW642" s="77" t="s">
        <v>463</v>
      </c>
      <c r="FX642" s="77" t="s">
        <v>463</v>
      </c>
      <c r="FY642" s="77" t="s">
        <v>463</v>
      </c>
      <c r="FZ642" s="77" t="s">
        <v>463</v>
      </c>
      <c r="GA642" s="77" t="s">
        <v>463</v>
      </c>
      <c r="GB642" s="77" t="s">
        <v>463</v>
      </c>
      <c r="GC642" s="77" t="s">
        <v>463</v>
      </c>
      <c r="GD642" s="77" t="s">
        <v>463</v>
      </c>
      <c r="GE642" s="77" t="s">
        <v>463</v>
      </c>
      <c r="GF642" s="77" t="s">
        <v>463</v>
      </c>
      <c r="GG642" s="77" t="s">
        <v>463</v>
      </c>
      <c r="GH642" s="77" t="s">
        <v>463</v>
      </c>
      <c r="GI642" s="77" t="s">
        <v>463</v>
      </c>
      <c r="GJ642" s="77" t="s">
        <v>463</v>
      </c>
      <c r="GK642" s="77" t="s">
        <v>463</v>
      </c>
      <c r="GL642" s="77" t="s">
        <v>463</v>
      </c>
      <c r="GM642" s="77" t="s">
        <v>463</v>
      </c>
      <c r="GN642" s="77" t="s">
        <v>463</v>
      </c>
      <c r="GO642" s="202">
        <f t="shared" ref="GO642" si="933">COUNTIF(EZ642:GN642,"2")</f>
        <v>28</v>
      </c>
      <c r="GP642" s="203">
        <f t="shared" ref="GP642" si="934">GO642/(GO642+GQ642+GS642+GU642)</f>
        <v>0.90322580645161288</v>
      </c>
      <c r="GQ642" s="202">
        <f t="shared" ref="GQ642" si="935">COUNTIF(EZ642:GN642,"1")</f>
        <v>3</v>
      </c>
      <c r="GR642" s="203">
        <f t="shared" ref="GR642" si="936">GQ642/(GO642+GQ642+GS642+GU642)</f>
        <v>9.6774193548387094E-2</v>
      </c>
      <c r="GS642" s="202">
        <f t="shared" ref="GS642" si="937">COUNTIF(EZ642:GN642,"0")</f>
        <v>0</v>
      </c>
      <c r="GT642" s="203">
        <f t="shared" ref="GT642" si="938">GS642/(GO642+GQ642+GS642+GU642)</f>
        <v>0</v>
      </c>
      <c r="GU642" s="202">
        <f t="shared" ref="GU642" si="939">COUNTIF(EZ642:GN642,"KĐG")</f>
        <v>0</v>
      </c>
      <c r="GV642" s="203">
        <f t="shared" ref="GV642" si="940">GU642/(GO642+GQ642+GS642+GU642)</f>
        <v>0</v>
      </c>
      <c r="GW642" s="204">
        <f t="shared" ref="GW642" si="941">(((GO642*2)+(GQ642*1)+(GS642*0)))/(GO642+GQ642+GS642)</f>
        <v>1.903225806451613</v>
      </c>
      <c r="GX642" s="205" t="str">
        <f t="shared" ref="GX642" si="942">IF(GV642&gt;=50%,"KĐG",IF(GW642&gt;=1.6,"Đạt mục tiêu",IF(GW642&gt;=1,"Cần cố gắng","Chưa đạt")))</f>
        <v>Đạt mục tiêu</v>
      </c>
      <c r="GY642" s="77"/>
      <c r="GZ642" s="77"/>
      <c r="HA642" s="77"/>
      <c r="HB642" s="77"/>
      <c r="HC642" s="77"/>
      <c r="HD642" s="61"/>
      <c r="HE642" s="61"/>
      <c r="HF642" s="61"/>
      <c r="HG642" s="61"/>
      <c r="HH642" s="61"/>
      <c r="HI642" s="61"/>
      <c r="HJ642" s="61"/>
      <c r="HK642" s="61"/>
      <c r="HL642" s="61"/>
      <c r="HM642" s="61"/>
      <c r="HN642" s="61"/>
      <c r="HO642" s="61"/>
      <c r="HP642" s="61"/>
      <c r="HQ642" s="61"/>
      <c r="HR642" s="61"/>
      <c r="HS642" s="61"/>
      <c r="HT642" s="61"/>
      <c r="HU642" s="61"/>
      <c r="HV642" s="61"/>
      <c r="HW642" s="61"/>
      <c r="HX642" s="61"/>
      <c r="HY642" s="61"/>
      <c r="HZ642" s="61"/>
      <c r="IA642" s="61"/>
      <c r="IB642" s="61"/>
      <c r="IC642" s="61"/>
      <c r="ID642" s="61"/>
      <c r="IE642" s="61"/>
      <c r="IF642" s="61"/>
      <c r="IG642" s="61"/>
      <c r="IH642" s="61"/>
      <c r="II642" s="61"/>
      <c r="IJ642" s="61"/>
      <c r="IK642" s="61"/>
      <c r="IL642" s="61"/>
      <c r="IM642" s="61"/>
      <c r="IN642" s="61"/>
      <c r="IO642" s="61"/>
      <c r="IP642" s="61"/>
      <c r="IQ642" s="61"/>
      <c r="IR642" s="61"/>
      <c r="IS642" s="77"/>
      <c r="IT642" s="77"/>
      <c r="IU642" s="77"/>
      <c r="IV642" s="77"/>
      <c r="IW642" s="61"/>
      <c r="IX642" s="61"/>
      <c r="IY642" s="61"/>
      <c r="IZ642" s="61"/>
      <c r="JA642" s="61"/>
      <c r="JB642" s="61"/>
      <c r="JC642" s="61"/>
      <c r="JD642" s="61"/>
      <c r="JE642" s="61"/>
      <c r="JF642" s="61"/>
      <c r="JG642" s="61"/>
      <c r="JH642" s="61"/>
      <c r="JI642" s="61"/>
      <c r="JJ642" s="61"/>
      <c r="JK642" s="61"/>
      <c r="JL642" s="61"/>
      <c r="JM642" s="61"/>
      <c r="JN642" s="61"/>
      <c r="JO642" s="61"/>
      <c r="JP642" s="61"/>
      <c r="JQ642" s="61"/>
      <c r="JR642" s="61"/>
      <c r="JS642" s="61"/>
      <c r="JT642" s="61"/>
      <c r="JU642" s="61"/>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61"/>
      <c r="LG642" s="61"/>
      <c r="LH642" s="61"/>
      <c r="LI642" s="61"/>
      <c r="LJ642" s="61"/>
      <c r="LK642" s="61"/>
      <c r="LL642" s="61"/>
      <c r="LM642" s="61"/>
      <c r="LN642" s="61"/>
      <c r="LO642" s="61"/>
      <c r="LP642" s="61"/>
      <c r="LQ642" s="61"/>
      <c r="LR642" s="61"/>
      <c r="LS642" s="61"/>
      <c r="LT642" s="61"/>
      <c r="LU642" s="61"/>
      <c r="LV642" s="61"/>
      <c r="LW642" s="61"/>
      <c r="LX642" s="61"/>
      <c r="LY642" s="61"/>
      <c r="LZ642" s="61"/>
      <c r="MA642" s="61"/>
      <c r="MB642" s="61"/>
      <c r="MC642" s="61"/>
      <c r="MD642" s="61"/>
      <c r="ME642" s="61"/>
      <c r="MF642" s="61"/>
      <c r="MG642" s="61"/>
      <c r="MH642" s="61"/>
      <c r="MI642" s="61"/>
      <c r="MJ642" s="61"/>
      <c r="MK642" s="61"/>
      <c r="ML642" s="61"/>
      <c r="MM642" s="61"/>
      <c r="MN642" s="61"/>
      <c r="MO642" s="61"/>
      <c r="MP642" s="61"/>
      <c r="MQ642" s="61"/>
      <c r="MR642" s="61"/>
      <c r="MS642" s="61"/>
      <c r="MT642" s="61"/>
      <c r="MU642" s="61"/>
      <c r="MV642" s="61"/>
      <c r="MW642" s="61"/>
      <c r="MX642" s="61"/>
      <c r="MY642" s="61"/>
      <c r="MZ642" s="61"/>
      <c r="NA642" s="61"/>
      <c r="NB642" s="61"/>
      <c r="NC642" s="61"/>
      <c r="ND642" s="61"/>
      <c r="NE642" s="61"/>
      <c r="NF642" s="61"/>
      <c r="NG642" s="61"/>
      <c r="NH642" s="61"/>
      <c r="NI642" s="61"/>
      <c r="NJ642" s="61"/>
      <c r="NK642" s="61"/>
      <c r="NL642" s="61"/>
      <c r="NM642" s="61"/>
      <c r="NN642" s="61"/>
      <c r="NO642" s="61"/>
      <c r="NP642" s="61"/>
      <c r="NQ642" s="61"/>
      <c r="NR642" s="61"/>
      <c r="NS642" s="61"/>
      <c r="NT642" s="61"/>
      <c r="NU642" s="61"/>
      <c r="NV642" s="61"/>
      <c r="NW642" s="61"/>
      <c r="NX642" s="61"/>
      <c r="NY642" s="61"/>
      <c r="NZ642" s="61"/>
      <c r="OA642" s="61"/>
      <c r="OB642" s="61"/>
      <c r="OC642" s="61"/>
      <c r="OD642" s="61"/>
      <c r="OE642" s="61"/>
      <c r="OF642" s="61"/>
      <c r="OG642" s="61"/>
      <c r="OH642" s="61"/>
      <c r="OI642" s="61"/>
      <c r="OJ642" s="61"/>
      <c r="OK642" s="61"/>
      <c r="OL642" s="61"/>
      <c r="OM642" s="61"/>
      <c r="ON642" s="61"/>
      <c r="OO642" s="61"/>
      <c r="OP642" s="61"/>
      <c r="OQ642" s="61"/>
      <c r="OR642" s="61"/>
      <c r="OS642" s="61"/>
      <c r="OT642" s="61"/>
      <c r="OU642" s="61"/>
      <c r="OV642" s="61"/>
      <c r="OW642" s="61"/>
      <c r="OX642" s="61"/>
      <c r="OY642" s="61"/>
      <c r="OZ642" s="61"/>
    </row>
    <row r="643" spans="1:416" ht="42" hidden="1" customHeight="1">
      <c r="A643" s="282"/>
      <c r="B643" s="274"/>
      <c r="C643" s="279"/>
      <c r="D643" s="289"/>
      <c r="E643" s="279"/>
      <c r="F643" s="291"/>
      <c r="G643" s="281"/>
      <c r="H643" s="137" t="s">
        <v>1438</v>
      </c>
      <c r="I643" s="137" t="s">
        <v>1426</v>
      </c>
      <c r="J643" s="134"/>
      <c r="K643" s="206" t="s">
        <v>662</v>
      </c>
      <c r="L643" s="134" t="s">
        <v>500</v>
      </c>
      <c r="M643" s="55" t="s">
        <v>379</v>
      </c>
      <c r="N643" s="61" t="s">
        <v>349</v>
      </c>
      <c r="O643" s="282"/>
      <c r="P643" s="274"/>
      <c r="Q643" s="131"/>
      <c r="R643" s="131"/>
      <c r="S643" s="131"/>
      <c r="T643" s="131"/>
      <c r="U643" s="131"/>
      <c r="V643" s="131" t="s">
        <v>205</v>
      </c>
      <c r="W643" s="131"/>
      <c r="X643" s="131"/>
      <c r="Y643" s="131"/>
      <c r="Z643" s="131"/>
      <c r="AA643" s="131"/>
      <c r="AB643" s="130">
        <f t="shared" si="893"/>
        <v>1</v>
      </c>
      <c r="AC643" s="77"/>
      <c r="AD643" s="77"/>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251"/>
      <c r="BT643" s="251"/>
      <c r="BU643" s="77"/>
      <c r="BV643" s="77"/>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61"/>
      <c r="DD643" s="61"/>
      <c r="DE643" s="61"/>
      <c r="DF643" s="61"/>
      <c r="DG643" s="61"/>
      <c r="DH643" s="61"/>
      <c r="DI643" s="61"/>
      <c r="DJ643" s="61"/>
      <c r="DK643" s="61"/>
      <c r="DL643" s="178"/>
      <c r="DM643" s="178"/>
      <c r="DN643" s="178"/>
      <c r="DO643" s="79" t="s">
        <v>552</v>
      </c>
      <c r="DP643" s="201">
        <v>2</v>
      </c>
      <c r="DQ643" s="201">
        <v>2</v>
      </c>
      <c r="DR643" s="201">
        <v>1</v>
      </c>
      <c r="DS643" s="201">
        <v>2</v>
      </c>
      <c r="DT643" s="201">
        <v>2</v>
      </c>
      <c r="DU643" s="201">
        <v>2</v>
      </c>
      <c r="DV643" s="201">
        <v>2</v>
      </c>
      <c r="DW643" s="201">
        <v>2</v>
      </c>
      <c r="DX643" s="201">
        <v>2</v>
      </c>
      <c r="DY643" s="201">
        <v>2</v>
      </c>
      <c r="DZ643" s="201">
        <v>1</v>
      </c>
      <c r="EA643" s="201">
        <v>2</v>
      </c>
      <c r="EB643" s="201">
        <v>2</v>
      </c>
      <c r="EC643" s="201">
        <v>2</v>
      </c>
      <c r="ED643" s="201">
        <v>2</v>
      </c>
      <c r="EE643" s="201">
        <v>2</v>
      </c>
      <c r="EF643" s="201">
        <v>2</v>
      </c>
      <c r="EG643" s="201">
        <v>2</v>
      </c>
      <c r="EH643" s="201">
        <v>2</v>
      </c>
      <c r="EI643" s="201">
        <v>2</v>
      </c>
      <c r="EJ643" s="201">
        <v>2</v>
      </c>
      <c r="EK643" s="201">
        <v>2</v>
      </c>
      <c r="EL643" s="201">
        <v>2</v>
      </c>
      <c r="EM643" s="201">
        <v>1</v>
      </c>
      <c r="EN643" s="201">
        <v>2</v>
      </c>
      <c r="EO643" s="201">
        <v>2</v>
      </c>
      <c r="EP643" s="201">
        <v>2</v>
      </c>
      <c r="EQ643" s="201">
        <v>2</v>
      </c>
      <c r="ER643" s="201">
        <v>2</v>
      </c>
      <c r="ES643" s="201">
        <v>2</v>
      </c>
      <c r="ET643" s="201">
        <v>2</v>
      </c>
      <c r="EU643" s="202">
        <f>COUNTIF(DL643:ET643,"2")</f>
        <v>28</v>
      </c>
      <c r="EV643" s="203">
        <f>EU643/(EU643+EW643+EY643+FA643)</f>
        <v>0.90322580645161288</v>
      </c>
      <c r="EW643" s="202">
        <f>COUNTIF(DL643:ET643,"1")</f>
        <v>3</v>
      </c>
      <c r="EX643" s="203">
        <f>EW643/(EU643+EW643+EY643+FA643)</f>
        <v>9.6774193548387094E-2</v>
      </c>
      <c r="EY643" s="202">
        <f>COUNTIF(DL643:ET643,"0")</f>
        <v>0</v>
      </c>
      <c r="EZ643" s="203">
        <f>EY643/(EU643+EW643+EY643+FA643)</f>
        <v>0</v>
      </c>
      <c r="FA643" s="202">
        <f>COUNTIF(DL643:ET643,"KĐG")</f>
        <v>0</v>
      </c>
      <c r="FB643" s="203">
        <f>FA643/(EU643+EW643+EY643+FA643)</f>
        <v>0</v>
      </c>
      <c r="FC643" s="204">
        <f>(((EU643*2)+(EW643*1)+(EY643*0)))/(EU643+EW643+EY643)</f>
        <v>1.903225806451613</v>
      </c>
      <c r="FD643" s="207" t="str">
        <f>IF(FB643&gt;=50%,"KĐG",IF(FC643&gt;=1.6,"Đạt mục tiêu",IF(FC643&gt;=1,"Cần cố gắng","Chưa đạt")))</f>
        <v>Đạt mục tiêu</v>
      </c>
      <c r="FE643" s="77"/>
      <c r="FF643" s="77"/>
      <c r="FG643" s="77"/>
      <c r="FH643" s="77"/>
      <c r="FI643" s="77"/>
      <c r="FJ643" s="61"/>
      <c r="FK643" s="61"/>
      <c r="FL643" s="61"/>
      <c r="FM643" s="61"/>
      <c r="FN643" s="61"/>
      <c r="FO643" s="61"/>
      <c r="FP643" s="61"/>
      <c r="FQ643" s="61"/>
      <c r="FR643" s="61"/>
      <c r="FS643" s="61"/>
      <c r="FT643" s="61"/>
      <c r="FU643" s="61"/>
      <c r="FV643" s="61"/>
      <c r="FW643" s="61"/>
      <c r="FX643" s="61"/>
      <c r="FY643" s="61"/>
      <c r="FZ643" s="61"/>
      <c r="GA643" s="61"/>
      <c r="GB643" s="61"/>
      <c r="GC643" s="61"/>
      <c r="GD643" s="61"/>
      <c r="GE643" s="61"/>
      <c r="GF643" s="61"/>
      <c r="GG643" s="61"/>
      <c r="GH643" s="61"/>
      <c r="GI643" s="61"/>
      <c r="GJ643" s="61"/>
      <c r="GK643" s="61"/>
      <c r="GL643" s="61"/>
      <c r="GM643" s="61"/>
      <c r="GN643" s="61"/>
      <c r="GO643" s="61"/>
      <c r="GP643" s="61"/>
      <c r="GQ643" s="61"/>
      <c r="GR643" s="61"/>
      <c r="GS643" s="61"/>
      <c r="GT643" s="61"/>
      <c r="GU643" s="61"/>
      <c r="GV643" s="61"/>
      <c r="GW643" s="61"/>
      <c r="GX643" s="61"/>
      <c r="GY643" s="77"/>
      <c r="GZ643" s="77"/>
      <c r="HA643" s="77"/>
      <c r="HB643" s="77"/>
      <c r="HC643" s="77"/>
      <c r="HD643" s="61"/>
      <c r="HE643" s="61"/>
      <c r="HF643" s="61"/>
      <c r="HG643" s="61"/>
      <c r="HH643" s="61"/>
      <c r="HI643" s="61"/>
      <c r="HJ643" s="61"/>
      <c r="HK643" s="61"/>
      <c r="HL643" s="61"/>
      <c r="HM643" s="61"/>
      <c r="HN643" s="61"/>
      <c r="HO643" s="61"/>
      <c r="HP643" s="61"/>
      <c r="HQ643" s="61"/>
      <c r="HR643" s="61"/>
      <c r="HS643" s="61"/>
      <c r="HT643" s="61"/>
      <c r="HU643" s="61"/>
      <c r="HV643" s="61"/>
      <c r="HW643" s="61"/>
      <c r="HX643" s="61"/>
      <c r="HY643" s="61"/>
      <c r="HZ643" s="61"/>
      <c r="IA643" s="61"/>
      <c r="IB643" s="61"/>
      <c r="IC643" s="61"/>
      <c r="ID643" s="61"/>
      <c r="IE643" s="61"/>
      <c r="IF643" s="61"/>
      <c r="IG643" s="61"/>
      <c r="IH643" s="61"/>
      <c r="II643" s="61"/>
      <c r="IJ643" s="61"/>
      <c r="IK643" s="61"/>
      <c r="IL643" s="61"/>
      <c r="IM643" s="61"/>
      <c r="IN643" s="61"/>
      <c r="IO643" s="61"/>
      <c r="IP643" s="61"/>
      <c r="IQ643" s="61"/>
      <c r="IR643" s="61"/>
      <c r="IS643" s="77"/>
      <c r="IT643" s="77"/>
      <c r="IU643" s="77"/>
      <c r="IV643" s="77"/>
      <c r="IW643" s="61"/>
      <c r="IX643" s="61"/>
      <c r="IY643" s="61"/>
      <c r="IZ643" s="61"/>
      <c r="JA643" s="61"/>
      <c r="JB643" s="61"/>
      <c r="JC643" s="61"/>
      <c r="JD643" s="61"/>
      <c r="JE643" s="61"/>
      <c r="JF643" s="61"/>
      <c r="JG643" s="61"/>
      <c r="JH643" s="61"/>
      <c r="JI643" s="61"/>
      <c r="JJ643" s="61"/>
      <c r="JK643" s="61"/>
      <c r="JL643" s="61"/>
      <c r="JM643" s="61"/>
      <c r="JN643" s="61"/>
      <c r="JO643" s="61"/>
      <c r="JP643" s="61"/>
      <c r="JQ643" s="61"/>
      <c r="JR643" s="61"/>
      <c r="JS643" s="61"/>
      <c r="JT643" s="61"/>
      <c r="JU643" s="61"/>
      <c r="JV643" s="61"/>
      <c r="JW643" s="61"/>
      <c r="JX643" s="61"/>
      <c r="JY643" s="61"/>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61"/>
      <c r="LG643" s="61"/>
      <c r="LH643" s="61"/>
      <c r="LI643" s="61"/>
      <c r="LJ643" s="61"/>
      <c r="LK643" s="61"/>
      <c r="LL643" s="61"/>
      <c r="LM643" s="61"/>
      <c r="LN643" s="61"/>
      <c r="LO643" s="61"/>
      <c r="LP643" s="61"/>
      <c r="LQ643" s="61"/>
      <c r="LR643" s="61"/>
      <c r="LS643" s="61"/>
      <c r="LT643" s="61"/>
      <c r="LU643" s="61"/>
      <c r="LV643" s="61"/>
      <c r="LW643" s="61"/>
      <c r="LX643" s="61"/>
      <c r="LY643" s="61"/>
      <c r="LZ643" s="61"/>
      <c r="MA643" s="61"/>
      <c r="MB643" s="61"/>
      <c r="MC643" s="61"/>
      <c r="MD643" s="61"/>
      <c r="ME643" s="61"/>
      <c r="MF643" s="61"/>
      <c r="MG643" s="61"/>
      <c r="MH643" s="61"/>
      <c r="MI643" s="61"/>
      <c r="MJ643" s="61"/>
      <c r="MK643" s="61"/>
      <c r="ML643" s="61"/>
      <c r="MM643" s="61"/>
      <c r="MN643" s="61"/>
      <c r="MO643" s="61"/>
      <c r="MP643" s="61"/>
      <c r="MQ643" s="61"/>
      <c r="MR643" s="61"/>
      <c r="MS643" s="61"/>
      <c r="MT643" s="61"/>
      <c r="MU643" s="61"/>
      <c r="MV643" s="61"/>
      <c r="MW643" s="61"/>
      <c r="MX643" s="61"/>
      <c r="MY643" s="61"/>
      <c r="MZ643" s="61"/>
      <c r="NA643" s="61"/>
      <c r="NB643" s="61"/>
      <c r="NC643" s="61"/>
      <c r="ND643" s="61"/>
      <c r="NE643" s="61"/>
      <c r="NF643" s="61"/>
      <c r="NG643" s="61"/>
      <c r="NH643" s="61"/>
      <c r="NI643" s="61"/>
      <c r="NJ643" s="61"/>
      <c r="NK643" s="61"/>
      <c r="NL643" s="61"/>
      <c r="NM643" s="61"/>
      <c r="NN643" s="61"/>
      <c r="NO643" s="61"/>
      <c r="NP643" s="61"/>
      <c r="NQ643" s="61"/>
      <c r="NR643" s="61"/>
      <c r="NS643" s="61"/>
      <c r="NT643" s="61"/>
      <c r="NU643" s="61"/>
      <c r="NV643" s="61"/>
      <c r="NW643" s="61"/>
      <c r="NX643" s="61"/>
      <c r="NY643" s="61"/>
      <c r="NZ643" s="61"/>
      <c r="OA643" s="61"/>
      <c r="OB643" s="61"/>
      <c r="OC643" s="61"/>
      <c r="OD643" s="61"/>
      <c r="OE643" s="61"/>
      <c r="OF643" s="61"/>
      <c r="OG643" s="61"/>
      <c r="OH643" s="61"/>
      <c r="OI643" s="61"/>
      <c r="OJ643" s="61"/>
      <c r="OK643" s="61"/>
      <c r="OL643" s="61"/>
      <c r="OM643" s="61"/>
      <c r="ON643" s="61"/>
      <c r="OO643" s="61"/>
      <c r="OP643" s="61"/>
      <c r="OQ643" s="61"/>
      <c r="OR643" s="61"/>
      <c r="OS643" s="61"/>
      <c r="OT643" s="61"/>
      <c r="OU643" s="61"/>
      <c r="OV643" s="61"/>
      <c r="OW643" s="61"/>
      <c r="OX643" s="61"/>
      <c r="OY643" s="61"/>
      <c r="OZ643" s="61"/>
    </row>
    <row r="644" spans="1:416" ht="42" hidden="1" customHeight="1">
      <c r="A644" s="282"/>
      <c r="B644" s="282"/>
      <c r="C644" s="279"/>
      <c r="D644" s="289"/>
      <c r="E644" s="278"/>
      <c r="F644" s="292"/>
      <c r="G644" s="281"/>
      <c r="H644" s="142" t="s">
        <v>527</v>
      </c>
      <c r="I644" s="137" t="s">
        <v>1428</v>
      </c>
      <c r="J644" s="134"/>
      <c r="K644" s="206" t="s">
        <v>662</v>
      </c>
      <c r="L644" s="134" t="s">
        <v>500</v>
      </c>
      <c r="M644" s="55" t="s">
        <v>379</v>
      </c>
      <c r="N644" s="61" t="s">
        <v>349</v>
      </c>
      <c r="O644" s="282"/>
      <c r="P644" s="274"/>
      <c r="Q644" s="131"/>
      <c r="R644" s="131"/>
      <c r="S644" s="131"/>
      <c r="T644" s="131"/>
      <c r="U644" s="131"/>
      <c r="V644" s="131"/>
      <c r="W644" s="131" t="s">
        <v>205</v>
      </c>
      <c r="X644" s="131"/>
      <c r="Y644" s="131"/>
      <c r="Z644" s="131"/>
      <c r="AA644" s="131"/>
      <c r="AB644" s="130">
        <f t="shared" si="893"/>
        <v>1</v>
      </c>
      <c r="AC644" s="77"/>
      <c r="AD644" s="77"/>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251"/>
      <c r="BT644" s="251"/>
      <c r="BU644" s="77"/>
      <c r="BV644" s="77"/>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61"/>
      <c r="DK644" s="61"/>
      <c r="DL644" s="77"/>
      <c r="DM644" s="77"/>
      <c r="DN644" s="77"/>
      <c r="DO644" s="77"/>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c r="EZ644" s="61"/>
      <c r="FA644" s="61"/>
      <c r="FB644" s="61"/>
      <c r="FC644" s="61"/>
      <c r="FD644" s="61"/>
      <c r="FE644" s="77"/>
      <c r="FF644" s="77"/>
      <c r="FG644" s="77"/>
      <c r="FH644" s="77"/>
      <c r="FI644" s="77"/>
      <c r="FJ644" s="61"/>
      <c r="FK644" s="61"/>
      <c r="FL644" s="61"/>
      <c r="FM644" s="61"/>
      <c r="FN644" s="61"/>
      <c r="FO644" s="61"/>
      <c r="FP644" s="61"/>
      <c r="FQ644" s="61"/>
      <c r="FR644" s="61"/>
      <c r="FS644" s="61"/>
      <c r="FT644" s="61"/>
      <c r="FU644" s="61"/>
      <c r="FV644" s="61"/>
      <c r="FW644" s="61"/>
      <c r="FX644" s="61"/>
      <c r="FY644" s="61"/>
      <c r="FZ644" s="61"/>
      <c r="GA644" s="61"/>
      <c r="GB644" s="61"/>
      <c r="GC644" s="61"/>
      <c r="GD644" s="61"/>
      <c r="GE644" s="61"/>
      <c r="GF644" s="61"/>
      <c r="GG644" s="61"/>
      <c r="GH644" s="61"/>
      <c r="GI644" s="61"/>
      <c r="GJ644" s="61"/>
      <c r="GK644" s="61"/>
      <c r="GL644" s="61"/>
      <c r="GM644" s="61"/>
      <c r="GN644" s="61"/>
      <c r="GO644" s="61"/>
      <c r="GP644" s="61"/>
      <c r="GQ644" s="61"/>
      <c r="GR644" s="61"/>
      <c r="GS644" s="61"/>
      <c r="GT644" s="61"/>
      <c r="GU644" s="61"/>
      <c r="GV644" s="61"/>
      <c r="GW644" s="61"/>
      <c r="GX644" s="61"/>
      <c r="GY644" s="79" t="s">
        <v>552</v>
      </c>
      <c r="GZ644" s="77"/>
      <c r="HA644" s="77"/>
      <c r="HB644" s="77"/>
      <c r="HC644" s="77"/>
      <c r="HD644" s="61"/>
      <c r="HE644" s="61"/>
      <c r="HF644" s="61"/>
      <c r="HG644" s="61"/>
      <c r="HH644" s="61"/>
      <c r="HI644" s="61"/>
      <c r="HJ644" s="61"/>
      <c r="HK644" s="61"/>
      <c r="HL644" s="61"/>
      <c r="HM644" s="61"/>
      <c r="HN644" s="61"/>
      <c r="HO644" s="61"/>
      <c r="HP644" s="61"/>
      <c r="HQ644" s="61"/>
      <c r="HR644" s="61"/>
      <c r="HS644" s="61"/>
      <c r="HT644" s="61"/>
      <c r="HU644" s="61"/>
      <c r="HV644" s="61"/>
      <c r="HW644" s="61"/>
      <c r="HX644" s="61"/>
      <c r="HY644" s="61"/>
      <c r="HZ644" s="61"/>
      <c r="IA644" s="61"/>
      <c r="IB644" s="61"/>
      <c r="IC644" s="61"/>
      <c r="ID644" s="61"/>
      <c r="IE644" s="61"/>
      <c r="IF644" s="61"/>
      <c r="IG644" s="61"/>
      <c r="IH644" s="61"/>
      <c r="II644" s="61"/>
      <c r="IJ644" s="61"/>
      <c r="IK644" s="61"/>
      <c r="IL644" s="61"/>
      <c r="IM644" s="61"/>
      <c r="IN644" s="61"/>
      <c r="IO644" s="61"/>
      <c r="IP644" s="61"/>
      <c r="IQ644" s="61"/>
      <c r="IR644" s="61"/>
      <c r="IS644" s="77"/>
      <c r="IT644" s="77"/>
      <c r="IU644" s="77"/>
      <c r="IV644" s="77"/>
      <c r="IW644" s="61"/>
      <c r="IX644" s="61"/>
      <c r="IY644" s="61"/>
      <c r="IZ644" s="61"/>
      <c r="JA644" s="61"/>
      <c r="JB644" s="61"/>
      <c r="JC644" s="61"/>
      <c r="JD644" s="61"/>
      <c r="JE644" s="61"/>
      <c r="JF644" s="61"/>
      <c r="JG644" s="61"/>
      <c r="JH644" s="61"/>
      <c r="JI644" s="61"/>
      <c r="JJ644" s="61"/>
      <c r="JK644" s="61"/>
      <c r="JL644" s="61"/>
      <c r="JM644" s="61"/>
      <c r="JN644" s="61"/>
      <c r="JO644" s="61"/>
      <c r="JP644" s="61"/>
      <c r="JQ644" s="61"/>
      <c r="JR644" s="61"/>
      <c r="JS644" s="61"/>
      <c r="JT644" s="61"/>
      <c r="JU644" s="61"/>
      <c r="JV644" s="61"/>
      <c r="JW644" s="61"/>
      <c r="JX644" s="61"/>
      <c r="JY644" s="61"/>
      <c r="JZ644" s="61"/>
      <c r="KA644" s="61"/>
      <c r="KB644" s="61"/>
      <c r="KC644" s="61"/>
      <c r="KD644" s="61"/>
      <c r="KE644" s="61"/>
      <c r="KF644" s="61"/>
      <c r="KG644" s="61"/>
      <c r="KH644" s="61"/>
      <c r="KI644" s="61"/>
      <c r="KJ644" s="61"/>
      <c r="KK644" s="61"/>
      <c r="KL644" s="61"/>
      <c r="KM644" s="61"/>
      <c r="KN644" s="61"/>
      <c r="KO644" s="61"/>
      <c r="KP644" s="61"/>
      <c r="KQ644" s="61"/>
      <c r="KR644" s="61"/>
      <c r="KS644" s="61"/>
      <c r="KT644" s="61"/>
      <c r="KU644" s="61"/>
      <c r="KV644" s="61"/>
      <c r="KW644" s="61"/>
      <c r="KX644" s="61"/>
      <c r="KY644" s="61"/>
      <c r="KZ644" s="61"/>
      <c r="LA644" s="61"/>
      <c r="LB644" s="61"/>
      <c r="LC644" s="61"/>
      <c r="LD644" s="61"/>
      <c r="LE644" s="61"/>
      <c r="LF644" s="61"/>
      <c r="LG644" s="61"/>
      <c r="LH644" s="61"/>
      <c r="LI644" s="61"/>
      <c r="LJ644" s="61"/>
      <c r="LK644" s="61"/>
      <c r="LL644" s="61"/>
      <c r="LM644" s="61"/>
      <c r="LN644" s="61"/>
      <c r="LO644" s="61"/>
      <c r="LP644" s="61"/>
      <c r="LQ644" s="61"/>
      <c r="LR644" s="61"/>
      <c r="LS644" s="61"/>
      <c r="LT644" s="61"/>
      <c r="LU644" s="61"/>
      <c r="LV644" s="61"/>
      <c r="LW644" s="61"/>
      <c r="LX644" s="61"/>
      <c r="LY644" s="61"/>
      <c r="LZ644" s="61"/>
      <c r="MA644" s="61"/>
      <c r="MB644" s="61"/>
      <c r="MC644" s="61"/>
      <c r="MD644" s="61"/>
      <c r="ME644" s="61"/>
      <c r="MF644" s="61"/>
      <c r="MG644" s="61"/>
      <c r="MH644" s="61"/>
      <c r="MI644" s="61"/>
      <c r="MJ644" s="61"/>
      <c r="MK644" s="61"/>
      <c r="ML644" s="61"/>
      <c r="MM644" s="61"/>
      <c r="MN644" s="61"/>
      <c r="MO644" s="61"/>
      <c r="MP644" s="61"/>
      <c r="MQ644" s="61"/>
      <c r="MR644" s="61"/>
      <c r="MS644" s="61"/>
      <c r="MT644" s="61"/>
      <c r="MU644" s="61"/>
      <c r="MV644" s="61"/>
      <c r="MW644" s="61"/>
      <c r="MX644" s="61"/>
      <c r="MY644" s="61"/>
      <c r="MZ644" s="61"/>
      <c r="NA644" s="61"/>
      <c r="NB644" s="61"/>
      <c r="NC644" s="61"/>
      <c r="ND644" s="61"/>
      <c r="NE644" s="61"/>
      <c r="NF644" s="61"/>
      <c r="NG644" s="61"/>
      <c r="NH644" s="61"/>
      <c r="NI644" s="61"/>
      <c r="NJ644" s="61"/>
      <c r="NK644" s="61"/>
      <c r="NL644" s="61"/>
      <c r="NM644" s="61"/>
      <c r="NN644" s="61"/>
      <c r="NO644" s="61"/>
      <c r="NP644" s="61"/>
      <c r="NQ644" s="61"/>
      <c r="NR644" s="61"/>
      <c r="NS644" s="61"/>
      <c r="NT644" s="61"/>
      <c r="NU644" s="61"/>
      <c r="NV644" s="61"/>
      <c r="NW644" s="61"/>
      <c r="NX644" s="61"/>
      <c r="NY644" s="61"/>
      <c r="NZ644" s="61"/>
      <c r="OA644" s="61"/>
      <c r="OB644" s="61"/>
      <c r="OC644" s="61"/>
      <c r="OD644" s="61"/>
      <c r="OE644" s="61"/>
      <c r="OF644" s="61"/>
      <c r="OG644" s="61"/>
      <c r="OH644" s="61"/>
      <c r="OI644" s="61"/>
      <c r="OJ644" s="61"/>
      <c r="OK644" s="61"/>
      <c r="OL644" s="61"/>
      <c r="OM644" s="61"/>
      <c r="ON644" s="61"/>
      <c r="OO644" s="61"/>
      <c r="OP644" s="61"/>
      <c r="OQ644" s="61"/>
      <c r="OR644" s="61"/>
      <c r="OS644" s="61"/>
      <c r="OT644" s="61"/>
      <c r="OU644" s="61"/>
      <c r="OV644" s="61"/>
      <c r="OW644" s="61"/>
      <c r="OX644" s="61"/>
      <c r="OY644" s="61"/>
      <c r="OZ644" s="61"/>
    </row>
    <row r="645" spans="1:416" ht="42" hidden="1" customHeight="1">
      <c r="A645" s="282"/>
      <c r="B645" s="274"/>
      <c r="C645" s="279"/>
      <c r="D645" s="288" t="s">
        <v>4</v>
      </c>
      <c r="E645" s="275" t="s">
        <v>819</v>
      </c>
      <c r="F645" s="290" t="s">
        <v>6</v>
      </c>
      <c r="G645" s="281"/>
      <c r="H645" s="137" t="s">
        <v>1439</v>
      </c>
      <c r="I645" s="137" t="s">
        <v>1429</v>
      </c>
      <c r="J645" s="134" t="s">
        <v>836</v>
      </c>
      <c r="K645" s="206" t="s">
        <v>662</v>
      </c>
      <c r="L645" s="134" t="s">
        <v>500</v>
      </c>
      <c r="M645" s="55" t="s">
        <v>379</v>
      </c>
      <c r="N645" s="61" t="s">
        <v>349</v>
      </c>
      <c r="O645" s="282"/>
      <c r="P645" s="274"/>
      <c r="Q645" s="131"/>
      <c r="R645" s="131"/>
      <c r="S645" s="131"/>
      <c r="T645" s="131"/>
      <c r="U645" s="131"/>
      <c r="V645" s="131"/>
      <c r="W645" s="131"/>
      <c r="X645" s="131" t="s">
        <v>205</v>
      </c>
      <c r="Y645" s="131"/>
      <c r="Z645" s="131"/>
      <c r="AA645" s="131"/>
      <c r="AB645" s="130">
        <f t="shared" si="893"/>
        <v>1</v>
      </c>
      <c r="AC645" s="77"/>
      <c r="AD645" s="77"/>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251"/>
      <c r="BT645" s="251"/>
      <c r="BU645" s="77"/>
      <c r="BV645" s="77"/>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61"/>
      <c r="DK645" s="61"/>
      <c r="DL645" s="77"/>
      <c r="DM645" s="77"/>
      <c r="DN645" s="77"/>
      <c r="DO645" s="77"/>
      <c r="DP645" s="61"/>
      <c r="DQ645" s="61"/>
      <c r="DR645" s="61"/>
      <c r="DS645" s="61"/>
      <c r="DT645" s="61"/>
      <c r="DU645" s="61"/>
      <c r="DV645" s="61"/>
      <c r="DW645" s="61"/>
      <c r="DX645" s="61"/>
      <c r="DY645" s="61"/>
      <c r="DZ645" s="61"/>
      <c r="EA645" s="61"/>
      <c r="EB645" s="61"/>
      <c r="EC645" s="61"/>
      <c r="ED645" s="61"/>
      <c r="EE645" s="61"/>
      <c r="EF645" s="61"/>
      <c r="EG645" s="61"/>
      <c r="EH645" s="61"/>
      <c r="EI645" s="61"/>
      <c r="EJ645" s="61"/>
      <c r="EK645" s="61"/>
      <c r="EL645" s="61"/>
      <c r="EM645" s="61"/>
      <c r="EN645" s="61"/>
      <c r="EO645" s="61"/>
      <c r="EP645" s="61"/>
      <c r="EQ645" s="61"/>
      <c r="ER645" s="61"/>
      <c r="ES645" s="61"/>
      <c r="ET645" s="61"/>
      <c r="EU645" s="61"/>
      <c r="EV645" s="61"/>
      <c r="EW645" s="61"/>
      <c r="EX645" s="61"/>
      <c r="EY645" s="61"/>
      <c r="EZ645" s="61"/>
      <c r="FA645" s="61"/>
      <c r="FB645" s="61"/>
      <c r="FC645" s="61"/>
      <c r="FD645" s="61"/>
      <c r="FE645" s="77"/>
      <c r="FF645" s="77"/>
      <c r="FG645" s="77"/>
      <c r="FH645" s="77"/>
      <c r="FI645" s="77"/>
      <c r="FJ645" s="61"/>
      <c r="FK645" s="61"/>
      <c r="FL645" s="61"/>
      <c r="FM645" s="61"/>
      <c r="FN645" s="61"/>
      <c r="FO645" s="61"/>
      <c r="FP645" s="61"/>
      <c r="FQ645" s="61"/>
      <c r="FR645" s="61"/>
      <c r="FS645" s="61"/>
      <c r="FT645" s="61"/>
      <c r="FU645" s="61"/>
      <c r="FV645" s="61"/>
      <c r="FW645" s="61"/>
      <c r="FX645" s="61"/>
      <c r="FY645" s="61"/>
      <c r="FZ645" s="61"/>
      <c r="GA645" s="61"/>
      <c r="GB645" s="61"/>
      <c r="GC645" s="61"/>
      <c r="GD645" s="61"/>
      <c r="GE645" s="61"/>
      <c r="GF645" s="61"/>
      <c r="GG645" s="61"/>
      <c r="GH645" s="61"/>
      <c r="GI645" s="61"/>
      <c r="GJ645" s="61"/>
      <c r="GK645" s="61"/>
      <c r="GL645" s="61"/>
      <c r="GM645" s="61"/>
      <c r="GN645" s="61"/>
      <c r="GO645" s="61"/>
      <c r="GP645" s="61"/>
      <c r="GQ645" s="61"/>
      <c r="GR645" s="61"/>
      <c r="GS645" s="61"/>
      <c r="GT645" s="61"/>
      <c r="GU645" s="61"/>
      <c r="GV645" s="61"/>
      <c r="GW645" s="61"/>
      <c r="GX645" s="61"/>
      <c r="GY645" s="77"/>
      <c r="GZ645" s="77"/>
      <c r="HA645" s="77"/>
      <c r="HB645" s="77"/>
      <c r="HC645" s="77"/>
      <c r="HD645" s="178"/>
      <c r="HE645" s="61"/>
      <c r="HF645" s="61"/>
      <c r="HG645" s="61"/>
      <c r="HH645" s="61"/>
      <c r="HI645" s="61"/>
      <c r="HJ645" s="61"/>
      <c r="HK645" s="61"/>
      <c r="HL645" s="61"/>
      <c r="HM645" s="61"/>
      <c r="HN645" s="61"/>
      <c r="HO645" s="61"/>
      <c r="HP645" s="61"/>
      <c r="HQ645" s="61"/>
      <c r="HR645" s="61"/>
      <c r="HS645" s="61"/>
      <c r="HT645" s="61"/>
      <c r="HU645" s="61"/>
      <c r="HV645" s="61"/>
      <c r="HW645" s="61"/>
      <c r="HX645" s="61"/>
      <c r="HY645" s="61"/>
      <c r="HZ645" s="61"/>
      <c r="IA645" s="61"/>
      <c r="IB645" s="61"/>
      <c r="IC645" s="61"/>
      <c r="ID645" s="61"/>
      <c r="IE645" s="61"/>
      <c r="IF645" s="61"/>
      <c r="IG645" s="61"/>
      <c r="IH645" s="61"/>
      <c r="II645" s="61"/>
      <c r="IJ645" s="61"/>
      <c r="IK645" s="61"/>
      <c r="IL645" s="61"/>
      <c r="IM645" s="61"/>
      <c r="IN645" s="61"/>
      <c r="IO645" s="61"/>
      <c r="IP645" s="61"/>
      <c r="IQ645" s="61"/>
      <c r="IR645" s="61"/>
      <c r="IS645" s="61"/>
      <c r="IT645" s="61"/>
      <c r="IU645" s="78"/>
      <c r="IV645" s="78" t="s">
        <v>552</v>
      </c>
      <c r="IW645" s="61">
        <v>2</v>
      </c>
      <c r="IX645" s="61">
        <v>2</v>
      </c>
      <c r="IY645" s="61">
        <v>2</v>
      </c>
      <c r="IZ645" s="61">
        <v>2</v>
      </c>
      <c r="JA645" s="61">
        <v>2</v>
      </c>
      <c r="JB645" s="61">
        <v>2</v>
      </c>
      <c r="JC645" s="61">
        <v>2</v>
      </c>
      <c r="JD645" s="61">
        <v>2</v>
      </c>
      <c r="JE645" s="61">
        <v>2</v>
      </c>
      <c r="JF645" s="61">
        <v>2</v>
      </c>
      <c r="JG645" s="61">
        <v>2</v>
      </c>
      <c r="JH645" s="61">
        <v>2</v>
      </c>
      <c r="JI645" s="61">
        <v>2</v>
      </c>
      <c r="JJ645" s="61">
        <v>2</v>
      </c>
      <c r="JK645" s="61">
        <v>2</v>
      </c>
      <c r="JL645" s="61">
        <v>2</v>
      </c>
      <c r="JM645" s="61">
        <v>2</v>
      </c>
      <c r="JN645" s="61">
        <v>2</v>
      </c>
      <c r="JO645" s="61">
        <v>2</v>
      </c>
      <c r="JP645" s="61">
        <v>2</v>
      </c>
      <c r="JQ645" s="61">
        <v>2</v>
      </c>
      <c r="JR645" s="61">
        <v>2</v>
      </c>
      <c r="JS645" s="61">
        <v>2</v>
      </c>
      <c r="JT645" s="61">
        <v>2</v>
      </c>
      <c r="JU645" s="61">
        <v>2</v>
      </c>
      <c r="JV645" s="61">
        <v>2</v>
      </c>
      <c r="JW645" s="61">
        <v>2</v>
      </c>
      <c r="JX645" s="61">
        <v>2</v>
      </c>
      <c r="JY645" s="61">
        <v>2</v>
      </c>
      <c r="JZ645" s="61">
        <v>2</v>
      </c>
      <c r="KA645" s="202">
        <f t="shared" ref="KA645" si="943">COUNTIF(IW645:JZ645,"2")</f>
        <v>30</v>
      </c>
      <c r="KB645" s="203">
        <f t="shared" ref="KB645" si="944">KA645/(KA645+KC645+KE645+KG645)</f>
        <v>1</v>
      </c>
      <c r="KC645" s="202">
        <f t="shared" ref="KC645" si="945">COUNTIF(IW645:JZ645,"1")</f>
        <v>0</v>
      </c>
      <c r="KD645" s="203">
        <f t="shared" ref="KD645" si="946">KC645/(KA645+KC645+KE645+KG645)</f>
        <v>0</v>
      </c>
      <c r="KE645" s="202">
        <f t="shared" ref="KE645" si="947">COUNTIF(IW645:JZ645,"0")</f>
        <v>0</v>
      </c>
      <c r="KF645" s="203">
        <f t="shared" ref="KF645" si="948">KE645/(KA645+KC645+KE645+KG645)</f>
        <v>0</v>
      </c>
      <c r="KG645" s="202">
        <f>COUNTIF(II645:JZ645,"KĐG")</f>
        <v>0</v>
      </c>
      <c r="KH645" s="203">
        <f t="shared" ref="KH645" si="949">KG645/(KA645+KC645+KE645+KG645)</f>
        <v>0</v>
      </c>
      <c r="KI645" s="204">
        <f t="shared" ref="KI645" si="950">(((KA645*2)+(KC645*1)+(KE645*0)))/(KA645+KC645+KE645)</f>
        <v>2</v>
      </c>
      <c r="KJ645" s="205" t="str">
        <f t="shared" ref="KJ645" si="951">IF(KH645&gt;=50%,"KĐG",IF(KI645&gt;=1.6,"Đạt mục tiêu",IF(KI645&gt;=1,"Cần cố gắng","Chưa đạt")))</f>
        <v>Đạt mục tiêu</v>
      </c>
      <c r="KK645" s="61"/>
      <c r="KL645" s="61"/>
      <c r="KM645" s="61"/>
      <c r="KN645" s="61"/>
      <c r="KO645" s="61"/>
      <c r="KP645" s="61"/>
      <c r="KQ645" s="61"/>
      <c r="KR645" s="61"/>
      <c r="KS645" s="61"/>
      <c r="KT645" s="61"/>
      <c r="KU645" s="61"/>
      <c r="KV645" s="61"/>
      <c r="KW645" s="61"/>
      <c r="KX645" s="61"/>
      <c r="KY645" s="61"/>
      <c r="KZ645" s="61"/>
      <c r="LA645" s="61"/>
      <c r="LB645" s="61"/>
      <c r="LC645" s="61"/>
      <c r="LD645" s="61"/>
      <c r="LE645" s="61"/>
      <c r="LF645" s="61"/>
      <c r="LG645" s="61"/>
      <c r="LH645" s="61"/>
      <c r="LI645" s="61"/>
      <c r="LJ645" s="61"/>
      <c r="LK645" s="61"/>
      <c r="LL645" s="61"/>
      <c r="LM645" s="61"/>
      <c r="LN645" s="61"/>
      <c r="LO645" s="61"/>
      <c r="LP645" s="61"/>
      <c r="LQ645" s="61"/>
      <c r="LR645" s="61"/>
      <c r="LS645" s="61"/>
      <c r="LT645" s="61"/>
      <c r="LU645" s="61"/>
      <c r="LV645" s="61"/>
      <c r="LW645" s="61"/>
      <c r="LX645" s="61"/>
      <c r="LY645" s="61"/>
      <c r="LZ645" s="61"/>
      <c r="MA645" s="61"/>
      <c r="MB645" s="61"/>
      <c r="MC645" s="61"/>
      <c r="MD645" s="61"/>
      <c r="ME645" s="61"/>
      <c r="MF645" s="61"/>
      <c r="MG645" s="61"/>
      <c r="MH645" s="61"/>
      <c r="MI645" s="61"/>
      <c r="MJ645" s="61"/>
      <c r="MK645" s="61"/>
      <c r="ML645" s="61"/>
      <c r="MM645" s="61"/>
      <c r="MN645" s="61"/>
      <c r="MO645" s="61"/>
      <c r="MP645" s="61"/>
      <c r="MQ645" s="61"/>
      <c r="MR645" s="61"/>
      <c r="MS645" s="61"/>
      <c r="MT645" s="61"/>
      <c r="MU645" s="61"/>
      <c r="MV645" s="61"/>
      <c r="MW645" s="61"/>
      <c r="MX645" s="61"/>
      <c r="MY645" s="61"/>
      <c r="MZ645" s="61"/>
      <c r="NA645" s="61"/>
      <c r="NB645" s="61"/>
      <c r="NC645" s="61"/>
      <c r="ND645" s="61"/>
      <c r="NE645" s="61"/>
      <c r="NF645" s="61"/>
      <c r="NG645" s="61"/>
      <c r="NH645" s="61"/>
      <c r="NI645" s="61"/>
      <c r="NJ645" s="61"/>
      <c r="NK645" s="61"/>
      <c r="NL645" s="61"/>
      <c r="NM645" s="61"/>
      <c r="NN645" s="61"/>
      <c r="NO645" s="61"/>
      <c r="NP645" s="61"/>
      <c r="NQ645" s="61"/>
      <c r="NR645" s="61"/>
      <c r="NS645" s="61"/>
      <c r="NT645" s="61"/>
      <c r="NU645" s="61"/>
      <c r="NV645" s="61"/>
      <c r="NW645" s="61"/>
      <c r="NX645" s="61"/>
      <c r="NY645" s="61"/>
      <c r="NZ645" s="61"/>
      <c r="OA645" s="61"/>
      <c r="OB645" s="61"/>
      <c r="OC645" s="61"/>
      <c r="OD645" s="61"/>
      <c r="OE645" s="61"/>
      <c r="OF645" s="61"/>
      <c r="OG645" s="61"/>
      <c r="OH645" s="61"/>
      <c r="OI645" s="61"/>
      <c r="OJ645" s="61"/>
      <c r="OK645" s="61"/>
      <c r="OL645" s="61"/>
      <c r="OM645" s="61"/>
      <c r="ON645" s="61"/>
      <c r="OO645" s="61"/>
      <c r="OP645" s="61"/>
      <c r="OQ645" s="61"/>
      <c r="OR645" s="61"/>
      <c r="OS645" s="61"/>
      <c r="OT645" s="61"/>
      <c r="OU645" s="61"/>
      <c r="OV645" s="61"/>
      <c r="OW645" s="61"/>
      <c r="OX645" s="61"/>
      <c r="OY645" s="61"/>
      <c r="OZ645" s="61"/>
    </row>
    <row r="646" spans="1:416" ht="42" hidden="1" customHeight="1">
      <c r="A646" s="282"/>
      <c r="B646" s="274"/>
      <c r="C646" s="279"/>
      <c r="D646" s="289"/>
      <c r="E646" s="279"/>
      <c r="F646" s="291"/>
      <c r="G646" s="281"/>
      <c r="H646" s="137" t="s">
        <v>1440</v>
      </c>
      <c r="I646" s="137" t="s">
        <v>1430</v>
      </c>
      <c r="J646" s="134"/>
      <c r="K646" s="206" t="s">
        <v>662</v>
      </c>
      <c r="L646" s="134" t="s">
        <v>500</v>
      </c>
      <c r="M646" s="55" t="s">
        <v>379</v>
      </c>
      <c r="N646" s="61" t="s">
        <v>349</v>
      </c>
      <c r="O646" s="282"/>
      <c r="P646" s="274"/>
      <c r="Q646" s="131"/>
      <c r="R646" s="131"/>
      <c r="S646" s="131"/>
      <c r="T646" s="131"/>
      <c r="U646" s="131"/>
      <c r="V646" s="131"/>
      <c r="W646" s="131"/>
      <c r="X646" s="131"/>
      <c r="Y646" s="131" t="s">
        <v>205</v>
      </c>
      <c r="Z646" s="131"/>
      <c r="AA646" s="131"/>
      <c r="AB646" s="130">
        <f t="shared" si="893"/>
        <v>1</v>
      </c>
      <c r="AC646" s="77"/>
      <c r="AD646" s="77"/>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251"/>
      <c r="BT646" s="251"/>
      <c r="BU646" s="77"/>
      <c r="BV646" s="77"/>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c r="CS646" s="61"/>
      <c r="CT646" s="61"/>
      <c r="CU646" s="61"/>
      <c r="CV646" s="61"/>
      <c r="CW646" s="61"/>
      <c r="CX646" s="61"/>
      <c r="CY646" s="61"/>
      <c r="CZ646" s="61"/>
      <c r="DA646" s="61"/>
      <c r="DB646" s="61"/>
      <c r="DC646" s="61"/>
      <c r="DD646" s="61"/>
      <c r="DE646" s="61"/>
      <c r="DF646" s="61"/>
      <c r="DG646" s="61"/>
      <c r="DH646" s="61"/>
      <c r="DI646" s="61"/>
      <c r="DJ646" s="61"/>
      <c r="DK646" s="61"/>
      <c r="DL646" s="77"/>
      <c r="DM646" s="77"/>
      <c r="DN646" s="77"/>
      <c r="DO646" s="77"/>
      <c r="DP646" s="61"/>
      <c r="DQ646" s="61"/>
      <c r="DR646" s="61"/>
      <c r="DS646" s="61"/>
      <c r="DT646" s="61"/>
      <c r="DU646" s="61"/>
      <c r="DV646" s="61"/>
      <c r="DW646" s="61"/>
      <c r="DX646" s="61"/>
      <c r="DY646" s="61"/>
      <c r="DZ646" s="61"/>
      <c r="EA646" s="61"/>
      <c r="EB646" s="61"/>
      <c r="EC646" s="61"/>
      <c r="ED646" s="61"/>
      <c r="EE646" s="61"/>
      <c r="EF646" s="61"/>
      <c r="EG646" s="61"/>
      <c r="EH646" s="61"/>
      <c r="EI646" s="61"/>
      <c r="EJ646" s="61"/>
      <c r="EK646" s="61"/>
      <c r="EL646" s="61"/>
      <c r="EM646" s="61"/>
      <c r="EN646" s="61"/>
      <c r="EO646" s="61"/>
      <c r="EP646" s="61"/>
      <c r="EQ646" s="61"/>
      <c r="ER646" s="61"/>
      <c r="ES646" s="61"/>
      <c r="ET646" s="61"/>
      <c r="EU646" s="61"/>
      <c r="EV646" s="61"/>
      <c r="EW646" s="61"/>
      <c r="EX646" s="61"/>
      <c r="EY646" s="61"/>
      <c r="EZ646" s="61"/>
      <c r="FA646" s="61"/>
      <c r="FB646" s="61"/>
      <c r="FC646" s="61"/>
      <c r="FD646" s="61"/>
      <c r="FE646" s="77"/>
      <c r="FF646" s="77"/>
      <c r="FG646" s="77"/>
      <c r="FH646" s="77"/>
      <c r="FI646" s="77"/>
      <c r="FJ646" s="61"/>
      <c r="FK646" s="61"/>
      <c r="FL646" s="61"/>
      <c r="FM646" s="61"/>
      <c r="FN646" s="61"/>
      <c r="FO646" s="61"/>
      <c r="FP646" s="61"/>
      <c r="FQ646" s="61"/>
      <c r="FR646" s="61"/>
      <c r="FS646" s="61"/>
      <c r="FT646" s="61"/>
      <c r="FU646" s="61"/>
      <c r="FV646" s="61"/>
      <c r="FW646" s="61"/>
      <c r="FX646" s="61"/>
      <c r="FY646" s="61"/>
      <c r="FZ646" s="61"/>
      <c r="GA646" s="61"/>
      <c r="GB646" s="61"/>
      <c r="GC646" s="61"/>
      <c r="GD646" s="61"/>
      <c r="GE646" s="61"/>
      <c r="GF646" s="61"/>
      <c r="GG646" s="61"/>
      <c r="GH646" s="61"/>
      <c r="GI646" s="61"/>
      <c r="GJ646" s="61"/>
      <c r="GK646" s="61"/>
      <c r="GL646" s="61"/>
      <c r="GM646" s="61"/>
      <c r="GN646" s="61"/>
      <c r="GO646" s="61"/>
      <c r="GP646" s="61"/>
      <c r="GQ646" s="61"/>
      <c r="GR646" s="61"/>
      <c r="GS646" s="61"/>
      <c r="GT646" s="61"/>
      <c r="GU646" s="61"/>
      <c r="GV646" s="61"/>
      <c r="GW646" s="61"/>
      <c r="GX646" s="61"/>
      <c r="GY646" s="77"/>
      <c r="GZ646" s="77"/>
      <c r="HA646" s="77"/>
      <c r="HB646" s="77"/>
      <c r="HC646" s="77"/>
      <c r="HD646" s="178"/>
      <c r="HE646" s="61"/>
      <c r="HF646" s="61"/>
      <c r="HG646" s="61"/>
      <c r="HH646" s="61"/>
      <c r="HI646" s="61"/>
      <c r="HJ646" s="61"/>
      <c r="HK646" s="61"/>
      <c r="HL646" s="61"/>
      <c r="HM646" s="61"/>
      <c r="HN646" s="61"/>
      <c r="HO646" s="61"/>
      <c r="HP646" s="61"/>
      <c r="HQ646" s="61"/>
      <c r="HR646" s="61"/>
      <c r="HS646" s="61"/>
      <c r="HT646" s="61"/>
      <c r="HU646" s="61"/>
      <c r="HV646" s="61"/>
      <c r="HW646" s="61"/>
      <c r="HX646" s="61"/>
      <c r="HY646" s="61"/>
      <c r="HZ646" s="61"/>
      <c r="IA646" s="61"/>
      <c r="IB646" s="61"/>
      <c r="IC646" s="61"/>
      <c r="ID646" s="61"/>
      <c r="IE646" s="61"/>
      <c r="IF646" s="61"/>
      <c r="IG646" s="61"/>
      <c r="IH646" s="61"/>
      <c r="II646" s="61"/>
      <c r="IJ646" s="61"/>
      <c r="IK646" s="61"/>
      <c r="IL646" s="61"/>
      <c r="IM646" s="61"/>
      <c r="IN646" s="61"/>
      <c r="IO646" s="61"/>
      <c r="IP646" s="61"/>
      <c r="IQ646" s="61"/>
      <c r="IR646" s="61"/>
      <c r="IS646" s="77"/>
      <c r="IT646" s="77"/>
      <c r="IU646" s="77"/>
      <c r="IV646" s="77"/>
      <c r="IW646" s="61"/>
      <c r="IX646" s="61"/>
      <c r="IY646" s="61"/>
      <c r="IZ646" s="61"/>
      <c r="JA646" s="61"/>
      <c r="JB646" s="61"/>
      <c r="JC646" s="61"/>
      <c r="JD646" s="61"/>
      <c r="JE646" s="61"/>
      <c r="JF646" s="61"/>
      <c r="JG646" s="61"/>
      <c r="JH646" s="61"/>
      <c r="JI646" s="61"/>
      <c r="JJ646" s="61"/>
      <c r="JK646" s="61"/>
      <c r="JL646" s="61"/>
      <c r="JM646" s="61"/>
      <c r="JN646" s="61"/>
      <c r="JO646" s="61"/>
      <c r="JP646" s="61"/>
      <c r="JQ646" s="61"/>
      <c r="JR646" s="61"/>
      <c r="JS646" s="61"/>
      <c r="JT646" s="61"/>
      <c r="JU646" s="61"/>
      <c r="JV646" s="61"/>
      <c r="JW646" s="61"/>
      <c r="JX646" s="61"/>
      <c r="JY646" s="61"/>
      <c r="JZ646" s="61"/>
      <c r="KA646" s="202"/>
      <c r="KB646" s="203"/>
      <c r="KC646" s="202"/>
      <c r="KD646" s="203"/>
      <c r="KE646" s="202"/>
      <c r="KF646" s="203"/>
      <c r="KG646" s="202"/>
      <c r="KH646" s="203"/>
      <c r="KI646" s="204"/>
      <c r="KJ646" s="208"/>
      <c r="KK646" s="61"/>
      <c r="KL646" s="61"/>
      <c r="KM646" s="78" t="s">
        <v>552</v>
      </c>
      <c r="KN646" s="61">
        <v>2</v>
      </c>
      <c r="KO646" s="61">
        <v>2</v>
      </c>
      <c r="KP646" s="61">
        <v>2</v>
      </c>
      <c r="KQ646" s="61">
        <v>2</v>
      </c>
      <c r="KR646" s="61">
        <v>2</v>
      </c>
      <c r="KS646" s="61">
        <v>2</v>
      </c>
      <c r="KT646" s="61">
        <v>2</v>
      </c>
      <c r="KU646" s="61">
        <v>2</v>
      </c>
      <c r="KV646" s="61">
        <v>2</v>
      </c>
      <c r="KW646" s="61">
        <v>2</v>
      </c>
      <c r="KX646" s="61">
        <v>2</v>
      </c>
      <c r="KY646" s="61">
        <v>2</v>
      </c>
      <c r="KZ646" s="61">
        <v>2</v>
      </c>
      <c r="LA646" s="61">
        <v>2</v>
      </c>
      <c r="LB646" s="61">
        <v>2</v>
      </c>
      <c r="LC646" s="61">
        <v>1</v>
      </c>
      <c r="LD646" s="61">
        <v>2</v>
      </c>
      <c r="LE646" s="61">
        <v>2</v>
      </c>
      <c r="LF646" s="61">
        <v>2</v>
      </c>
      <c r="LG646" s="61">
        <v>2</v>
      </c>
      <c r="LH646" s="61">
        <v>2</v>
      </c>
      <c r="LI646" s="61">
        <v>2</v>
      </c>
      <c r="LJ646" s="61">
        <v>2</v>
      </c>
      <c r="LK646" s="61">
        <v>2</v>
      </c>
      <c r="LL646" s="61">
        <v>2</v>
      </c>
      <c r="LM646" s="61">
        <v>2</v>
      </c>
      <c r="LN646" s="61">
        <v>2</v>
      </c>
      <c r="LO646" s="61">
        <v>2</v>
      </c>
      <c r="LP646" s="61">
        <v>2</v>
      </c>
      <c r="LQ646" s="61">
        <v>2</v>
      </c>
      <c r="LR646" s="202">
        <f>COUNTIF(KN646:LQ646,"2")</f>
        <v>29</v>
      </c>
      <c r="LS646" s="203">
        <f>LR646/(LR646+LT646+LV646+LX646)</f>
        <v>0.96666666666666667</v>
      </c>
      <c r="LT646" s="202">
        <f>COUNTIF(KN646:LQ646,"1")</f>
        <v>1</v>
      </c>
      <c r="LU646" s="203">
        <f>LT646/(LR646+LT646+LV646+LX646)</f>
        <v>3.3333333333333333E-2</v>
      </c>
      <c r="LV646" s="202">
        <f>COUNTIF(KN646:LQ646,"0")</f>
        <v>0</v>
      </c>
      <c r="LW646" s="203">
        <f>LV646/(LR646+LT646+LV646+LX646)</f>
        <v>0</v>
      </c>
      <c r="LX646" s="202">
        <f>COUNTIF(KA646:LQ646,"KĐG")</f>
        <v>0</v>
      </c>
      <c r="LY646" s="203">
        <f>LX646/(LR646+LT646+LV646+LX646)</f>
        <v>0</v>
      </c>
      <c r="LZ646" s="204">
        <f>(((LR646*2)+(LT646*1)+(LV646*0)))/(LR646+LT646+LV646)</f>
        <v>1.9666666666666666</v>
      </c>
      <c r="MA646" s="208" t="str">
        <f>IF(LY646&gt;=50%,"KĐG",IF(LZ646&gt;=1.6,"Đạt mục tiêu",IF(LZ646&gt;=1,"Cần cố gắng","Chưa đạt")))</f>
        <v>Đạt mục tiêu</v>
      </c>
      <c r="MB646" s="61"/>
      <c r="MC646" s="61"/>
      <c r="MD646" s="61"/>
      <c r="ME646" s="61"/>
      <c r="MF646" s="61"/>
      <c r="MG646" s="61"/>
      <c r="MH646" s="61"/>
      <c r="MI646" s="61"/>
      <c r="MJ646" s="61"/>
      <c r="MK646" s="61"/>
      <c r="ML646" s="61"/>
      <c r="MM646" s="61"/>
      <c r="MN646" s="61"/>
      <c r="MO646" s="61"/>
      <c r="MP646" s="61"/>
      <c r="MQ646" s="61"/>
      <c r="MR646" s="61"/>
      <c r="MS646" s="61"/>
      <c r="MT646" s="61"/>
      <c r="MU646" s="61"/>
      <c r="MV646" s="61"/>
      <c r="MW646" s="61"/>
      <c r="MX646" s="61"/>
      <c r="MY646" s="61"/>
      <c r="MZ646" s="61"/>
      <c r="NA646" s="61"/>
      <c r="NB646" s="61"/>
      <c r="NC646" s="61"/>
      <c r="ND646" s="61"/>
      <c r="NE646" s="61"/>
      <c r="NF646" s="61"/>
      <c r="NG646" s="61"/>
      <c r="NH646" s="61"/>
      <c r="NI646" s="61"/>
      <c r="NJ646" s="61"/>
      <c r="NK646" s="61"/>
      <c r="NL646" s="61"/>
      <c r="NM646" s="61"/>
      <c r="NN646" s="61"/>
      <c r="NO646" s="61"/>
      <c r="NP646" s="61"/>
      <c r="NQ646" s="61"/>
      <c r="NR646" s="61"/>
      <c r="NS646" s="61"/>
      <c r="NT646" s="61"/>
      <c r="NU646" s="61"/>
      <c r="NV646" s="61"/>
      <c r="NW646" s="61"/>
      <c r="NX646" s="61"/>
      <c r="NY646" s="61"/>
      <c r="NZ646" s="61"/>
      <c r="OA646" s="61"/>
      <c r="OB646" s="61"/>
      <c r="OC646" s="61"/>
      <c r="OD646" s="61"/>
      <c r="OE646" s="61"/>
      <c r="OF646" s="61"/>
      <c r="OG646" s="61"/>
      <c r="OH646" s="61"/>
      <c r="OI646" s="61"/>
      <c r="OJ646" s="61"/>
      <c r="OK646" s="61"/>
      <c r="OL646" s="61"/>
      <c r="OM646" s="61"/>
      <c r="ON646" s="61"/>
      <c r="OO646" s="61"/>
      <c r="OP646" s="61"/>
      <c r="OQ646" s="61"/>
      <c r="OR646" s="61"/>
      <c r="OS646" s="61"/>
      <c r="OT646" s="61"/>
      <c r="OU646" s="61"/>
      <c r="OV646" s="61"/>
      <c r="OW646" s="61"/>
      <c r="OX646" s="61"/>
      <c r="OY646" s="61"/>
      <c r="OZ646" s="61"/>
    </row>
    <row r="647" spans="1:416" ht="42" hidden="1" customHeight="1">
      <c r="A647" s="282"/>
      <c r="B647" s="274"/>
      <c r="C647" s="279"/>
      <c r="D647" s="289"/>
      <c r="E647" s="279"/>
      <c r="F647" s="291"/>
      <c r="G647" s="281"/>
      <c r="H647" s="137" t="s">
        <v>941</v>
      </c>
      <c r="I647" s="137" t="s">
        <v>1432</v>
      </c>
      <c r="J647" s="134"/>
      <c r="K647" s="206"/>
      <c r="L647" s="134"/>
      <c r="M647" s="134" t="s">
        <v>379</v>
      </c>
      <c r="N647" s="61" t="s">
        <v>349</v>
      </c>
      <c r="O647" s="282"/>
      <c r="P647" s="274"/>
      <c r="Q647" s="131"/>
      <c r="R647" s="131"/>
      <c r="S647" s="131"/>
      <c r="T647" s="131"/>
      <c r="U647" s="131"/>
      <c r="V647" s="131"/>
      <c r="W647" s="131"/>
      <c r="X647" s="131"/>
      <c r="Y647" s="131"/>
      <c r="Z647" s="131" t="s">
        <v>205</v>
      </c>
      <c r="AA647" s="131"/>
      <c r="AB647" s="130">
        <f t="shared" si="893"/>
        <v>1</v>
      </c>
      <c r="AC647" s="77"/>
      <c r="AD647" s="77"/>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251"/>
      <c r="BT647" s="251"/>
      <c r="BU647" s="77"/>
      <c r="BV647" s="77"/>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61"/>
      <c r="DK647" s="61"/>
      <c r="DL647" s="77"/>
      <c r="DM647" s="77"/>
      <c r="DN647" s="77"/>
      <c r="DO647" s="77"/>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61"/>
      <c r="EX647" s="61"/>
      <c r="EY647" s="61"/>
      <c r="EZ647" s="61"/>
      <c r="FA647" s="61"/>
      <c r="FB647" s="61"/>
      <c r="FC647" s="61"/>
      <c r="FD647" s="61"/>
      <c r="FE647" s="77"/>
      <c r="FF647" s="77"/>
      <c r="FG647" s="77"/>
      <c r="FH647" s="77"/>
      <c r="FI647" s="77"/>
      <c r="FJ647" s="61"/>
      <c r="FK647" s="61"/>
      <c r="FL647" s="61"/>
      <c r="FM647" s="61"/>
      <c r="FN647" s="61"/>
      <c r="FO647" s="61"/>
      <c r="FP647" s="61"/>
      <c r="FQ647" s="61"/>
      <c r="FR647" s="61"/>
      <c r="FS647" s="61"/>
      <c r="FT647" s="61"/>
      <c r="FU647" s="61"/>
      <c r="FV647" s="61"/>
      <c r="FW647" s="61"/>
      <c r="FX647" s="61"/>
      <c r="FY647" s="61"/>
      <c r="FZ647" s="61"/>
      <c r="GA647" s="61"/>
      <c r="GB647" s="61"/>
      <c r="GC647" s="61"/>
      <c r="GD647" s="61"/>
      <c r="GE647" s="61"/>
      <c r="GF647" s="61"/>
      <c r="GG647" s="61"/>
      <c r="GH647" s="61"/>
      <c r="GI647" s="61"/>
      <c r="GJ647" s="61"/>
      <c r="GK647" s="61"/>
      <c r="GL647" s="61"/>
      <c r="GM647" s="61"/>
      <c r="GN647" s="61"/>
      <c r="GO647" s="61"/>
      <c r="GP647" s="61"/>
      <c r="GQ647" s="61"/>
      <c r="GR647" s="61"/>
      <c r="GS647" s="61"/>
      <c r="GT647" s="61"/>
      <c r="GU647" s="61"/>
      <c r="GV647" s="61"/>
      <c r="GW647" s="61"/>
      <c r="GX647" s="61"/>
      <c r="GY647" s="77"/>
      <c r="GZ647" s="77"/>
      <c r="HA647" s="77"/>
      <c r="HB647" s="77"/>
      <c r="HC647" s="77"/>
      <c r="HD647" s="178"/>
      <c r="HE647" s="61"/>
      <c r="HF647" s="61"/>
      <c r="HG647" s="61"/>
      <c r="HH647" s="61"/>
      <c r="HI647" s="61"/>
      <c r="HJ647" s="61"/>
      <c r="HK647" s="61"/>
      <c r="HL647" s="61"/>
      <c r="HM647" s="61"/>
      <c r="HN647" s="61"/>
      <c r="HO647" s="61"/>
      <c r="HP647" s="61"/>
      <c r="HQ647" s="61"/>
      <c r="HR647" s="61"/>
      <c r="HS647" s="61"/>
      <c r="HT647" s="61"/>
      <c r="HU647" s="61"/>
      <c r="HV647" s="61"/>
      <c r="HW647" s="61"/>
      <c r="HX647" s="61"/>
      <c r="HY647" s="61"/>
      <c r="HZ647" s="61"/>
      <c r="IA647" s="61"/>
      <c r="IB647" s="61"/>
      <c r="IC647" s="61"/>
      <c r="ID647" s="61"/>
      <c r="IE647" s="61"/>
      <c r="IF647" s="61"/>
      <c r="IG647" s="61"/>
      <c r="IH647" s="61"/>
      <c r="II647" s="61"/>
      <c r="IJ647" s="61"/>
      <c r="IK647" s="61"/>
      <c r="IL647" s="61"/>
      <c r="IM647" s="61"/>
      <c r="IN647" s="61"/>
      <c r="IO647" s="61"/>
      <c r="IP647" s="61"/>
      <c r="IQ647" s="61"/>
      <c r="IR647" s="61"/>
      <c r="IS647" s="77"/>
      <c r="IT647" s="77"/>
      <c r="IU647" s="77"/>
      <c r="IV647" s="77"/>
      <c r="IW647" s="61"/>
      <c r="IX647" s="61"/>
      <c r="IY647" s="61"/>
      <c r="IZ647" s="61"/>
      <c r="JA647" s="61"/>
      <c r="JB647" s="61"/>
      <c r="JC647" s="61"/>
      <c r="JD647" s="61"/>
      <c r="JE647" s="61"/>
      <c r="JF647" s="61"/>
      <c r="JG647" s="61"/>
      <c r="JH647" s="61"/>
      <c r="JI647" s="61"/>
      <c r="JJ647" s="61"/>
      <c r="JK647" s="61"/>
      <c r="JL647" s="61"/>
      <c r="JM647" s="61"/>
      <c r="JN647" s="61"/>
      <c r="JO647" s="61"/>
      <c r="JP647" s="61"/>
      <c r="JQ647" s="61"/>
      <c r="JR647" s="61"/>
      <c r="JS647" s="61"/>
      <c r="JT647" s="61"/>
      <c r="JU647" s="61"/>
      <c r="JV647" s="61"/>
      <c r="JW647" s="61"/>
      <c r="JX647" s="61"/>
      <c r="JY647" s="61"/>
      <c r="JZ647" s="61"/>
      <c r="KA647" s="202"/>
      <c r="KB647" s="203"/>
      <c r="KC647" s="202"/>
      <c r="KD647" s="203"/>
      <c r="KE647" s="202"/>
      <c r="KF647" s="203"/>
      <c r="KG647" s="202"/>
      <c r="KH647" s="203"/>
      <c r="KI647" s="204"/>
      <c r="KJ647" s="208"/>
      <c r="KK647" s="61"/>
      <c r="KL647" s="61"/>
      <c r="KM647" s="78"/>
      <c r="KN647" s="61"/>
      <c r="KO647" s="61"/>
      <c r="KP647" s="61"/>
      <c r="KQ647" s="61"/>
      <c r="KR647" s="61"/>
      <c r="KS647" s="61"/>
      <c r="KT647" s="61"/>
      <c r="KU647" s="61"/>
      <c r="KV647" s="61"/>
      <c r="KW647" s="61"/>
      <c r="KX647" s="61"/>
      <c r="KY647" s="61"/>
      <c r="KZ647" s="61"/>
      <c r="LA647" s="61"/>
      <c r="LB647" s="61"/>
      <c r="LC647" s="61"/>
      <c r="LD647" s="61"/>
      <c r="LE647" s="61"/>
      <c r="LF647" s="61"/>
      <c r="LG647" s="61"/>
      <c r="LH647" s="61"/>
      <c r="LI647" s="61"/>
      <c r="LJ647" s="61"/>
      <c r="LK647" s="61"/>
      <c r="LL647" s="61"/>
      <c r="LM647" s="61"/>
      <c r="LN647" s="61"/>
      <c r="LO647" s="61"/>
      <c r="LP647" s="61"/>
      <c r="LQ647" s="61"/>
      <c r="LR647" s="202"/>
      <c r="LS647" s="203"/>
      <c r="LT647" s="202"/>
      <c r="LU647" s="203"/>
      <c r="LV647" s="202"/>
      <c r="LW647" s="203"/>
      <c r="LX647" s="202"/>
      <c r="LY647" s="203"/>
      <c r="LZ647" s="204"/>
      <c r="MA647" s="208"/>
      <c r="MB647" s="61"/>
      <c r="MC647" s="61"/>
      <c r="MD647" s="61"/>
      <c r="ME647" s="61"/>
      <c r="MF647" s="61"/>
      <c r="MG647" s="61"/>
      <c r="MH647" s="61"/>
      <c r="MI647" s="61"/>
      <c r="MJ647" s="61"/>
      <c r="MK647" s="61"/>
      <c r="ML647" s="61"/>
      <c r="MM647" s="61"/>
      <c r="MN647" s="61"/>
      <c r="MO647" s="61"/>
      <c r="MP647" s="61"/>
      <c r="MQ647" s="61"/>
      <c r="MR647" s="61"/>
      <c r="MS647" s="61"/>
      <c r="MT647" s="61"/>
      <c r="MU647" s="61"/>
      <c r="MV647" s="61"/>
      <c r="MW647" s="61"/>
      <c r="MX647" s="61"/>
      <c r="MY647" s="61"/>
      <c r="MZ647" s="61"/>
      <c r="NA647" s="61"/>
      <c r="NB647" s="61"/>
      <c r="NC647" s="61"/>
      <c r="ND647" s="61"/>
      <c r="NE647" s="61"/>
      <c r="NF647" s="61"/>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61"/>
      <c r="OE647" s="61"/>
      <c r="OF647" s="61"/>
      <c r="OG647" s="61"/>
      <c r="OH647" s="61"/>
      <c r="OI647" s="61"/>
      <c r="OJ647" s="61"/>
      <c r="OK647" s="61"/>
      <c r="OL647" s="61"/>
      <c r="OM647" s="61"/>
      <c r="ON647" s="61"/>
      <c r="OO647" s="61"/>
      <c r="OP647" s="61"/>
      <c r="OQ647" s="61"/>
      <c r="OR647" s="61"/>
      <c r="OS647" s="61"/>
      <c r="OT647" s="61"/>
      <c r="OU647" s="61"/>
      <c r="OV647" s="61"/>
      <c r="OW647" s="61"/>
      <c r="OX647" s="61"/>
      <c r="OY647" s="61"/>
      <c r="OZ647" s="61"/>
    </row>
    <row r="648" spans="1:416" ht="42" hidden="1" customHeight="1">
      <c r="A648" s="282"/>
      <c r="B648" s="273"/>
      <c r="C648" s="276"/>
      <c r="D648" s="309"/>
      <c r="E648" s="276"/>
      <c r="F648" s="295"/>
      <c r="G648" s="281"/>
      <c r="H648" s="137" t="s">
        <v>1441</v>
      </c>
      <c r="I648" s="137" t="s">
        <v>1442</v>
      </c>
      <c r="J648" s="134"/>
      <c r="K648" s="206" t="s">
        <v>662</v>
      </c>
      <c r="L648" s="134" t="s">
        <v>500</v>
      </c>
      <c r="M648" s="55" t="s">
        <v>379</v>
      </c>
      <c r="N648" s="61" t="s">
        <v>349</v>
      </c>
      <c r="O648" s="282"/>
      <c r="P648" s="273"/>
      <c r="Q648" s="131"/>
      <c r="R648" s="131"/>
      <c r="S648" s="131"/>
      <c r="T648" s="131"/>
      <c r="U648" s="131"/>
      <c r="V648" s="131"/>
      <c r="W648" s="131"/>
      <c r="X648" s="131"/>
      <c r="Y648" s="131"/>
      <c r="Z648" s="131"/>
      <c r="AA648" s="131" t="s">
        <v>205</v>
      </c>
      <c r="AB648" s="130">
        <f t="shared" si="893"/>
        <v>1</v>
      </c>
      <c r="AC648" s="77"/>
      <c r="AD648" s="77"/>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251"/>
      <c r="BT648" s="251"/>
      <c r="BU648" s="77"/>
      <c r="BV648" s="77"/>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61"/>
      <c r="DK648" s="61"/>
      <c r="DL648" s="77"/>
      <c r="DM648" s="77"/>
      <c r="DN648" s="77"/>
      <c r="DO648" s="77"/>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61"/>
      <c r="EX648" s="61"/>
      <c r="EY648" s="61"/>
      <c r="EZ648" s="61"/>
      <c r="FA648" s="61"/>
      <c r="FB648" s="61"/>
      <c r="FC648" s="61"/>
      <c r="FD648" s="61"/>
      <c r="FE648" s="77"/>
      <c r="FF648" s="77"/>
      <c r="FG648" s="77"/>
      <c r="FH648" s="77"/>
      <c r="FI648" s="77"/>
      <c r="FJ648" s="61"/>
      <c r="FK648" s="61"/>
      <c r="FL648" s="61"/>
      <c r="FM648" s="61"/>
      <c r="FN648" s="61"/>
      <c r="FO648" s="61"/>
      <c r="FP648" s="61"/>
      <c r="FQ648" s="61"/>
      <c r="FR648" s="61"/>
      <c r="FS648" s="61"/>
      <c r="FT648" s="61"/>
      <c r="FU648" s="61"/>
      <c r="FV648" s="61"/>
      <c r="FW648" s="61"/>
      <c r="FX648" s="61"/>
      <c r="FY648" s="61"/>
      <c r="FZ648" s="61"/>
      <c r="GA648" s="61"/>
      <c r="GB648" s="61"/>
      <c r="GC648" s="61"/>
      <c r="GD648" s="61"/>
      <c r="GE648" s="61"/>
      <c r="GF648" s="61"/>
      <c r="GG648" s="61"/>
      <c r="GH648" s="61"/>
      <c r="GI648" s="61"/>
      <c r="GJ648" s="61"/>
      <c r="GK648" s="61"/>
      <c r="GL648" s="61"/>
      <c r="GM648" s="61"/>
      <c r="GN648" s="61"/>
      <c r="GO648" s="61"/>
      <c r="GP648" s="61"/>
      <c r="GQ648" s="61"/>
      <c r="GR648" s="61"/>
      <c r="GS648" s="61"/>
      <c r="GT648" s="61"/>
      <c r="GU648" s="61"/>
      <c r="GV648" s="61"/>
      <c r="GW648" s="61"/>
      <c r="GX648" s="61"/>
      <c r="GY648" s="77"/>
      <c r="GZ648" s="77"/>
      <c r="HA648" s="77"/>
      <c r="HB648" s="77"/>
      <c r="HC648" s="77"/>
      <c r="HD648" s="61"/>
      <c r="HE648" s="61"/>
      <c r="HF648" s="61"/>
      <c r="HG648" s="61"/>
      <c r="HH648" s="61"/>
      <c r="HI648" s="61"/>
      <c r="HJ648" s="61"/>
      <c r="HK648" s="61"/>
      <c r="HL648" s="61"/>
      <c r="HM648" s="61"/>
      <c r="HN648" s="61"/>
      <c r="HO648" s="61"/>
      <c r="HP648" s="61"/>
      <c r="HQ648" s="61"/>
      <c r="HR648" s="61"/>
      <c r="HS648" s="61"/>
      <c r="HT648" s="61"/>
      <c r="HU648" s="61"/>
      <c r="HV648" s="61"/>
      <c r="HW648" s="61"/>
      <c r="HX648" s="61"/>
      <c r="HY648" s="61"/>
      <c r="HZ648" s="61"/>
      <c r="IA648" s="61"/>
      <c r="IB648" s="61"/>
      <c r="IC648" s="61"/>
      <c r="ID648" s="61"/>
      <c r="IE648" s="61"/>
      <c r="IF648" s="61"/>
      <c r="IG648" s="61"/>
      <c r="IH648" s="61"/>
      <c r="II648" s="61"/>
      <c r="IJ648" s="61"/>
      <c r="IK648" s="61"/>
      <c r="IL648" s="61"/>
      <c r="IM648" s="61"/>
      <c r="IN648" s="61"/>
      <c r="IO648" s="61"/>
      <c r="IP648" s="61"/>
      <c r="IQ648" s="61"/>
      <c r="IR648" s="61"/>
      <c r="IS648" s="77"/>
      <c r="IT648" s="77"/>
      <c r="IU648" s="77"/>
      <c r="IV648" s="77"/>
      <c r="IW648" s="61"/>
      <c r="IX648" s="61"/>
      <c r="IY648" s="61"/>
      <c r="IZ648" s="61"/>
      <c r="JA648" s="61"/>
      <c r="JB648" s="61"/>
      <c r="JC648" s="61"/>
      <c r="JD648" s="61"/>
      <c r="JE648" s="61"/>
      <c r="JF648" s="61"/>
      <c r="JG648" s="61"/>
      <c r="JH648" s="61"/>
      <c r="JI648" s="61"/>
      <c r="JJ648" s="61"/>
      <c r="JK648" s="61"/>
      <c r="JL648" s="61"/>
      <c r="JM648" s="61"/>
      <c r="JN648" s="61"/>
      <c r="JO648" s="61"/>
      <c r="JP648" s="61"/>
      <c r="JQ648" s="61"/>
      <c r="JR648" s="61"/>
      <c r="JS648" s="61"/>
      <c r="JT648" s="61"/>
      <c r="JU648" s="61"/>
      <c r="JV648" s="61"/>
      <c r="JW648" s="61"/>
      <c r="JX648" s="61"/>
      <c r="JY648" s="61"/>
      <c r="JZ648" s="61"/>
      <c r="KA648" s="61"/>
      <c r="KB648" s="61"/>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61"/>
      <c r="LG648" s="61"/>
      <c r="LH648" s="61"/>
      <c r="LI648" s="61"/>
      <c r="LJ648" s="61"/>
      <c r="LK648" s="61"/>
      <c r="LL648" s="61"/>
      <c r="LM648" s="61"/>
      <c r="LN648" s="61"/>
      <c r="LO648" s="61"/>
      <c r="LP648" s="61"/>
      <c r="LQ648" s="61"/>
      <c r="LR648" s="61"/>
      <c r="LS648" s="61"/>
      <c r="LT648" s="61"/>
      <c r="LU648" s="61"/>
      <c r="LV648" s="61"/>
      <c r="LW648" s="61"/>
      <c r="LX648" s="61"/>
      <c r="LY648" s="61"/>
      <c r="LZ648" s="61"/>
      <c r="MA648" s="61"/>
      <c r="MB648" s="78"/>
      <c r="MC648" s="78" t="s">
        <v>552</v>
      </c>
      <c r="MD648" s="61">
        <v>2</v>
      </c>
      <c r="ME648" s="61">
        <v>2</v>
      </c>
      <c r="MF648" s="61">
        <v>2</v>
      </c>
      <c r="MG648" s="61">
        <v>2</v>
      </c>
      <c r="MH648" s="61">
        <v>2</v>
      </c>
      <c r="MI648" s="61">
        <v>2</v>
      </c>
      <c r="MJ648" s="61">
        <v>2</v>
      </c>
      <c r="MK648" s="61">
        <v>2</v>
      </c>
      <c r="ML648" s="61">
        <v>2</v>
      </c>
      <c r="MM648" s="61">
        <v>2</v>
      </c>
      <c r="MN648" s="61">
        <v>2</v>
      </c>
      <c r="MO648" s="61">
        <v>2</v>
      </c>
      <c r="MP648" s="61">
        <v>1</v>
      </c>
      <c r="MQ648" s="61">
        <v>2</v>
      </c>
      <c r="MR648" s="61">
        <v>2</v>
      </c>
      <c r="MS648" s="61">
        <v>2</v>
      </c>
      <c r="MT648" s="61">
        <v>2</v>
      </c>
      <c r="MU648" s="61">
        <v>2</v>
      </c>
      <c r="MV648" s="61">
        <v>2</v>
      </c>
      <c r="MW648" s="61">
        <v>2</v>
      </c>
      <c r="MX648" s="61">
        <v>2</v>
      </c>
      <c r="MY648" s="61">
        <v>2</v>
      </c>
      <c r="MZ648" s="61">
        <v>2</v>
      </c>
      <c r="NA648" s="61">
        <v>2</v>
      </c>
      <c r="NB648" s="61">
        <v>2</v>
      </c>
      <c r="NC648" s="61">
        <v>2</v>
      </c>
      <c r="ND648" s="202">
        <f>COUNTIF(MD648:NC648,"2")</f>
        <v>25</v>
      </c>
      <c r="NE648" s="203">
        <f>ND648/(ND648+NF648+NH648+NJ648)</f>
        <v>0.96153846153846156</v>
      </c>
      <c r="NF648" s="202">
        <f>COUNTIF(MD648:NC648,"1")</f>
        <v>1</v>
      </c>
      <c r="NG648" s="203">
        <f>NF648/(ND648+NF648+NH648+NJ648)</f>
        <v>3.8461538461538464E-2</v>
      </c>
      <c r="NH648" s="202">
        <f>COUNTIF(MD648:NC648,"0")</f>
        <v>0</v>
      </c>
      <c r="NI648" s="203">
        <f>NH648/(ND648+NF648+NH648+NJ648)</f>
        <v>0</v>
      </c>
      <c r="NJ648" s="202">
        <f>COUNTIF(LQ648:NC648,"KĐG")</f>
        <v>0</v>
      </c>
      <c r="NK648" s="203">
        <f>NJ648/(ND648+NF648+NH648+NJ648)</f>
        <v>0</v>
      </c>
      <c r="NL648" s="204">
        <f>(((ND648*2)+(NF648*1)+(NH648*0)))/(ND648+NF648+NH648)</f>
        <v>1.9615384615384615</v>
      </c>
      <c r="NM648" s="207" t="str">
        <f>IF(NK648&gt;=50%,"KĐG",IF(NL648&gt;=1.6,"Đạt mục tiêu",IF(NL648&gt;=1,"Cần cố gắng","Chưa đạt")))</f>
        <v>Đạt mục tiêu</v>
      </c>
      <c r="NN648" s="61"/>
      <c r="NO648" s="61"/>
      <c r="NP648" s="61"/>
      <c r="NQ648" s="61"/>
      <c r="NR648" s="61"/>
      <c r="NS648" s="61"/>
      <c r="NT648" s="61"/>
      <c r="NU648" s="61"/>
      <c r="NV648" s="61"/>
      <c r="NW648" s="61"/>
      <c r="NX648" s="61"/>
      <c r="NY648" s="61"/>
      <c r="NZ648" s="61"/>
      <c r="OA648" s="61"/>
      <c r="OB648" s="61"/>
      <c r="OC648" s="61"/>
      <c r="OD648" s="61"/>
      <c r="OE648" s="61"/>
      <c r="OF648" s="61"/>
      <c r="OG648" s="61"/>
      <c r="OH648" s="61"/>
      <c r="OI648" s="61"/>
      <c r="OJ648" s="61"/>
      <c r="OK648" s="61"/>
      <c r="OL648" s="61"/>
      <c r="OM648" s="61"/>
      <c r="ON648" s="61"/>
      <c r="OO648" s="61"/>
      <c r="OP648" s="61"/>
      <c r="OQ648" s="61"/>
      <c r="OR648" s="61"/>
      <c r="OS648" s="61"/>
      <c r="OT648" s="61"/>
      <c r="OU648" s="61"/>
      <c r="OV648" s="61"/>
      <c r="OW648" s="61"/>
      <c r="OX648" s="61"/>
      <c r="OY648" s="61"/>
      <c r="OZ648" s="61"/>
    </row>
    <row r="649" spans="1:416" ht="31.5" hidden="1">
      <c r="A649" s="282"/>
      <c r="B649" s="282">
        <v>251</v>
      </c>
      <c r="C649" s="275" t="s">
        <v>20</v>
      </c>
      <c r="D649" s="288" t="s">
        <v>4</v>
      </c>
      <c r="E649" s="275" t="s">
        <v>820</v>
      </c>
      <c r="F649" s="290" t="s">
        <v>6</v>
      </c>
      <c r="G649" s="288"/>
      <c r="H649" s="275" t="s">
        <v>820</v>
      </c>
      <c r="I649" s="137" t="s">
        <v>1443</v>
      </c>
      <c r="J649" s="134"/>
      <c r="K649" s="206" t="s">
        <v>662</v>
      </c>
      <c r="L649" s="134" t="s">
        <v>500</v>
      </c>
      <c r="M649" s="55" t="s">
        <v>379</v>
      </c>
      <c r="N649" s="61" t="s">
        <v>349</v>
      </c>
      <c r="O649" s="282" t="s">
        <v>205</v>
      </c>
      <c r="P649" s="282"/>
      <c r="Q649" s="131" t="s">
        <v>205</v>
      </c>
      <c r="R649" s="131"/>
      <c r="S649" s="131"/>
      <c r="T649" s="131"/>
      <c r="U649" s="131"/>
      <c r="V649" s="131"/>
      <c r="W649" s="131"/>
      <c r="X649" s="131"/>
      <c r="Y649" s="131"/>
      <c r="Z649" s="131"/>
      <c r="AA649" s="131"/>
      <c r="AB649" s="130">
        <f t="shared" si="893"/>
        <v>1</v>
      </c>
      <c r="AC649" s="75"/>
      <c r="AD649" s="75" t="s">
        <v>555</v>
      </c>
      <c r="AE649" s="201">
        <v>2</v>
      </c>
      <c r="AF649" s="201">
        <v>2</v>
      </c>
      <c r="AG649" s="201">
        <v>2</v>
      </c>
      <c r="AH649" s="201">
        <v>2</v>
      </c>
      <c r="AI649" s="201">
        <v>2</v>
      </c>
      <c r="AJ649" s="201">
        <v>2</v>
      </c>
      <c r="AK649" s="201">
        <v>2</v>
      </c>
      <c r="AL649" s="201">
        <v>2</v>
      </c>
      <c r="AM649" s="201">
        <v>2</v>
      </c>
      <c r="AN649" s="201">
        <v>2</v>
      </c>
      <c r="AO649" s="201">
        <v>2</v>
      </c>
      <c r="AP649" s="201">
        <v>2</v>
      </c>
      <c r="AQ649" s="201">
        <v>1</v>
      </c>
      <c r="AR649" s="201">
        <v>2</v>
      </c>
      <c r="AS649" s="201">
        <v>2</v>
      </c>
      <c r="AT649" s="201">
        <v>2</v>
      </c>
      <c r="AU649" s="201">
        <v>2</v>
      </c>
      <c r="AV649" s="201">
        <v>2</v>
      </c>
      <c r="AW649" s="201">
        <v>2</v>
      </c>
      <c r="AX649" s="201">
        <v>2</v>
      </c>
      <c r="AY649" s="201">
        <v>1</v>
      </c>
      <c r="AZ649" s="201">
        <v>2</v>
      </c>
      <c r="BA649" s="201">
        <v>2</v>
      </c>
      <c r="BB649" s="201">
        <v>2</v>
      </c>
      <c r="BC649" s="201">
        <v>1</v>
      </c>
      <c r="BD649" s="201">
        <v>2</v>
      </c>
      <c r="BE649" s="201">
        <v>2</v>
      </c>
      <c r="BF649" s="201">
        <v>2</v>
      </c>
      <c r="BG649" s="201">
        <v>2</v>
      </c>
      <c r="BH649" s="201">
        <v>2</v>
      </c>
      <c r="BI649" s="202">
        <f>COUNTIF(AE649:BH649,"2")</f>
        <v>27</v>
      </c>
      <c r="BJ649" s="203">
        <f>BI649/(BI649+BK649+BM649+BO649)</f>
        <v>0.9</v>
      </c>
      <c r="BK649" s="202">
        <f>COUNTIF(AE649:BH649,"1")</f>
        <v>3</v>
      </c>
      <c r="BL649" s="203">
        <f>BK649/(BI649+BK649+BM649+BO649)</f>
        <v>0.1</v>
      </c>
      <c r="BM649" s="202">
        <f>COUNTIF(AE649:BH649,"0")</f>
        <v>0</v>
      </c>
      <c r="BN649" s="203">
        <f>BM649/(BI649+BK649+BM649+BO649)</f>
        <v>0</v>
      </c>
      <c r="BO649" s="202">
        <f>COUNTIF(P649:BH649,"KĐG")</f>
        <v>0</v>
      </c>
      <c r="BP649" s="203">
        <f>BO649/(BI649+BK649+BM649+BO649)</f>
        <v>0</v>
      </c>
      <c r="BQ649" s="204">
        <f>(((BI649*2)+(BK649*1)+(BM649*0)))/(BI649+BK649+BM649)</f>
        <v>1.9</v>
      </c>
      <c r="BR649" s="205" t="str">
        <f>IF(BP649&gt;=50%,"KĐG",IF(BQ649&gt;=1.6,"Đạt mục tiêu",IF(BQ649&gt;=1,"Cần cố gắng","Chưa đạt")))</f>
        <v>Đạt mục tiêu</v>
      </c>
      <c r="BS649" s="251"/>
      <c r="BT649" s="251"/>
      <c r="BU649" s="77">
        <v>2</v>
      </c>
      <c r="BV649" s="77">
        <v>2</v>
      </c>
      <c r="BW649" s="61">
        <v>2</v>
      </c>
      <c r="BX649" s="61">
        <v>2</v>
      </c>
      <c r="BY649" s="61">
        <v>2</v>
      </c>
      <c r="BZ649" s="61">
        <v>2</v>
      </c>
      <c r="CA649" s="61">
        <v>2</v>
      </c>
      <c r="CB649" s="61">
        <v>2</v>
      </c>
      <c r="CC649" s="61">
        <v>2</v>
      </c>
      <c r="CD649" s="61">
        <v>2</v>
      </c>
      <c r="CE649" s="61">
        <v>2</v>
      </c>
      <c r="CF649" s="61">
        <v>2</v>
      </c>
      <c r="CG649" s="61">
        <v>1</v>
      </c>
      <c r="CH649" s="61">
        <v>2</v>
      </c>
      <c r="CI649" s="61">
        <v>2</v>
      </c>
      <c r="CJ649" s="61">
        <v>2</v>
      </c>
      <c r="CK649" s="61">
        <v>2</v>
      </c>
      <c r="CL649" s="61">
        <v>2</v>
      </c>
      <c r="CM649" s="61">
        <v>2</v>
      </c>
      <c r="CN649" s="61">
        <v>2</v>
      </c>
      <c r="CO649" s="61">
        <v>1</v>
      </c>
      <c r="CP649" s="61">
        <v>2</v>
      </c>
      <c r="CQ649" s="61">
        <v>2</v>
      </c>
      <c r="CR649" s="61">
        <v>2</v>
      </c>
      <c r="CS649" s="61">
        <v>1</v>
      </c>
      <c r="CT649" s="61">
        <v>2</v>
      </c>
      <c r="CU649" s="61">
        <v>2</v>
      </c>
      <c r="CV649" s="61">
        <v>2</v>
      </c>
      <c r="CW649" s="61">
        <v>2</v>
      </c>
      <c r="CX649" s="61">
        <v>2</v>
      </c>
      <c r="CY649" s="61">
        <f>COUNTIF(BU649:CX649,"2")</f>
        <v>27</v>
      </c>
      <c r="CZ649" s="61">
        <f>CY649/(CY649+DA649+DC649+DE649)</f>
        <v>0.9</v>
      </c>
      <c r="DA649" s="61">
        <f>COUNTIF(BU649:CX649,"1")</f>
        <v>3</v>
      </c>
      <c r="DB649" s="61">
        <f>DA649/(CY649+DA649+DC649+DE649)</f>
        <v>0.1</v>
      </c>
      <c r="DC649" s="61">
        <f>COUNTIF(BU649:CX649,"0")</f>
        <v>0</v>
      </c>
      <c r="DD649" s="61">
        <f>DC649/(CY649+DA649+DC649+DE649)</f>
        <v>0</v>
      </c>
      <c r="DE649" s="61">
        <f>COUNTIF(BG649:CX649,"KĐG")</f>
        <v>0</v>
      </c>
      <c r="DF649" s="61">
        <f>DE649/(CY649+DA649+DC649+DE649)</f>
        <v>0</v>
      </c>
      <c r="DG649" s="61">
        <f>(((CY649*2)+(DA649*1)+(DC649*0)))/(CY649+DA649+DC649)</f>
        <v>1.9</v>
      </c>
      <c r="DH649" s="61" t="str">
        <f>IF(DF649&gt;=50%,"KĐG",IF(DG649&gt;=1.6,"Đạt mục tiêu",IF(DG649&gt;=1,"Cần cố gắng","Chưa đạt")))</f>
        <v>Đạt mục tiêu</v>
      </c>
      <c r="DI649" s="61"/>
      <c r="DJ649" s="61"/>
      <c r="DK649" s="61"/>
      <c r="DL649" s="77"/>
      <c r="DM649" s="77"/>
      <c r="DN649" s="77"/>
      <c r="DO649" s="77"/>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c r="EZ649" s="61"/>
      <c r="FA649" s="61"/>
      <c r="FB649" s="61"/>
      <c r="FC649" s="61"/>
      <c r="FD649" s="61"/>
      <c r="FE649" s="77"/>
      <c r="FF649" s="77"/>
      <c r="FG649" s="77"/>
      <c r="FH649" s="77"/>
      <c r="FI649" s="77"/>
      <c r="FJ649" s="61"/>
      <c r="FK649" s="61"/>
      <c r="FL649" s="61"/>
      <c r="FM649" s="61"/>
      <c r="FN649" s="61"/>
      <c r="FO649" s="61"/>
      <c r="FP649" s="61"/>
      <c r="FQ649" s="61"/>
      <c r="FR649" s="61"/>
      <c r="FS649" s="61"/>
      <c r="FT649" s="61"/>
      <c r="FU649" s="61"/>
      <c r="FV649" s="61"/>
      <c r="FW649" s="61"/>
      <c r="FX649" s="61"/>
      <c r="FY649" s="61"/>
      <c r="FZ649" s="61"/>
      <c r="GA649" s="61"/>
      <c r="GB649" s="61"/>
      <c r="GC649" s="61"/>
      <c r="GD649" s="61"/>
      <c r="GE649" s="61"/>
      <c r="GF649" s="61"/>
      <c r="GG649" s="61"/>
      <c r="GH649" s="61"/>
      <c r="GI649" s="61"/>
      <c r="GJ649" s="61"/>
      <c r="GK649" s="61"/>
      <c r="GL649" s="61"/>
      <c r="GM649" s="61"/>
      <c r="GN649" s="61"/>
      <c r="GO649" s="61"/>
      <c r="GP649" s="61"/>
      <c r="GQ649" s="61"/>
      <c r="GR649" s="61"/>
      <c r="GS649" s="61"/>
      <c r="GT649" s="61"/>
      <c r="GU649" s="61"/>
      <c r="GV649" s="61"/>
      <c r="GW649" s="61"/>
      <c r="GX649" s="61"/>
      <c r="GY649" s="77"/>
      <c r="GZ649" s="77"/>
      <c r="HA649" s="77"/>
      <c r="HB649" s="77"/>
      <c r="HC649" s="77"/>
      <c r="HD649" s="61"/>
      <c r="HE649" s="61"/>
      <c r="HF649" s="61"/>
      <c r="HG649" s="61"/>
      <c r="HH649" s="61"/>
      <c r="HI649" s="61"/>
      <c r="HJ649" s="61"/>
      <c r="HK649" s="61"/>
      <c r="HL649" s="61"/>
      <c r="HM649" s="61"/>
      <c r="HN649" s="61"/>
      <c r="HO649" s="61"/>
      <c r="HP649" s="61"/>
      <c r="HQ649" s="61"/>
      <c r="HR649" s="61"/>
      <c r="HS649" s="61"/>
      <c r="HT649" s="61"/>
      <c r="HU649" s="61"/>
      <c r="HV649" s="61"/>
      <c r="HW649" s="61"/>
      <c r="HX649" s="61"/>
      <c r="HY649" s="61"/>
      <c r="HZ649" s="61"/>
      <c r="IA649" s="61"/>
      <c r="IB649" s="61"/>
      <c r="IC649" s="61"/>
      <c r="ID649" s="61"/>
      <c r="IE649" s="61"/>
      <c r="IF649" s="61"/>
      <c r="IG649" s="61"/>
      <c r="IH649" s="61"/>
      <c r="II649" s="61"/>
      <c r="IJ649" s="61"/>
      <c r="IK649" s="61"/>
      <c r="IL649" s="61"/>
      <c r="IM649" s="61"/>
      <c r="IN649" s="61"/>
      <c r="IO649" s="61"/>
      <c r="IP649" s="61"/>
      <c r="IQ649" s="61"/>
      <c r="IR649" s="61"/>
      <c r="IS649" s="77"/>
      <c r="IT649" s="77"/>
      <c r="IU649" s="77"/>
      <c r="IV649" s="77"/>
      <c r="IW649" s="61"/>
      <c r="IX649" s="61"/>
      <c r="IY649" s="61"/>
      <c r="IZ649" s="61"/>
      <c r="JA649" s="61"/>
      <c r="JB649" s="61"/>
      <c r="JC649" s="61"/>
      <c r="JD649" s="61"/>
      <c r="JE649" s="61"/>
      <c r="JF649" s="61"/>
      <c r="JG649" s="61"/>
      <c r="JH649" s="61"/>
      <c r="JI649" s="61"/>
      <c r="JJ649" s="61"/>
      <c r="JK649" s="61"/>
      <c r="JL649" s="61"/>
      <c r="JM649" s="61"/>
      <c r="JN649" s="61"/>
      <c r="JO649" s="61"/>
      <c r="JP649" s="61"/>
      <c r="JQ649" s="61"/>
      <c r="JR649" s="61"/>
      <c r="JS649" s="61"/>
      <c r="JT649" s="61"/>
      <c r="JU649" s="61"/>
      <c r="JV649" s="61"/>
      <c r="JW649" s="61"/>
      <c r="JX649" s="61"/>
      <c r="JY649" s="61"/>
      <c r="JZ649" s="61"/>
      <c r="KA649" s="61"/>
      <c r="KB649" s="61"/>
      <c r="KC649" s="61"/>
      <c r="KD649" s="61"/>
      <c r="KE649" s="61"/>
      <c r="KF649" s="61"/>
      <c r="KG649" s="61"/>
      <c r="KH649" s="61"/>
      <c r="KI649" s="61"/>
      <c r="KJ649" s="61"/>
      <c r="KK649" s="61"/>
      <c r="KL649" s="61"/>
      <c r="KM649" s="61"/>
      <c r="KN649" s="61"/>
      <c r="KO649" s="61"/>
      <c r="KP649" s="61"/>
      <c r="KQ649" s="61"/>
      <c r="KR649" s="61"/>
      <c r="KS649" s="61"/>
      <c r="KT649" s="61"/>
      <c r="KU649" s="61"/>
      <c r="KV649" s="61"/>
      <c r="KW649" s="61"/>
      <c r="KX649" s="61"/>
      <c r="KY649" s="61"/>
      <c r="KZ649" s="61"/>
      <c r="LA649" s="61"/>
      <c r="LB649" s="61"/>
      <c r="LC649" s="61"/>
      <c r="LD649" s="61"/>
      <c r="LE649" s="61"/>
      <c r="LF649" s="61"/>
      <c r="LG649" s="61"/>
      <c r="LH649" s="61"/>
      <c r="LI649" s="61"/>
      <c r="LJ649" s="61"/>
      <c r="LK649" s="61"/>
      <c r="LL649" s="61"/>
      <c r="LM649" s="61"/>
      <c r="LN649" s="61"/>
      <c r="LO649" s="61"/>
      <c r="LP649" s="61"/>
      <c r="LQ649" s="61"/>
      <c r="LR649" s="61"/>
      <c r="LS649" s="61"/>
      <c r="LT649" s="61"/>
      <c r="LU649" s="61"/>
      <c r="LV649" s="61"/>
      <c r="LW649" s="61"/>
      <c r="LX649" s="61"/>
      <c r="LY649" s="61"/>
      <c r="LZ649" s="61"/>
      <c r="MA649" s="61"/>
      <c r="MB649" s="61"/>
      <c r="MC649" s="61"/>
      <c r="MD649" s="61"/>
      <c r="ME649" s="61"/>
      <c r="MF649" s="61"/>
      <c r="MG649" s="61"/>
      <c r="MH649" s="61"/>
      <c r="MI649" s="61"/>
      <c r="MJ649" s="61"/>
      <c r="MK649" s="61"/>
      <c r="ML649" s="61"/>
      <c r="MM649" s="61"/>
      <c r="MN649" s="61"/>
      <c r="MO649" s="61"/>
      <c r="MP649" s="61"/>
      <c r="MQ649" s="61"/>
      <c r="MR649" s="61"/>
      <c r="MS649" s="61"/>
      <c r="MT649" s="61"/>
      <c r="MU649" s="61"/>
      <c r="MV649" s="61"/>
      <c r="MW649" s="61"/>
      <c r="MX649" s="61"/>
      <c r="MY649" s="61"/>
      <c r="MZ649" s="61"/>
      <c r="NA649" s="61"/>
      <c r="NB649" s="61"/>
      <c r="NC649" s="61"/>
      <c r="ND649" s="61"/>
      <c r="NE649" s="61"/>
      <c r="NF649" s="61"/>
      <c r="NG649" s="61"/>
      <c r="NH649" s="61"/>
      <c r="NI649" s="61"/>
      <c r="NJ649" s="61"/>
      <c r="NK649" s="61"/>
      <c r="NL649" s="61"/>
      <c r="NM649" s="61"/>
      <c r="NN649" s="61"/>
      <c r="NO649" s="61"/>
      <c r="NP649" s="61"/>
      <c r="NQ649" s="61"/>
      <c r="NR649" s="61"/>
      <c r="NS649" s="61"/>
      <c r="NT649" s="61"/>
      <c r="NU649" s="61"/>
      <c r="NV649" s="61"/>
      <c r="NW649" s="61"/>
      <c r="NX649" s="61"/>
      <c r="NY649" s="61"/>
      <c r="NZ649" s="61"/>
      <c r="OA649" s="61"/>
      <c r="OB649" s="61"/>
      <c r="OC649" s="61"/>
      <c r="OD649" s="61"/>
      <c r="OE649" s="61"/>
      <c r="OF649" s="61"/>
      <c r="OG649" s="61"/>
      <c r="OH649" s="61"/>
      <c r="OI649" s="61"/>
      <c r="OJ649" s="61"/>
      <c r="OK649" s="61"/>
      <c r="OL649" s="61"/>
      <c r="OM649" s="61"/>
      <c r="ON649" s="61"/>
      <c r="OO649" s="61"/>
      <c r="OP649" s="61"/>
      <c r="OQ649" s="61"/>
      <c r="OR649" s="61"/>
      <c r="OS649" s="61"/>
      <c r="OT649" s="61"/>
      <c r="OU649" s="61"/>
      <c r="OV649" s="61"/>
      <c r="OW649" s="61"/>
      <c r="OX649" s="61"/>
      <c r="OY649" s="61"/>
      <c r="OZ649" s="61"/>
    </row>
    <row r="650" spans="1:416" ht="90" customHeight="1">
      <c r="A650" s="282"/>
      <c r="B650" s="282"/>
      <c r="C650" s="279"/>
      <c r="D650" s="289"/>
      <c r="E650" s="279"/>
      <c r="F650" s="291"/>
      <c r="G650" s="289"/>
      <c r="H650" s="279"/>
      <c r="I650" s="137" t="s">
        <v>1611</v>
      </c>
      <c r="J650" s="134"/>
      <c r="K650" s="206" t="s">
        <v>662</v>
      </c>
      <c r="L650" s="134" t="s">
        <v>500</v>
      </c>
      <c r="M650" s="55" t="s">
        <v>379</v>
      </c>
      <c r="N650" s="61" t="s">
        <v>349</v>
      </c>
      <c r="O650" s="282"/>
      <c r="P650" s="282"/>
      <c r="Q650" s="131"/>
      <c r="R650" s="131" t="s">
        <v>205</v>
      </c>
      <c r="S650" s="131"/>
      <c r="T650" s="131"/>
      <c r="U650" s="131"/>
      <c r="V650" s="131"/>
      <c r="W650" s="131"/>
      <c r="X650" s="131"/>
      <c r="Y650" s="131"/>
      <c r="Z650" s="131"/>
      <c r="AA650" s="131"/>
      <c r="AB650" s="130">
        <f t="shared" si="893"/>
        <v>1</v>
      </c>
      <c r="AC650" s="77"/>
      <c r="AD650" s="77"/>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202"/>
      <c r="BJ650" s="203"/>
      <c r="BK650" s="202"/>
      <c r="BL650" s="203"/>
      <c r="BM650" s="202"/>
      <c r="BN650" s="203"/>
      <c r="BO650" s="202"/>
      <c r="BP650" s="203"/>
      <c r="BQ650" s="204"/>
      <c r="BR650" s="207"/>
      <c r="BS650" s="79" t="s">
        <v>802</v>
      </c>
      <c r="BT650" s="77"/>
      <c r="BU650" s="79"/>
      <c r="BV650" s="79"/>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c r="CS650" s="61"/>
      <c r="CT650" s="61"/>
      <c r="CU650" s="61"/>
      <c r="CV650" s="61"/>
      <c r="CW650" s="61"/>
      <c r="CX650" s="61"/>
      <c r="CY650" s="61"/>
      <c r="CZ650" s="61"/>
      <c r="DA650" s="61"/>
      <c r="DB650" s="202"/>
      <c r="DC650" s="203"/>
      <c r="DD650" s="202"/>
      <c r="DE650" s="203"/>
      <c r="DF650" s="202"/>
      <c r="DG650" s="203"/>
      <c r="DH650" s="202"/>
      <c r="DI650" s="203" t="e">
        <f>DH650/(DB650+DD650+DF650+DH650)</f>
        <v>#DIV/0!</v>
      </c>
      <c r="DJ650" s="204" t="e">
        <f>(((DB650*2)+(DD650*1)+(DF650*0)))/(DB650+DD650+DF650)</f>
        <v>#DIV/0!</v>
      </c>
      <c r="DK650" s="207" t="e">
        <f>IF(DI650&gt;=50%,"KĐG",IF(DJ650&gt;=1.6,"Đạt mục tiêu",IF(DJ650&gt;=1,"Cần cố gắng","Chưa đạt")))</f>
        <v>#DIV/0!</v>
      </c>
      <c r="DL650" s="77"/>
      <c r="DM650" s="77"/>
      <c r="DN650" s="77"/>
      <c r="DO650" s="77"/>
      <c r="DP650" s="201">
        <v>2</v>
      </c>
      <c r="DQ650" s="201">
        <v>2</v>
      </c>
      <c r="DR650" s="201">
        <v>2</v>
      </c>
      <c r="DS650" s="201">
        <v>2</v>
      </c>
      <c r="DT650" s="201">
        <v>2</v>
      </c>
      <c r="DU650" s="201">
        <v>2</v>
      </c>
      <c r="DV650" s="201">
        <v>2</v>
      </c>
      <c r="DW650" s="201">
        <v>2</v>
      </c>
      <c r="DX650" s="201">
        <v>2</v>
      </c>
      <c r="DY650" s="201">
        <v>2</v>
      </c>
      <c r="DZ650" s="201">
        <v>2</v>
      </c>
      <c r="EA650" s="201">
        <v>2</v>
      </c>
      <c r="EB650" s="201">
        <v>2</v>
      </c>
      <c r="EC650" s="201">
        <v>2</v>
      </c>
      <c r="ED650" s="201">
        <v>2</v>
      </c>
      <c r="EE650" s="201">
        <v>2</v>
      </c>
      <c r="EF650" s="201">
        <v>2</v>
      </c>
      <c r="EG650" s="201">
        <v>2</v>
      </c>
      <c r="EH650" s="201">
        <v>2</v>
      </c>
      <c r="EI650" s="201">
        <v>2</v>
      </c>
      <c r="EJ650" s="201">
        <v>2</v>
      </c>
      <c r="EK650" s="201">
        <v>2</v>
      </c>
      <c r="EL650" s="201">
        <v>2</v>
      </c>
      <c r="EM650" s="201">
        <v>2</v>
      </c>
      <c r="EN650" s="201">
        <v>2</v>
      </c>
      <c r="EO650" s="201">
        <v>2</v>
      </c>
      <c r="EP650" s="201">
        <v>2</v>
      </c>
      <c r="EQ650" s="201">
        <v>2</v>
      </c>
      <c r="ER650" s="201">
        <v>2</v>
      </c>
      <c r="ES650" s="201">
        <v>2</v>
      </c>
      <c r="ET650" s="201">
        <v>2</v>
      </c>
      <c r="EU650" s="61"/>
      <c r="EV650" s="61"/>
      <c r="EW650" s="61"/>
      <c r="EX650" s="61"/>
      <c r="EY650" s="61"/>
      <c r="EZ650" s="61"/>
      <c r="FA650" s="61"/>
      <c r="FB650" s="61"/>
      <c r="FC650" s="61"/>
      <c r="FD650" s="61"/>
      <c r="FE650" s="77"/>
      <c r="FF650" s="77"/>
      <c r="FG650" s="77"/>
      <c r="FH650" s="77"/>
      <c r="FI650" s="77"/>
      <c r="FJ650" s="61"/>
      <c r="FK650" s="61"/>
      <c r="FL650" s="61"/>
      <c r="FM650" s="61"/>
      <c r="FN650" s="61"/>
      <c r="FO650" s="61"/>
      <c r="FP650" s="61"/>
      <c r="FQ650" s="61"/>
      <c r="FR650" s="61"/>
      <c r="FS650" s="61"/>
      <c r="FT650" s="61"/>
      <c r="FU650" s="61"/>
      <c r="FV650" s="61"/>
      <c r="FW650" s="61"/>
      <c r="FX650" s="61"/>
      <c r="FY650" s="61"/>
      <c r="FZ650" s="61"/>
      <c r="GA650" s="61"/>
      <c r="GB650" s="61"/>
      <c r="GC650" s="61"/>
      <c r="GD650" s="61"/>
      <c r="GE650" s="61"/>
      <c r="GF650" s="61"/>
      <c r="GG650" s="61"/>
      <c r="GH650" s="61"/>
      <c r="GI650" s="61"/>
      <c r="GJ650" s="61"/>
      <c r="GK650" s="61"/>
      <c r="GL650" s="61"/>
      <c r="GM650" s="61"/>
      <c r="GN650" s="61"/>
      <c r="GO650" s="61"/>
      <c r="GP650" s="61"/>
      <c r="GQ650" s="61"/>
      <c r="GR650" s="61"/>
      <c r="GS650" s="61"/>
      <c r="GT650" s="61"/>
      <c r="GU650" s="61"/>
      <c r="GV650" s="61"/>
      <c r="GW650" s="61"/>
      <c r="GX650" s="61"/>
      <c r="GY650" s="77"/>
      <c r="GZ650" s="77"/>
      <c r="HA650" s="77"/>
      <c r="HB650" s="77"/>
      <c r="HC650" s="77"/>
      <c r="HD650" s="61"/>
      <c r="HE650" s="61"/>
      <c r="HF650" s="61"/>
      <c r="HG650" s="61"/>
      <c r="HH650" s="61"/>
      <c r="HI650" s="61"/>
      <c r="HJ650" s="61"/>
      <c r="HK650" s="61"/>
      <c r="HL650" s="61"/>
      <c r="HM650" s="61"/>
      <c r="HN650" s="61"/>
      <c r="HO650" s="61"/>
      <c r="HP650" s="61"/>
      <c r="HQ650" s="61"/>
      <c r="HR650" s="61"/>
      <c r="HS650" s="61"/>
      <c r="HT650" s="61"/>
      <c r="HU650" s="61"/>
      <c r="HV650" s="61"/>
      <c r="HW650" s="61"/>
      <c r="HX650" s="61"/>
      <c r="HY650" s="61"/>
      <c r="HZ650" s="61"/>
      <c r="IA650" s="61"/>
      <c r="IB650" s="61"/>
      <c r="IC650" s="61"/>
      <c r="ID650" s="61"/>
      <c r="IE650" s="61"/>
      <c r="IF650" s="61"/>
      <c r="IG650" s="61"/>
      <c r="IH650" s="61"/>
      <c r="II650" s="61"/>
      <c r="IJ650" s="61"/>
      <c r="IK650" s="61"/>
      <c r="IL650" s="61"/>
      <c r="IM650" s="61"/>
      <c r="IN650" s="61"/>
      <c r="IO650" s="61"/>
      <c r="IP650" s="61"/>
      <c r="IQ650" s="61"/>
      <c r="IR650" s="61"/>
      <c r="IS650" s="77"/>
      <c r="IT650" s="77"/>
      <c r="IU650" s="77"/>
      <c r="IV650" s="77"/>
      <c r="IW650" s="61"/>
      <c r="IX650" s="61"/>
      <c r="IY650" s="61"/>
      <c r="IZ650" s="61"/>
      <c r="JA650" s="61"/>
      <c r="JB650" s="61"/>
      <c r="JC650" s="61"/>
      <c r="JD650" s="61"/>
      <c r="JE650" s="61"/>
      <c r="JF650" s="61"/>
      <c r="JG650" s="61"/>
      <c r="JH650" s="61"/>
      <c r="JI650" s="61"/>
      <c r="JJ650" s="61"/>
      <c r="JK650" s="61"/>
      <c r="JL650" s="61"/>
      <c r="JM650" s="61"/>
      <c r="JN650" s="61"/>
      <c r="JO650" s="61"/>
      <c r="JP650" s="61"/>
      <c r="JQ650" s="61"/>
      <c r="JR650" s="61"/>
      <c r="JS650" s="61"/>
      <c r="JT650" s="61"/>
      <c r="JU650" s="61"/>
      <c r="JV650" s="61"/>
      <c r="JW650" s="61"/>
      <c r="JX650" s="61"/>
      <c r="JY650" s="61"/>
      <c r="JZ650" s="61"/>
      <c r="KA650" s="61"/>
      <c r="KB650" s="61"/>
      <c r="KC650" s="61"/>
      <c r="KD650" s="61"/>
      <c r="KE650" s="61"/>
      <c r="KF650" s="61"/>
      <c r="KG650" s="61"/>
      <c r="KH650" s="61"/>
      <c r="KI650" s="61"/>
      <c r="KJ650" s="61"/>
      <c r="KK650" s="61"/>
      <c r="KL650" s="61"/>
      <c r="KM650" s="61"/>
      <c r="KN650" s="61"/>
      <c r="KO650" s="61"/>
      <c r="KP650" s="61"/>
      <c r="KQ650" s="61"/>
      <c r="KR650" s="61"/>
      <c r="KS650" s="61"/>
      <c r="KT650" s="61"/>
      <c r="KU650" s="61"/>
      <c r="KV650" s="61"/>
      <c r="KW650" s="61"/>
      <c r="KX650" s="61"/>
      <c r="KY650" s="61"/>
      <c r="KZ650" s="61"/>
      <c r="LA650" s="61"/>
      <c r="LB650" s="61"/>
      <c r="LC650" s="61"/>
      <c r="LD650" s="61"/>
      <c r="LE650" s="61"/>
      <c r="LF650" s="61"/>
      <c r="LG650" s="61"/>
      <c r="LH650" s="61"/>
      <c r="LI650" s="61"/>
      <c r="LJ650" s="61"/>
      <c r="LK650" s="61"/>
      <c r="LL650" s="61"/>
      <c r="LM650" s="61"/>
      <c r="LN650" s="61"/>
      <c r="LO650" s="61"/>
      <c r="LP650" s="61"/>
      <c r="LQ650" s="61"/>
      <c r="LR650" s="61"/>
      <c r="LS650" s="61"/>
      <c r="LT650" s="61"/>
      <c r="LU650" s="61"/>
      <c r="LV650" s="61"/>
      <c r="LW650" s="61"/>
      <c r="LX650" s="61"/>
      <c r="LY650" s="61"/>
      <c r="LZ650" s="61"/>
      <c r="MA650" s="61"/>
      <c r="MB650" s="61"/>
      <c r="MC650" s="61"/>
      <c r="MD650" s="61"/>
      <c r="ME650" s="61"/>
      <c r="MF650" s="61"/>
      <c r="MG650" s="61"/>
      <c r="MH650" s="61"/>
      <c r="MI650" s="61"/>
      <c r="MJ650" s="61"/>
      <c r="MK650" s="61"/>
      <c r="ML650" s="61"/>
      <c r="MM650" s="61"/>
      <c r="MN650" s="61"/>
      <c r="MO650" s="61"/>
      <c r="MP650" s="61"/>
      <c r="MQ650" s="61"/>
      <c r="MR650" s="61"/>
      <c r="MS650" s="61"/>
      <c r="MT650" s="61"/>
      <c r="MU650" s="61"/>
      <c r="MV650" s="61"/>
      <c r="MW650" s="61"/>
      <c r="MX650" s="61"/>
      <c r="MY650" s="61"/>
      <c r="MZ650" s="61"/>
      <c r="NA650" s="61"/>
      <c r="NB650" s="61"/>
      <c r="NC650" s="61"/>
      <c r="ND650" s="61"/>
      <c r="NE650" s="61"/>
      <c r="NF650" s="61"/>
      <c r="NG650" s="61"/>
      <c r="NH650" s="61"/>
      <c r="NI650" s="61"/>
      <c r="NJ650" s="61"/>
      <c r="NK650" s="61"/>
      <c r="NL650" s="61"/>
      <c r="NM650" s="61"/>
      <c r="NN650" s="61"/>
      <c r="NO650" s="61"/>
      <c r="NP650" s="61"/>
      <c r="NQ650" s="61"/>
      <c r="NR650" s="61"/>
      <c r="NS650" s="61"/>
      <c r="NT650" s="61"/>
      <c r="NU650" s="61"/>
      <c r="NV650" s="61"/>
      <c r="NW650" s="61"/>
      <c r="NX650" s="61"/>
      <c r="NY650" s="61"/>
      <c r="NZ650" s="61"/>
      <c r="OA650" s="61"/>
      <c r="OB650" s="61"/>
      <c r="OC650" s="61"/>
      <c r="OD650" s="61"/>
      <c r="OE650" s="61"/>
      <c r="OF650" s="61"/>
      <c r="OG650" s="61"/>
      <c r="OH650" s="61"/>
      <c r="OI650" s="61"/>
      <c r="OJ650" s="61"/>
      <c r="OK650" s="61"/>
      <c r="OL650" s="61"/>
      <c r="OM650" s="61"/>
      <c r="ON650" s="61"/>
      <c r="OO650" s="61"/>
      <c r="OP650" s="61"/>
      <c r="OQ650" s="61"/>
      <c r="OR650" s="61"/>
      <c r="OS650" s="61"/>
      <c r="OT650" s="61"/>
      <c r="OU650" s="61"/>
      <c r="OV650" s="61"/>
      <c r="OW650" s="61"/>
      <c r="OX650" s="61"/>
      <c r="OY650" s="61"/>
      <c r="OZ650" s="61"/>
    </row>
    <row r="651" spans="1:416" ht="42" hidden="1" customHeight="1">
      <c r="A651" s="282"/>
      <c r="B651" s="282"/>
      <c r="C651" s="279"/>
      <c r="D651" s="289"/>
      <c r="E651" s="279"/>
      <c r="F651" s="291"/>
      <c r="G651" s="289"/>
      <c r="H651" s="279"/>
      <c r="I651" s="137" t="s">
        <v>1444</v>
      </c>
      <c r="J651" s="134"/>
      <c r="K651" s="206" t="s">
        <v>662</v>
      </c>
      <c r="L651" s="134" t="s">
        <v>500</v>
      </c>
      <c r="M651" s="55" t="s">
        <v>379</v>
      </c>
      <c r="N651" s="61" t="s">
        <v>349</v>
      </c>
      <c r="O651" s="282"/>
      <c r="P651" s="282"/>
      <c r="Q651" s="131"/>
      <c r="R651" s="131"/>
      <c r="S651" s="131" t="s">
        <v>205</v>
      </c>
      <c r="T651" s="131"/>
      <c r="U651" s="131"/>
      <c r="V651" s="131"/>
      <c r="W651" s="131"/>
      <c r="X651" s="131"/>
      <c r="Y651" s="131"/>
      <c r="Z651" s="131"/>
      <c r="AA651" s="131"/>
      <c r="AB651" s="130">
        <f t="shared" si="893"/>
        <v>1</v>
      </c>
      <c r="AC651" s="77"/>
      <c r="AD651" s="77"/>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202"/>
      <c r="BJ651" s="203"/>
      <c r="BK651" s="202"/>
      <c r="BL651" s="203"/>
      <c r="BM651" s="202"/>
      <c r="BN651" s="203"/>
      <c r="BO651" s="202"/>
      <c r="BP651" s="203"/>
      <c r="BQ651" s="204"/>
      <c r="BR651" s="207"/>
      <c r="BS651" s="251"/>
      <c r="BT651" s="251"/>
      <c r="BU651" s="77"/>
      <c r="BV651" s="77"/>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61"/>
      <c r="DK651" s="61"/>
      <c r="DL651" s="77"/>
      <c r="DM651" s="77"/>
      <c r="DN651" s="77"/>
      <c r="DO651" s="77"/>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61"/>
      <c r="EX651" s="61"/>
      <c r="EY651" s="61"/>
      <c r="EZ651" s="61"/>
      <c r="FA651" s="61"/>
      <c r="FB651" s="61"/>
      <c r="FC651" s="61"/>
      <c r="FD651" s="61"/>
      <c r="FE651" s="79"/>
      <c r="FF651" s="79"/>
      <c r="FG651" s="79"/>
      <c r="FH651" s="79"/>
      <c r="FI651" s="79" t="s">
        <v>552</v>
      </c>
      <c r="FJ651" s="77" t="s">
        <v>463</v>
      </c>
      <c r="FK651" s="77" t="s">
        <v>463</v>
      </c>
      <c r="FL651" s="77" t="s">
        <v>463</v>
      </c>
      <c r="FM651" s="77" t="s">
        <v>1022</v>
      </c>
      <c r="FN651" s="77" t="s">
        <v>463</v>
      </c>
      <c r="FO651" s="77" t="s">
        <v>463</v>
      </c>
      <c r="FP651" s="77" t="s">
        <v>463</v>
      </c>
      <c r="FQ651" s="77" t="s">
        <v>463</v>
      </c>
      <c r="FR651" s="77" t="s">
        <v>463</v>
      </c>
      <c r="FS651" s="77" t="s">
        <v>463</v>
      </c>
      <c r="FT651" s="77" t="s">
        <v>463</v>
      </c>
      <c r="FU651" s="77" t="s">
        <v>463</v>
      </c>
      <c r="FV651" s="77" t="s">
        <v>463</v>
      </c>
      <c r="FW651" s="77" t="s">
        <v>463</v>
      </c>
      <c r="FX651" s="77" t="s">
        <v>463</v>
      </c>
      <c r="FY651" s="77" t="s">
        <v>463</v>
      </c>
      <c r="FZ651" s="77" t="s">
        <v>463</v>
      </c>
      <c r="GA651" s="77" t="s">
        <v>463</v>
      </c>
      <c r="GB651" s="77" t="s">
        <v>463</v>
      </c>
      <c r="GC651" s="77" t="s">
        <v>463</v>
      </c>
      <c r="GD651" s="77" t="s">
        <v>463</v>
      </c>
      <c r="GE651" s="77" t="s">
        <v>463</v>
      </c>
      <c r="GF651" s="77" t="s">
        <v>463</v>
      </c>
      <c r="GG651" s="77" t="s">
        <v>463</v>
      </c>
      <c r="GH651" s="77" t="s">
        <v>463</v>
      </c>
      <c r="GI651" s="77" t="s">
        <v>463</v>
      </c>
      <c r="GJ651" s="77" t="s">
        <v>463</v>
      </c>
      <c r="GK651" s="77" t="s">
        <v>463</v>
      </c>
      <c r="GL651" s="77" t="s">
        <v>463</v>
      </c>
      <c r="GM651" s="77" t="s">
        <v>1022</v>
      </c>
      <c r="GN651" s="77" t="s">
        <v>463</v>
      </c>
      <c r="GO651" s="202">
        <f t="shared" ref="GO651" si="952">COUNTIF(EZ651:GN651,"2")</f>
        <v>29</v>
      </c>
      <c r="GP651" s="203">
        <f t="shared" ref="GP651" si="953">GO651/(GO651+GQ651+GS651+GU651)</f>
        <v>0.93548387096774188</v>
      </c>
      <c r="GQ651" s="202">
        <f t="shared" ref="GQ651" si="954">COUNTIF(EZ651:GN651,"1")</f>
        <v>2</v>
      </c>
      <c r="GR651" s="203">
        <f t="shared" ref="GR651" si="955">GQ651/(GO651+GQ651+GS651+GU651)</f>
        <v>6.4516129032258063E-2</v>
      </c>
      <c r="GS651" s="202">
        <f t="shared" ref="GS651" si="956">COUNTIF(EZ651:GN651,"0")</f>
        <v>0</v>
      </c>
      <c r="GT651" s="203">
        <f t="shared" ref="GT651" si="957">GS651/(GO651+GQ651+GS651+GU651)</f>
        <v>0</v>
      </c>
      <c r="GU651" s="202">
        <f t="shared" ref="GU651" si="958">COUNTIF(EZ651:GN651,"KĐG")</f>
        <v>0</v>
      </c>
      <c r="GV651" s="203">
        <f t="shared" ref="GV651" si="959">GU651/(GO651+GQ651+GS651+GU651)</f>
        <v>0</v>
      </c>
      <c r="GW651" s="204">
        <f t="shared" ref="GW651" si="960">(((GO651*2)+(GQ651*1)+(GS651*0)))/(GO651+GQ651+GS651)</f>
        <v>1.935483870967742</v>
      </c>
      <c r="GX651" s="205" t="str">
        <f t="shared" ref="GX651" si="961">IF(GV651&gt;=50%,"KĐG",IF(GW651&gt;=1.6,"Đạt mục tiêu",IF(GW651&gt;=1,"Cần cố gắng","Chưa đạt")))</f>
        <v>Đạt mục tiêu</v>
      </c>
      <c r="GY651" s="77"/>
      <c r="GZ651" s="77"/>
      <c r="HA651" s="77"/>
      <c r="HB651" s="77"/>
      <c r="HC651" s="77"/>
      <c r="HD651" s="61"/>
      <c r="HE651" s="61"/>
      <c r="HF651" s="61"/>
      <c r="HG651" s="61"/>
      <c r="HH651" s="61"/>
      <c r="HI651" s="61"/>
      <c r="HJ651" s="61"/>
      <c r="HK651" s="61"/>
      <c r="HL651" s="61"/>
      <c r="HM651" s="61"/>
      <c r="HN651" s="61"/>
      <c r="HO651" s="61"/>
      <c r="HP651" s="61"/>
      <c r="HQ651" s="61"/>
      <c r="HR651" s="61"/>
      <c r="HS651" s="61"/>
      <c r="HT651" s="61"/>
      <c r="HU651" s="61"/>
      <c r="HV651" s="61"/>
      <c r="HW651" s="61"/>
      <c r="HX651" s="61"/>
      <c r="HY651" s="61"/>
      <c r="HZ651" s="61"/>
      <c r="IA651" s="61"/>
      <c r="IB651" s="61"/>
      <c r="IC651" s="61"/>
      <c r="ID651" s="61"/>
      <c r="IE651" s="61"/>
      <c r="IF651" s="61"/>
      <c r="IG651" s="61"/>
      <c r="IH651" s="61"/>
      <c r="II651" s="61"/>
      <c r="IJ651" s="61"/>
      <c r="IK651" s="61"/>
      <c r="IL651" s="61"/>
      <c r="IM651" s="61"/>
      <c r="IN651" s="61"/>
      <c r="IO651" s="61"/>
      <c r="IP651" s="61"/>
      <c r="IQ651" s="61"/>
      <c r="IR651" s="61"/>
      <c r="IS651" s="77"/>
      <c r="IT651" s="77"/>
      <c r="IU651" s="77"/>
      <c r="IV651" s="77"/>
      <c r="IW651" s="61"/>
      <c r="IX651" s="61"/>
      <c r="IY651" s="61"/>
      <c r="IZ651" s="61"/>
      <c r="JA651" s="61"/>
      <c r="JB651" s="61"/>
      <c r="JC651" s="61"/>
      <c r="JD651" s="61"/>
      <c r="JE651" s="61"/>
      <c r="JF651" s="61"/>
      <c r="JG651" s="61"/>
      <c r="JH651" s="61"/>
      <c r="JI651" s="61"/>
      <c r="JJ651" s="61"/>
      <c r="JK651" s="61"/>
      <c r="JL651" s="61"/>
      <c r="JM651" s="61"/>
      <c r="JN651" s="61"/>
      <c r="JO651" s="61"/>
      <c r="JP651" s="61"/>
      <c r="JQ651" s="61"/>
      <c r="JR651" s="61"/>
      <c r="JS651" s="61"/>
      <c r="JT651" s="61"/>
      <c r="JU651" s="61"/>
      <c r="JV651" s="61"/>
      <c r="JW651" s="61"/>
      <c r="JX651" s="61"/>
      <c r="JY651" s="61"/>
      <c r="JZ651" s="61"/>
      <c r="KA651" s="61"/>
      <c r="KB651" s="61"/>
      <c r="KC651" s="61"/>
      <c r="KD651" s="61"/>
      <c r="KE651" s="61"/>
      <c r="KF651" s="61"/>
      <c r="KG651" s="61"/>
      <c r="KH651" s="61"/>
      <c r="KI651" s="61"/>
      <c r="KJ651" s="61"/>
      <c r="KK651" s="61"/>
      <c r="KL651" s="61"/>
      <c r="KM651" s="61"/>
      <c r="KN651" s="61"/>
      <c r="KO651" s="61"/>
      <c r="KP651" s="61"/>
      <c r="KQ651" s="61"/>
      <c r="KR651" s="61"/>
      <c r="KS651" s="61"/>
      <c r="KT651" s="61"/>
      <c r="KU651" s="61"/>
      <c r="KV651" s="61"/>
      <c r="KW651" s="61"/>
      <c r="KX651" s="61"/>
      <c r="KY651" s="61"/>
      <c r="KZ651" s="61"/>
      <c r="LA651" s="61"/>
      <c r="LB651" s="61"/>
      <c r="LC651" s="61"/>
      <c r="LD651" s="61"/>
      <c r="LE651" s="61"/>
      <c r="LF651" s="61"/>
      <c r="LG651" s="61"/>
      <c r="LH651" s="61"/>
      <c r="LI651" s="61"/>
      <c r="LJ651" s="61"/>
      <c r="LK651" s="61"/>
      <c r="LL651" s="61"/>
      <c r="LM651" s="61"/>
      <c r="LN651" s="61"/>
      <c r="LO651" s="61"/>
      <c r="LP651" s="61"/>
      <c r="LQ651" s="61"/>
      <c r="LR651" s="61"/>
      <c r="LS651" s="61"/>
      <c r="LT651" s="61"/>
      <c r="LU651" s="61"/>
      <c r="LV651" s="61"/>
      <c r="LW651" s="61"/>
      <c r="LX651" s="61"/>
      <c r="LY651" s="61"/>
      <c r="LZ651" s="61"/>
      <c r="MA651" s="61"/>
      <c r="MB651" s="61"/>
      <c r="MC651" s="61"/>
      <c r="MD651" s="61"/>
      <c r="ME651" s="61"/>
      <c r="MF651" s="61"/>
      <c r="MG651" s="61"/>
      <c r="MH651" s="61"/>
      <c r="MI651" s="61"/>
      <c r="MJ651" s="61"/>
      <c r="MK651" s="61"/>
      <c r="ML651" s="61"/>
      <c r="MM651" s="61"/>
      <c r="MN651" s="61"/>
      <c r="MO651" s="61"/>
      <c r="MP651" s="61"/>
      <c r="MQ651" s="61"/>
      <c r="MR651" s="61"/>
      <c r="MS651" s="61"/>
      <c r="MT651" s="61"/>
      <c r="MU651" s="61"/>
      <c r="MV651" s="61"/>
      <c r="MW651" s="61"/>
      <c r="MX651" s="61"/>
      <c r="MY651" s="61"/>
      <c r="MZ651" s="61"/>
      <c r="NA651" s="61"/>
      <c r="NB651" s="61"/>
      <c r="NC651" s="61"/>
      <c r="ND651" s="61"/>
      <c r="NE651" s="61"/>
      <c r="NF651" s="61"/>
      <c r="NG651" s="61"/>
      <c r="NH651" s="61"/>
      <c r="NI651" s="61"/>
      <c r="NJ651" s="61"/>
      <c r="NK651" s="61"/>
      <c r="NL651" s="61"/>
      <c r="NM651" s="61"/>
      <c r="NN651" s="61"/>
      <c r="NO651" s="61"/>
      <c r="NP651" s="61"/>
      <c r="NQ651" s="61"/>
      <c r="NR651" s="61"/>
      <c r="NS651" s="61"/>
      <c r="NT651" s="61"/>
      <c r="NU651" s="61"/>
      <c r="NV651" s="61"/>
      <c r="NW651" s="61"/>
      <c r="NX651" s="61"/>
      <c r="NY651" s="61"/>
      <c r="NZ651" s="61"/>
      <c r="OA651" s="61"/>
      <c r="OB651" s="61"/>
      <c r="OC651" s="61"/>
      <c r="OD651" s="61"/>
      <c r="OE651" s="61"/>
      <c r="OF651" s="61"/>
      <c r="OG651" s="61"/>
      <c r="OH651" s="61"/>
      <c r="OI651" s="61"/>
      <c r="OJ651" s="61"/>
      <c r="OK651" s="61"/>
      <c r="OL651" s="61"/>
      <c r="OM651" s="61"/>
      <c r="ON651" s="61"/>
      <c r="OO651" s="61"/>
      <c r="OP651" s="61"/>
      <c r="OQ651" s="61"/>
      <c r="OR651" s="61"/>
      <c r="OS651" s="61"/>
      <c r="OT651" s="61"/>
      <c r="OU651" s="61"/>
      <c r="OV651" s="61"/>
      <c r="OW651" s="61"/>
      <c r="OX651" s="61"/>
      <c r="OY651" s="61"/>
      <c r="OZ651" s="61"/>
    </row>
    <row r="652" spans="1:416" ht="42" hidden="1" customHeight="1">
      <c r="A652" s="282"/>
      <c r="B652" s="282"/>
      <c r="C652" s="279"/>
      <c r="D652" s="289"/>
      <c r="E652" s="279"/>
      <c r="F652" s="291"/>
      <c r="G652" s="289"/>
      <c r="H652" s="279"/>
      <c r="I652" s="137" t="s">
        <v>1522</v>
      </c>
      <c r="J652" s="134"/>
      <c r="K652" s="206" t="s">
        <v>662</v>
      </c>
      <c r="L652" s="134" t="s">
        <v>500</v>
      </c>
      <c r="M652" s="55" t="s">
        <v>379</v>
      </c>
      <c r="N652" s="61" t="s">
        <v>349</v>
      </c>
      <c r="O652" s="282"/>
      <c r="P652" s="282"/>
      <c r="Q652" s="131"/>
      <c r="R652" s="131"/>
      <c r="S652" s="131"/>
      <c r="T652" s="131" t="s">
        <v>205</v>
      </c>
      <c r="U652" s="131"/>
      <c r="V652" s="131"/>
      <c r="W652" s="131"/>
      <c r="X652" s="131"/>
      <c r="Y652" s="131"/>
      <c r="Z652" s="131"/>
      <c r="AA652" s="131"/>
      <c r="AB652" s="130">
        <f t="shared" si="893"/>
        <v>1</v>
      </c>
      <c r="AC652" s="77"/>
      <c r="AD652" s="77"/>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202"/>
      <c r="BJ652" s="203"/>
      <c r="BK652" s="202"/>
      <c r="BL652" s="203"/>
      <c r="BM652" s="202"/>
      <c r="BN652" s="203"/>
      <c r="BO652" s="202"/>
      <c r="BP652" s="203"/>
      <c r="BQ652" s="204"/>
      <c r="BR652" s="207"/>
      <c r="BS652" s="251"/>
      <c r="BT652" s="251"/>
      <c r="BU652" s="77"/>
      <c r="BV652" s="77"/>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c r="CT652" s="61"/>
      <c r="CU652" s="61"/>
      <c r="CV652" s="61"/>
      <c r="CW652" s="61"/>
      <c r="CX652" s="61"/>
      <c r="CY652" s="61"/>
      <c r="CZ652" s="61"/>
      <c r="DA652" s="61"/>
      <c r="DB652" s="61"/>
      <c r="DC652" s="61"/>
      <c r="DD652" s="61"/>
      <c r="DE652" s="61"/>
      <c r="DF652" s="61"/>
      <c r="DG652" s="61"/>
      <c r="DH652" s="61"/>
      <c r="DI652" s="61"/>
      <c r="DJ652" s="61"/>
      <c r="DK652" s="61"/>
      <c r="DL652" s="77"/>
      <c r="DM652" s="77"/>
      <c r="DN652" s="77"/>
      <c r="DO652" s="77"/>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61"/>
      <c r="EX652" s="61"/>
      <c r="EY652" s="61"/>
      <c r="EZ652" s="61"/>
      <c r="FA652" s="61"/>
      <c r="FB652" s="61"/>
      <c r="FC652" s="61"/>
      <c r="FD652" s="61"/>
      <c r="FE652" s="79" t="s">
        <v>555</v>
      </c>
      <c r="FF652" s="79" t="s">
        <v>555</v>
      </c>
      <c r="FG652" s="79" t="s">
        <v>555</v>
      </c>
      <c r="FH652" s="79" t="s">
        <v>555</v>
      </c>
      <c r="FI652" s="79" t="s">
        <v>555</v>
      </c>
      <c r="FJ652" s="77"/>
      <c r="FK652" s="77"/>
      <c r="FL652" s="77"/>
      <c r="FM652" s="77"/>
      <c r="FN652" s="77"/>
      <c r="FO652" s="77"/>
      <c r="FP652" s="77"/>
      <c r="FQ652" s="77"/>
      <c r="FR652" s="77"/>
      <c r="FS652" s="77"/>
      <c r="FT652" s="77"/>
      <c r="FU652" s="77"/>
      <c r="FV652" s="77"/>
      <c r="FW652" s="77"/>
      <c r="FX652" s="77"/>
      <c r="FY652" s="77"/>
      <c r="FZ652" s="77"/>
      <c r="GA652" s="77"/>
      <c r="GB652" s="77"/>
      <c r="GC652" s="77"/>
      <c r="GD652" s="77"/>
      <c r="GE652" s="77"/>
      <c r="GF652" s="77"/>
      <c r="GG652" s="77"/>
      <c r="GH652" s="77"/>
      <c r="GI652" s="77"/>
      <c r="GJ652" s="77"/>
      <c r="GK652" s="77"/>
      <c r="GL652" s="77"/>
      <c r="GM652" s="77"/>
      <c r="GN652" s="77"/>
      <c r="GO652" s="77"/>
      <c r="GP652" s="77"/>
      <c r="GQ652" s="77"/>
      <c r="GR652" s="77"/>
      <c r="GS652" s="77"/>
      <c r="GT652" s="77"/>
      <c r="GU652" s="77"/>
      <c r="GV652" s="77"/>
      <c r="GW652" s="77"/>
      <c r="GX652" s="77"/>
      <c r="GY652" s="77"/>
      <c r="GZ652" s="77"/>
      <c r="HA652" s="77"/>
      <c r="HB652" s="77"/>
      <c r="HC652" s="77"/>
      <c r="HD652" s="61"/>
      <c r="HE652" s="61"/>
      <c r="HF652" s="61"/>
      <c r="HG652" s="61"/>
      <c r="HH652" s="61"/>
      <c r="HI652" s="61"/>
      <c r="HJ652" s="61"/>
      <c r="HK652" s="61"/>
      <c r="HL652" s="61"/>
      <c r="HM652" s="61"/>
      <c r="HN652" s="61"/>
      <c r="HO652" s="61"/>
      <c r="HP652" s="61"/>
      <c r="HQ652" s="61"/>
      <c r="HR652" s="61"/>
      <c r="HS652" s="61"/>
      <c r="HT652" s="61"/>
      <c r="HU652" s="61"/>
      <c r="HV652" s="61"/>
      <c r="HW652" s="61"/>
      <c r="HX652" s="61"/>
      <c r="HY652" s="61"/>
      <c r="HZ652" s="61"/>
      <c r="IA652" s="61"/>
      <c r="IB652" s="61"/>
      <c r="IC652" s="61"/>
      <c r="ID652" s="61"/>
      <c r="IE652" s="61"/>
      <c r="IF652" s="61"/>
      <c r="IG652" s="61"/>
      <c r="IH652" s="61"/>
      <c r="II652" s="61"/>
      <c r="IJ652" s="61"/>
      <c r="IK652" s="61"/>
      <c r="IL652" s="61"/>
      <c r="IM652" s="61"/>
      <c r="IN652" s="61"/>
      <c r="IO652" s="61"/>
      <c r="IP652" s="61"/>
      <c r="IQ652" s="61"/>
      <c r="IR652" s="61"/>
      <c r="IS652" s="77"/>
      <c r="IT652" s="77"/>
      <c r="IU652" s="77"/>
      <c r="IV652" s="77"/>
      <c r="IW652" s="61"/>
      <c r="IX652" s="61"/>
      <c r="IY652" s="61"/>
      <c r="IZ652" s="61"/>
      <c r="JA652" s="61"/>
      <c r="JB652" s="61"/>
      <c r="JC652" s="61"/>
      <c r="JD652" s="61"/>
      <c r="JE652" s="61"/>
      <c r="JF652" s="61"/>
      <c r="JG652" s="61"/>
      <c r="JH652" s="61"/>
      <c r="JI652" s="61"/>
      <c r="JJ652" s="61"/>
      <c r="JK652" s="61"/>
      <c r="JL652" s="61"/>
      <c r="JM652" s="61"/>
      <c r="JN652" s="61"/>
      <c r="JO652" s="61"/>
      <c r="JP652" s="61"/>
      <c r="JQ652" s="61"/>
      <c r="JR652" s="61"/>
      <c r="JS652" s="61"/>
      <c r="JT652" s="61"/>
      <c r="JU652" s="61"/>
      <c r="JV652" s="61"/>
      <c r="JW652" s="61"/>
      <c r="JX652" s="61"/>
      <c r="JY652" s="61"/>
      <c r="JZ652" s="61"/>
      <c r="KA652" s="61"/>
      <c r="KB652" s="61"/>
      <c r="KC652" s="61"/>
      <c r="KD652" s="61"/>
      <c r="KE652" s="61"/>
      <c r="KF652" s="61"/>
      <c r="KG652" s="61"/>
      <c r="KH652" s="61"/>
      <c r="KI652" s="61"/>
      <c r="KJ652" s="61"/>
      <c r="KK652" s="61"/>
      <c r="KL652" s="61"/>
      <c r="KM652" s="61"/>
      <c r="KN652" s="61"/>
      <c r="KO652" s="61"/>
      <c r="KP652" s="61"/>
      <c r="KQ652" s="61"/>
      <c r="KR652" s="61"/>
      <c r="KS652" s="61"/>
      <c r="KT652" s="61"/>
      <c r="KU652" s="61"/>
      <c r="KV652" s="61"/>
      <c r="KW652" s="61"/>
      <c r="KX652" s="61"/>
      <c r="KY652" s="61"/>
      <c r="KZ652" s="61"/>
      <c r="LA652" s="61"/>
      <c r="LB652" s="61"/>
      <c r="LC652" s="61"/>
      <c r="LD652" s="61"/>
      <c r="LE652" s="61"/>
      <c r="LF652" s="61"/>
      <c r="LG652" s="61"/>
      <c r="LH652" s="61"/>
      <c r="LI652" s="61"/>
      <c r="LJ652" s="61"/>
      <c r="LK652" s="61"/>
      <c r="LL652" s="61"/>
      <c r="LM652" s="61"/>
      <c r="LN652" s="61"/>
      <c r="LO652" s="61"/>
      <c r="LP652" s="61"/>
      <c r="LQ652" s="61"/>
      <c r="LR652" s="61"/>
      <c r="LS652" s="61"/>
      <c r="LT652" s="61"/>
      <c r="LU652" s="61"/>
      <c r="LV652" s="61"/>
      <c r="LW652" s="61"/>
      <c r="LX652" s="61"/>
      <c r="LY652" s="61"/>
      <c r="LZ652" s="61"/>
      <c r="MA652" s="61"/>
      <c r="MB652" s="61"/>
      <c r="MC652" s="61"/>
      <c r="MD652" s="61"/>
      <c r="ME652" s="61"/>
      <c r="MF652" s="61"/>
      <c r="MG652" s="61"/>
      <c r="MH652" s="61"/>
      <c r="MI652" s="61"/>
      <c r="MJ652" s="61"/>
      <c r="MK652" s="61"/>
      <c r="ML652" s="61"/>
      <c r="MM652" s="61"/>
      <c r="MN652" s="61"/>
      <c r="MO652" s="61"/>
      <c r="MP652" s="61"/>
      <c r="MQ652" s="61"/>
      <c r="MR652" s="61"/>
      <c r="MS652" s="61"/>
      <c r="MT652" s="61"/>
      <c r="MU652" s="61"/>
      <c r="MV652" s="61"/>
      <c r="MW652" s="61"/>
      <c r="MX652" s="61"/>
      <c r="MY652" s="61"/>
      <c r="MZ652" s="61"/>
      <c r="NA652" s="61"/>
      <c r="NB652" s="61"/>
      <c r="NC652" s="61"/>
      <c r="ND652" s="61"/>
      <c r="NE652" s="61"/>
      <c r="NF652" s="61"/>
      <c r="NG652" s="61"/>
      <c r="NH652" s="61"/>
      <c r="NI652" s="61"/>
      <c r="NJ652" s="61"/>
      <c r="NK652" s="61"/>
      <c r="NL652" s="61"/>
      <c r="NM652" s="61"/>
      <c r="NN652" s="61"/>
      <c r="NO652" s="61"/>
      <c r="NP652" s="61"/>
      <c r="NQ652" s="61"/>
      <c r="NR652" s="61"/>
      <c r="NS652" s="61"/>
      <c r="NT652" s="61"/>
      <c r="NU652" s="61"/>
      <c r="NV652" s="61"/>
      <c r="NW652" s="61"/>
      <c r="NX652" s="61"/>
      <c r="NY652" s="61"/>
      <c r="NZ652" s="61"/>
      <c r="OA652" s="61"/>
      <c r="OB652" s="61"/>
      <c r="OC652" s="61"/>
      <c r="OD652" s="61"/>
      <c r="OE652" s="61"/>
      <c r="OF652" s="61"/>
      <c r="OG652" s="61"/>
      <c r="OH652" s="61"/>
      <c r="OI652" s="61"/>
      <c r="OJ652" s="61"/>
      <c r="OK652" s="61"/>
      <c r="OL652" s="61"/>
      <c r="OM652" s="61"/>
      <c r="ON652" s="61"/>
      <c r="OO652" s="61"/>
      <c r="OP652" s="61"/>
      <c r="OQ652" s="61"/>
      <c r="OR652" s="61"/>
      <c r="OS652" s="61"/>
      <c r="OT652" s="61"/>
      <c r="OU652" s="61"/>
      <c r="OV652" s="61"/>
      <c r="OW652" s="61"/>
      <c r="OX652" s="61"/>
      <c r="OY652" s="61"/>
      <c r="OZ652" s="61"/>
    </row>
    <row r="653" spans="1:416" ht="42" hidden="1" customHeight="1">
      <c r="A653" s="282"/>
      <c r="B653" s="282"/>
      <c r="C653" s="279"/>
      <c r="D653" s="289"/>
      <c r="E653" s="279"/>
      <c r="F653" s="291"/>
      <c r="G653" s="289"/>
      <c r="H653" s="279"/>
      <c r="I653" s="137" t="s">
        <v>1445</v>
      </c>
      <c r="J653" s="134"/>
      <c r="K653" s="206" t="s">
        <v>662</v>
      </c>
      <c r="L653" s="134" t="s">
        <v>500</v>
      </c>
      <c r="M653" s="55" t="s">
        <v>379</v>
      </c>
      <c r="N653" s="61" t="s">
        <v>349</v>
      </c>
      <c r="O653" s="282"/>
      <c r="P653" s="282"/>
      <c r="Q653" s="131"/>
      <c r="R653" s="131"/>
      <c r="S653" s="131"/>
      <c r="T653" s="131"/>
      <c r="U653" s="131" t="s">
        <v>205</v>
      </c>
      <c r="V653" s="131"/>
      <c r="W653" s="131"/>
      <c r="X653" s="131"/>
      <c r="Y653" s="131"/>
      <c r="Z653" s="131"/>
      <c r="AA653" s="131"/>
      <c r="AB653" s="130">
        <f t="shared" si="893"/>
        <v>1</v>
      </c>
      <c r="AC653" s="77"/>
      <c r="AD653" s="77"/>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202"/>
      <c r="BJ653" s="203"/>
      <c r="BK653" s="202"/>
      <c r="BL653" s="203"/>
      <c r="BM653" s="202"/>
      <c r="BN653" s="203"/>
      <c r="BO653" s="202"/>
      <c r="BP653" s="203"/>
      <c r="BQ653" s="204"/>
      <c r="BR653" s="207"/>
      <c r="BS653" s="251"/>
      <c r="BT653" s="251"/>
      <c r="BU653" s="77"/>
      <c r="BV653" s="77"/>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c r="CS653" s="61"/>
      <c r="CT653" s="61"/>
      <c r="CU653" s="61"/>
      <c r="CV653" s="61"/>
      <c r="CW653" s="61"/>
      <c r="CX653" s="61"/>
      <c r="CY653" s="61"/>
      <c r="CZ653" s="61"/>
      <c r="DA653" s="61"/>
      <c r="DB653" s="61"/>
      <c r="DC653" s="61"/>
      <c r="DD653" s="61"/>
      <c r="DE653" s="61"/>
      <c r="DF653" s="61"/>
      <c r="DG653" s="61"/>
      <c r="DH653" s="61"/>
      <c r="DI653" s="61"/>
      <c r="DJ653" s="61"/>
      <c r="DK653" s="61"/>
      <c r="DL653" s="77"/>
      <c r="DM653" s="77"/>
      <c r="DN653" s="77"/>
      <c r="DO653" s="77"/>
      <c r="DP653" s="61"/>
      <c r="DQ653" s="61"/>
      <c r="DR653" s="61"/>
      <c r="DS653" s="61"/>
      <c r="DT653" s="61"/>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61"/>
      <c r="EX653" s="61"/>
      <c r="EY653" s="61"/>
      <c r="EZ653" s="61"/>
      <c r="FA653" s="61"/>
      <c r="FB653" s="61"/>
      <c r="FC653" s="61"/>
      <c r="FD653" s="61"/>
      <c r="FE653" s="77"/>
      <c r="FF653" s="77"/>
      <c r="FG653" s="77"/>
      <c r="FH653" s="77"/>
      <c r="FI653" s="77"/>
      <c r="FJ653" s="61"/>
      <c r="FK653" s="61"/>
      <c r="FL653" s="61"/>
      <c r="FM653" s="61"/>
      <c r="FN653" s="61"/>
      <c r="FO653" s="61"/>
      <c r="FP653" s="61"/>
      <c r="FQ653" s="61"/>
      <c r="FR653" s="61"/>
      <c r="FS653" s="61"/>
      <c r="FT653" s="61"/>
      <c r="FU653" s="61"/>
      <c r="FV653" s="61"/>
      <c r="FW653" s="61"/>
      <c r="FX653" s="61"/>
      <c r="FY653" s="61"/>
      <c r="FZ653" s="61"/>
      <c r="GA653" s="61"/>
      <c r="GB653" s="61"/>
      <c r="GC653" s="61"/>
      <c r="GD653" s="61"/>
      <c r="GE653" s="61"/>
      <c r="GF653" s="61"/>
      <c r="GG653" s="61"/>
      <c r="GH653" s="61"/>
      <c r="GI653" s="61"/>
      <c r="GJ653" s="61"/>
      <c r="GK653" s="61"/>
      <c r="GL653" s="61"/>
      <c r="GM653" s="61"/>
      <c r="GN653" s="61"/>
      <c r="GO653" s="61"/>
      <c r="GP653" s="61"/>
      <c r="GQ653" s="61"/>
      <c r="GR653" s="61"/>
      <c r="GS653" s="61"/>
      <c r="GT653" s="61"/>
      <c r="GU653" s="61"/>
      <c r="GV653" s="61"/>
      <c r="GW653" s="61"/>
      <c r="GX653" s="61"/>
      <c r="GY653" s="77"/>
      <c r="GZ653" s="77"/>
      <c r="HA653" s="77"/>
      <c r="HB653" s="77"/>
      <c r="HC653" s="77"/>
      <c r="HD653" s="61"/>
      <c r="HE653" s="61"/>
      <c r="HF653" s="61"/>
      <c r="HG653" s="61"/>
      <c r="HH653" s="61"/>
      <c r="HI653" s="61"/>
      <c r="HJ653" s="61"/>
      <c r="HK653" s="61"/>
      <c r="HL653" s="61"/>
      <c r="HM653" s="61"/>
      <c r="HN653" s="61"/>
      <c r="HO653" s="61"/>
      <c r="HP653" s="61"/>
      <c r="HQ653" s="61"/>
      <c r="HR653" s="61"/>
      <c r="HS653" s="61"/>
      <c r="HT653" s="61"/>
      <c r="HU653" s="61"/>
      <c r="HV653" s="61"/>
      <c r="HW653" s="61"/>
      <c r="HX653" s="61"/>
      <c r="HY653" s="61"/>
      <c r="HZ653" s="61"/>
      <c r="IA653" s="61"/>
      <c r="IB653" s="61"/>
      <c r="IC653" s="61"/>
      <c r="ID653" s="61"/>
      <c r="IE653" s="61"/>
      <c r="IF653" s="61"/>
      <c r="IG653" s="61"/>
      <c r="IH653" s="61"/>
      <c r="II653" s="61"/>
      <c r="IJ653" s="61"/>
      <c r="IK653" s="61"/>
      <c r="IL653" s="61"/>
      <c r="IM653" s="61"/>
      <c r="IN653" s="61"/>
      <c r="IO653" s="61"/>
      <c r="IP653" s="61"/>
      <c r="IQ653" s="61"/>
      <c r="IR653" s="61"/>
      <c r="IS653" s="77"/>
      <c r="IT653" s="77"/>
      <c r="IU653" s="77"/>
      <c r="IV653" s="77"/>
      <c r="IW653" s="61"/>
      <c r="IX653" s="61"/>
      <c r="IY653" s="61"/>
      <c r="IZ653" s="61"/>
      <c r="JA653" s="61"/>
      <c r="JB653" s="61"/>
      <c r="JC653" s="61"/>
      <c r="JD653" s="61"/>
      <c r="JE653" s="61"/>
      <c r="JF653" s="61"/>
      <c r="JG653" s="61"/>
      <c r="JH653" s="61"/>
      <c r="JI653" s="61"/>
      <c r="JJ653" s="61"/>
      <c r="JK653" s="61"/>
      <c r="JL653" s="61"/>
      <c r="JM653" s="61"/>
      <c r="JN653" s="61"/>
      <c r="JO653" s="61"/>
      <c r="JP653" s="61"/>
      <c r="JQ653" s="61"/>
      <c r="JR653" s="61"/>
      <c r="JS653" s="61"/>
      <c r="JT653" s="61"/>
      <c r="JU653" s="61"/>
      <c r="JV653" s="61"/>
      <c r="JW653" s="61"/>
      <c r="JX653" s="61"/>
      <c r="JY653" s="61"/>
      <c r="JZ653" s="61"/>
      <c r="KA653" s="61"/>
      <c r="KB653" s="61"/>
      <c r="KC653" s="61"/>
      <c r="KD653" s="61"/>
      <c r="KE653" s="61"/>
      <c r="KF653" s="61"/>
      <c r="KG653" s="61"/>
      <c r="KH653" s="61"/>
      <c r="KI653" s="61"/>
      <c r="KJ653" s="61"/>
      <c r="KK653" s="61"/>
      <c r="KL653" s="61"/>
      <c r="KM653" s="61"/>
      <c r="KN653" s="61"/>
      <c r="KO653" s="61"/>
      <c r="KP653" s="61"/>
      <c r="KQ653" s="61"/>
      <c r="KR653" s="61"/>
      <c r="KS653" s="61"/>
      <c r="KT653" s="61"/>
      <c r="KU653" s="61"/>
      <c r="KV653" s="61"/>
      <c r="KW653" s="61"/>
      <c r="KX653" s="61"/>
      <c r="KY653" s="61"/>
      <c r="KZ653" s="61"/>
      <c r="LA653" s="61"/>
      <c r="LB653" s="61"/>
      <c r="LC653" s="61"/>
      <c r="LD653" s="61"/>
      <c r="LE653" s="61"/>
      <c r="LF653" s="61"/>
      <c r="LG653" s="61"/>
      <c r="LH653" s="61"/>
      <c r="LI653" s="61"/>
      <c r="LJ653" s="61"/>
      <c r="LK653" s="61"/>
      <c r="LL653" s="61"/>
      <c r="LM653" s="61"/>
      <c r="LN653" s="61"/>
      <c r="LO653" s="61"/>
      <c r="LP653" s="61"/>
      <c r="LQ653" s="61"/>
      <c r="LR653" s="61"/>
      <c r="LS653" s="61"/>
      <c r="LT653" s="61"/>
      <c r="LU653" s="61"/>
      <c r="LV653" s="61"/>
      <c r="LW653" s="61"/>
      <c r="LX653" s="61"/>
      <c r="LY653" s="61"/>
      <c r="LZ653" s="61"/>
      <c r="MA653" s="61"/>
      <c r="MB653" s="61"/>
      <c r="MC653" s="61"/>
      <c r="MD653" s="61"/>
      <c r="ME653" s="61"/>
      <c r="MF653" s="61"/>
      <c r="MG653" s="61"/>
      <c r="MH653" s="61"/>
      <c r="MI653" s="61"/>
      <c r="MJ653" s="61"/>
      <c r="MK653" s="61"/>
      <c r="ML653" s="61"/>
      <c r="MM653" s="61"/>
      <c r="MN653" s="61"/>
      <c r="MO653" s="61"/>
      <c r="MP653" s="61"/>
      <c r="MQ653" s="61"/>
      <c r="MR653" s="61"/>
      <c r="MS653" s="61"/>
      <c r="MT653" s="61"/>
      <c r="MU653" s="61"/>
      <c r="MV653" s="61"/>
      <c r="MW653" s="61"/>
      <c r="MX653" s="61"/>
      <c r="MY653" s="61"/>
      <c r="MZ653" s="61"/>
      <c r="NA653" s="61"/>
      <c r="NB653" s="61"/>
      <c r="NC653" s="61"/>
      <c r="ND653" s="61"/>
      <c r="NE653" s="61"/>
      <c r="NF653" s="61"/>
      <c r="NG653" s="61"/>
      <c r="NH653" s="61"/>
      <c r="NI653" s="61"/>
      <c r="NJ653" s="61"/>
      <c r="NK653" s="61"/>
      <c r="NL653" s="61"/>
      <c r="NM653" s="61"/>
      <c r="NN653" s="61"/>
      <c r="NO653" s="61"/>
      <c r="NP653" s="61"/>
      <c r="NQ653" s="61"/>
      <c r="NR653" s="61"/>
      <c r="NS653" s="61"/>
      <c r="NT653" s="61"/>
      <c r="NU653" s="61"/>
      <c r="NV653" s="61"/>
      <c r="NW653" s="61"/>
      <c r="NX653" s="61"/>
      <c r="NY653" s="61"/>
      <c r="NZ653" s="61"/>
      <c r="OA653" s="61"/>
      <c r="OB653" s="61"/>
      <c r="OC653" s="61"/>
      <c r="OD653" s="61"/>
      <c r="OE653" s="61"/>
      <c r="OF653" s="61"/>
      <c r="OG653" s="61"/>
      <c r="OH653" s="61"/>
      <c r="OI653" s="61"/>
      <c r="OJ653" s="61"/>
      <c r="OK653" s="61"/>
      <c r="OL653" s="61"/>
      <c r="OM653" s="61"/>
      <c r="ON653" s="61"/>
      <c r="OO653" s="61"/>
      <c r="OP653" s="61"/>
      <c r="OQ653" s="61"/>
      <c r="OR653" s="61"/>
      <c r="OS653" s="61"/>
      <c r="OT653" s="61"/>
      <c r="OU653" s="61"/>
      <c r="OV653" s="61"/>
      <c r="OW653" s="61"/>
      <c r="OX653" s="61"/>
      <c r="OY653" s="61"/>
      <c r="OZ653" s="61"/>
    </row>
    <row r="654" spans="1:416" ht="42" hidden="1" customHeight="1">
      <c r="A654" s="282"/>
      <c r="B654" s="282"/>
      <c r="C654" s="279"/>
      <c r="D654" s="289"/>
      <c r="E654" s="279"/>
      <c r="F654" s="291"/>
      <c r="G654" s="289"/>
      <c r="H654" s="279"/>
      <c r="I654" s="129" t="s">
        <v>1446</v>
      </c>
      <c r="J654" s="134"/>
      <c r="K654" s="206" t="s">
        <v>662</v>
      </c>
      <c r="L654" s="134" t="s">
        <v>500</v>
      </c>
      <c r="M654" s="55" t="s">
        <v>379</v>
      </c>
      <c r="N654" s="61" t="s">
        <v>349</v>
      </c>
      <c r="O654" s="282"/>
      <c r="P654" s="282"/>
      <c r="Q654" s="131"/>
      <c r="R654" s="131"/>
      <c r="S654" s="131"/>
      <c r="T654" s="131"/>
      <c r="U654" s="131"/>
      <c r="V654" s="131" t="s">
        <v>205</v>
      </c>
      <c r="W654" s="131"/>
      <c r="X654" s="131"/>
      <c r="Y654" s="131"/>
      <c r="Z654" s="131"/>
      <c r="AA654" s="131"/>
      <c r="AB654" s="130">
        <f t="shared" si="893"/>
        <v>1</v>
      </c>
      <c r="AC654" s="77"/>
      <c r="AD654" s="77"/>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202"/>
      <c r="BJ654" s="203"/>
      <c r="BK654" s="202"/>
      <c r="BL654" s="203"/>
      <c r="BM654" s="202"/>
      <c r="BN654" s="203"/>
      <c r="BO654" s="202"/>
      <c r="BP654" s="203"/>
      <c r="BQ654" s="204"/>
      <c r="BR654" s="207"/>
      <c r="BS654" s="251"/>
      <c r="BT654" s="251"/>
      <c r="BU654" s="77"/>
      <c r="BV654" s="77"/>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77"/>
      <c r="DM654" s="77"/>
      <c r="DN654" s="77"/>
      <c r="DO654" s="77"/>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79"/>
      <c r="FF654" s="79"/>
      <c r="FG654" s="79"/>
      <c r="FH654" s="79" t="s">
        <v>552</v>
      </c>
      <c r="FI654" s="79"/>
      <c r="FJ654" s="77"/>
      <c r="FK654" s="77"/>
      <c r="FL654" s="77"/>
      <c r="FM654" s="77"/>
      <c r="FN654" s="77"/>
      <c r="FO654" s="77"/>
      <c r="FP654" s="77"/>
      <c r="FQ654" s="77"/>
      <c r="FR654" s="77"/>
      <c r="FS654" s="77"/>
      <c r="FT654" s="77"/>
      <c r="FU654" s="77"/>
      <c r="FV654" s="77"/>
      <c r="FW654" s="77"/>
      <c r="FX654" s="77"/>
      <c r="FY654" s="77"/>
      <c r="FZ654" s="77"/>
      <c r="GA654" s="77"/>
      <c r="GB654" s="77"/>
      <c r="GC654" s="77"/>
      <c r="GD654" s="77"/>
      <c r="GE654" s="77"/>
      <c r="GF654" s="77"/>
      <c r="GG654" s="77"/>
      <c r="GH654" s="77"/>
      <c r="GI654" s="77"/>
      <c r="GJ654" s="77"/>
      <c r="GK654" s="77"/>
      <c r="GL654" s="77"/>
      <c r="GM654" s="77"/>
      <c r="GN654" s="77"/>
      <c r="GO654" s="77"/>
      <c r="GP654" s="77"/>
      <c r="GQ654" s="77"/>
      <c r="GR654" s="77"/>
      <c r="GS654" s="77"/>
      <c r="GT654" s="77"/>
      <c r="GU654" s="77"/>
      <c r="GV654" s="77"/>
      <c r="GW654" s="77"/>
      <c r="GX654" s="77"/>
      <c r="GY654" s="77"/>
      <c r="GZ654" s="77"/>
      <c r="HA654" s="77"/>
      <c r="HB654" s="77"/>
      <c r="HC654" s="77"/>
      <c r="HD654" s="61"/>
      <c r="HE654" s="61"/>
      <c r="HF654" s="61"/>
      <c r="HG654" s="61"/>
      <c r="HH654" s="61"/>
      <c r="HI654" s="61"/>
      <c r="HJ654" s="61"/>
      <c r="HK654" s="61"/>
      <c r="HL654" s="61"/>
      <c r="HM654" s="61"/>
      <c r="HN654" s="61"/>
      <c r="HO654" s="61"/>
      <c r="HP654" s="61"/>
      <c r="HQ654" s="61"/>
      <c r="HR654" s="61"/>
      <c r="HS654" s="61"/>
      <c r="HT654" s="61"/>
      <c r="HU654" s="61"/>
      <c r="HV654" s="61"/>
      <c r="HW654" s="61"/>
      <c r="HX654" s="61"/>
      <c r="HY654" s="61"/>
      <c r="HZ654" s="61"/>
      <c r="IA654" s="61"/>
      <c r="IB654" s="61"/>
      <c r="IC654" s="61"/>
      <c r="ID654" s="61"/>
      <c r="IE654" s="61"/>
      <c r="IF654" s="61"/>
      <c r="IG654" s="61"/>
      <c r="IH654" s="61"/>
      <c r="II654" s="61"/>
      <c r="IJ654" s="61"/>
      <c r="IK654" s="61"/>
      <c r="IL654" s="61"/>
      <c r="IM654" s="61"/>
      <c r="IN654" s="61"/>
      <c r="IO654" s="61"/>
      <c r="IP654" s="61"/>
      <c r="IQ654" s="61"/>
      <c r="IR654" s="61"/>
      <c r="IS654" s="77"/>
      <c r="IT654" s="77"/>
      <c r="IU654" s="77"/>
      <c r="IV654" s="77"/>
      <c r="IW654" s="61"/>
      <c r="IX654" s="61"/>
      <c r="IY654" s="61"/>
      <c r="IZ654" s="61"/>
      <c r="JA654" s="61"/>
      <c r="JB654" s="61"/>
      <c r="JC654" s="61"/>
      <c r="JD654" s="61"/>
      <c r="JE654" s="61"/>
      <c r="JF654" s="61"/>
      <c r="JG654" s="61"/>
      <c r="JH654" s="61"/>
      <c r="JI654" s="61"/>
      <c r="JJ654" s="61"/>
      <c r="JK654" s="61"/>
      <c r="JL654" s="61"/>
      <c r="JM654" s="61"/>
      <c r="JN654" s="61"/>
      <c r="JO654" s="61"/>
      <c r="JP654" s="61"/>
      <c r="JQ654" s="61"/>
      <c r="JR654" s="61"/>
      <c r="JS654" s="61"/>
      <c r="JT654" s="61"/>
      <c r="JU654" s="61"/>
      <c r="JV654" s="61"/>
      <c r="JW654" s="61"/>
      <c r="JX654" s="61"/>
      <c r="JY654" s="61"/>
      <c r="JZ654" s="61"/>
      <c r="KA654" s="61"/>
      <c r="KB654" s="61"/>
      <c r="KC654" s="61"/>
      <c r="KD654" s="61"/>
      <c r="KE654" s="61"/>
      <c r="KF654" s="61"/>
      <c r="KG654" s="61"/>
      <c r="KH654" s="61"/>
      <c r="KI654" s="61"/>
      <c r="KJ654" s="61"/>
      <c r="KK654" s="61"/>
      <c r="KL654" s="61"/>
      <c r="KM654" s="61"/>
      <c r="KN654" s="61"/>
      <c r="KO654" s="61"/>
      <c r="KP654" s="61"/>
      <c r="KQ654" s="61"/>
      <c r="KR654" s="61"/>
      <c r="KS654" s="61"/>
      <c r="KT654" s="61"/>
      <c r="KU654" s="61"/>
      <c r="KV654" s="61"/>
      <c r="KW654" s="61"/>
      <c r="KX654" s="61"/>
      <c r="KY654" s="61"/>
      <c r="KZ654" s="61"/>
      <c r="LA654" s="61"/>
      <c r="LB654" s="61"/>
      <c r="LC654" s="61"/>
      <c r="LD654" s="61"/>
      <c r="LE654" s="61"/>
      <c r="LF654" s="61"/>
      <c r="LG654" s="61"/>
      <c r="LH654" s="61"/>
      <c r="LI654" s="61"/>
      <c r="LJ654" s="61"/>
      <c r="LK654" s="61"/>
      <c r="LL654" s="61"/>
      <c r="LM654" s="61"/>
      <c r="LN654" s="61"/>
      <c r="LO654" s="61"/>
      <c r="LP654" s="61"/>
      <c r="LQ654" s="61"/>
      <c r="LR654" s="61"/>
      <c r="LS654" s="61"/>
      <c r="LT654" s="61"/>
      <c r="LU654" s="61"/>
      <c r="LV654" s="61"/>
      <c r="LW654" s="61"/>
      <c r="LX654" s="61"/>
      <c r="LY654" s="61"/>
      <c r="LZ654" s="61"/>
      <c r="MA654" s="61"/>
      <c r="MB654" s="61"/>
      <c r="MC654" s="61"/>
      <c r="MD654" s="61"/>
      <c r="ME654" s="61"/>
      <c r="MF654" s="61"/>
      <c r="MG654" s="61"/>
      <c r="MH654" s="61"/>
      <c r="MI654" s="61"/>
      <c r="MJ654" s="61"/>
      <c r="MK654" s="61"/>
      <c r="ML654" s="61"/>
      <c r="MM654" s="61"/>
      <c r="MN654" s="61"/>
      <c r="MO654" s="61"/>
      <c r="MP654" s="61"/>
      <c r="MQ654" s="61"/>
      <c r="MR654" s="61"/>
      <c r="MS654" s="61"/>
      <c r="MT654" s="61"/>
      <c r="MU654" s="61"/>
      <c r="MV654" s="61"/>
      <c r="MW654" s="61"/>
      <c r="MX654" s="61"/>
      <c r="MY654" s="61"/>
      <c r="MZ654" s="61"/>
      <c r="NA654" s="61"/>
      <c r="NB654" s="61"/>
      <c r="NC654" s="61"/>
      <c r="ND654" s="61"/>
      <c r="NE654" s="61"/>
      <c r="NF654" s="61"/>
      <c r="NG654" s="61"/>
      <c r="NH654" s="61"/>
      <c r="NI654" s="61"/>
      <c r="NJ654" s="61"/>
      <c r="NK654" s="61"/>
      <c r="NL654" s="61"/>
      <c r="NM654" s="61"/>
      <c r="NN654" s="61"/>
      <c r="NO654" s="61"/>
      <c r="NP654" s="61"/>
      <c r="NQ654" s="61"/>
      <c r="NR654" s="61"/>
      <c r="NS654" s="61"/>
      <c r="NT654" s="61"/>
      <c r="NU654" s="61"/>
      <c r="NV654" s="61"/>
      <c r="NW654" s="61"/>
      <c r="NX654" s="61"/>
      <c r="NY654" s="61"/>
      <c r="NZ654" s="61"/>
      <c r="OA654" s="61"/>
      <c r="OB654" s="61"/>
      <c r="OC654" s="61"/>
      <c r="OD654" s="61"/>
      <c r="OE654" s="61"/>
      <c r="OF654" s="61"/>
      <c r="OG654" s="61"/>
      <c r="OH654" s="61"/>
      <c r="OI654" s="61"/>
      <c r="OJ654" s="61"/>
      <c r="OK654" s="61"/>
      <c r="OL654" s="61"/>
      <c r="OM654" s="61"/>
      <c r="ON654" s="61"/>
      <c r="OO654" s="61"/>
      <c r="OP654" s="61"/>
      <c r="OQ654" s="61"/>
      <c r="OR654" s="61"/>
      <c r="OS654" s="61"/>
      <c r="OT654" s="61"/>
      <c r="OU654" s="61"/>
      <c r="OV654" s="61"/>
      <c r="OW654" s="61"/>
      <c r="OX654" s="61"/>
      <c r="OY654" s="61"/>
      <c r="OZ654" s="61"/>
    </row>
    <row r="655" spans="1:416" ht="42" hidden="1" customHeight="1">
      <c r="A655" s="282"/>
      <c r="B655" s="282"/>
      <c r="C655" s="279"/>
      <c r="D655" s="289"/>
      <c r="E655" s="279"/>
      <c r="F655" s="291"/>
      <c r="G655" s="289"/>
      <c r="H655" s="279"/>
      <c r="I655" s="137" t="s">
        <v>1526</v>
      </c>
      <c r="J655" s="134"/>
      <c r="K655" s="206" t="s">
        <v>662</v>
      </c>
      <c r="L655" s="134" t="s">
        <v>500</v>
      </c>
      <c r="M655" s="55" t="s">
        <v>379</v>
      </c>
      <c r="N655" s="61" t="s">
        <v>349</v>
      </c>
      <c r="O655" s="282"/>
      <c r="P655" s="282"/>
      <c r="Q655" s="131"/>
      <c r="R655" s="131"/>
      <c r="S655" s="131"/>
      <c r="T655" s="131"/>
      <c r="U655" s="131"/>
      <c r="V655" s="131"/>
      <c r="W655" s="131" t="s">
        <v>205</v>
      </c>
      <c r="X655" s="131"/>
      <c r="Y655" s="131"/>
      <c r="Z655" s="131"/>
      <c r="AA655" s="131"/>
      <c r="AB655" s="130">
        <f t="shared" si="893"/>
        <v>1</v>
      </c>
      <c r="AC655" s="77"/>
      <c r="AD655" s="77"/>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251"/>
      <c r="BT655" s="251"/>
      <c r="BU655" s="77"/>
      <c r="BV655" s="77"/>
      <c r="BW655" s="201"/>
      <c r="BX655" s="201"/>
      <c r="BY655" s="201"/>
      <c r="BZ655" s="201"/>
      <c r="CA655" s="201"/>
      <c r="CB655" s="201"/>
      <c r="CC655" s="201"/>
      <c r="CD655" s="201"/>
      <c r="CE655" s="201"/>
      <c r="CF655" s="201"/>
      <c r="CG655" s="201"/>
      <c r="CH655" s="201"/>
      <c r="CI655" s="201"/>
      <c r="CJ655" s="201"/>
      <c r="CK655" s="201"/>
      <c r="CL655" s="201"/>
      <c r="CM655" s="201"/>
      <c r="CN655" s="201"/>
      <c r="CO655" s="201"/>
      <c r="CP655" s="201"/>
      <c r="CQ655" s="201"/>
      <c r="CR655" s="201"/>
      <c r="CS655" s="201"/>
      <c r="CT655" s="201"/>
      <c r="CU655" s="201"/>
      <c r="CV655" s="201"/>
      <c r="CW655" s="201"/>
      <c r="CX655" s="201"/>
      <c r="CY655" s="201"/>
      <c r="CZ655" s="201"/>
      <c r="DA655" s="201"/>
      <c r="DB655" s="202"/>
      <c r="DC655" s="203"/>
      <c r="DD655" s="202"/>
      <c r="DE655" s="203"/>
      <c r="DF655" s="202"/>
      <c r="DG655" s="203"/>
      <c r="DH655" s="202"/>
      <c r="DI655" s="203" t="e">
        <f>DH655/(DB655+DD655+DF655+DH655)</f>
        <v>#DIV/0!</v>
      </c>
      <c r="DJ655" s="204" t="e">
        <f>(((DB655*2)+(DD655*1)+(DF655*0)))/(DB655+DD655+DF655)</f>
        <v>#DIV/0!</v>
      </c>
      <c r="DK655" s="207" t="e">
        <f>IF(DI655&gt;=50%,"KĐG",IF(DJ655&gt;=1.6,"Đạt mục tiêu",IF(DJ655&gt;=1,"Cần cố gắng","Chưa đạt")))</f>
        <v>#DIV/0!</v>
      </c>
      <c r="DL655" s="77"/>
      <c r="DM655" s="77"/>
      <c r="DN655" s="77"/>
      <c r="DO655" s="77"/>
      <c r="DP655" s="201">
        <v>2</v>
      </c>
      <c r="DQ655" s="201">
        <v>2</v>
      </c>
      <c r="DR655" s="201">
        <v>2</v>
      </c>
      <c r="DS655" s="201">
        <v>2</v>
      </c>
      <c r="DT655" s="201">
        <v>2</v>
      </c>
      <c r="DU655" s="201">
        <v>2</v>
      </c>
      <c r="DV655" s="201">
        <v>2</v>
      </c>
      <c r="DW655" s="201">
        <v>1</v>
      </c>
      <c r="DX655" s="201">
        <v>2</v>
      </c>
      <c r="DY655" s="201">
        <v>2</v>
      </c>
      <c r="DZ655" s="201">
        <v>2</v>
      </c>
      <c r="EA655" s="201">
        <v>2</v>
      </c>
      <c r="EB655" s="201">
        <v>2</v>
      </c>
      <c r="EC655" s="201">
        <v>2</v>
      </c>
      <c r="ED655" s="201">
        <v>2</v>
      </c>
      <c r="EE655" s="201">
        <v>2</v>
      </c>
      <c r="EF655" s="201">
        <v>2</v>
      </c>
      <c r="EG655" s="201">
        <v>1</v>
      </c>
      <c r="EH655" s="201">
        <v>2</v>
      </c>
      <c r="EI655" s="201">
        <v>2</v>
      </c>
      <c r="EJ655" s="201">
        <v>2</v>
      </c>
      <c r="EK655" s="201"/>
      <c r="EL655" s="201"/>
      <c r="EM655" s="201"/>
      <c r="EN655" s="201"/>
      <c r="EO655" s="201"/>
      <c r="EP655" s="201">
        <v>2</v>
      </c>
      <c r="EQ655" s="201">
        <v>2</v>
      </c>
      <c r="ER655" s="201">
        <v>2</v>
      </c>
      <c r="ES655" s="201"/>
      <c r="ET655" s="201">
        <v>2</v>
      </c>
      <c r="EU655" s="202">
        <v>23</v>
      </c>
      <c r="EV655" s="203">
        <v>0.85185185185185186</v>
      </c>
      <c r="EW655" s="202">
        <v>2</v>
      </c>
      <c r="EX655" s="203">
        <v>7.407407407407407E-2</v>
      </c>
      <c r="EY655" s="202">
        <v>2</v>
      </c>
      <c r="EZ655" s="203">
        <v>7.407407407407407E-2</v>
      </c>
      <c r="FA655" s="202">
        <v>0</v>
      </c>
      <c r="FB655" s="203">
        <v>0</v>
      </c>
      <c r="FC655" s="204">
        <v>1.7777777777777777</v>
      </c>
      <c r="FD655" s="207" t="s">
        <v>671</v>
      </c>
      <c r="FE655" s="79" t="s">
        <v>804</v>
      </c>
      <c r="FF655" s="79"/>
      <c r="FG655" s="79"/>
      <c r="FH655" s="79"/>
      <c r="FI655" s="79"/>
      <c r="FJ655" s="77"/>
      <c r="FK655" s="77"/>
      <c r="FL655" s="77"/>
      <c r="FM655" s="77"/>
      <c r="FN655" s="77"/>
      <c r="FO655" s="77"/>
      <c r="FP655" s="77"/>
      <c r="FQ655" s="77"/>
      <c r="FR655" s="77"/>
      <c r="FS655" s="77"/>
      <c r="FT655" s="77"/>
      <c r="FU655" s="77"/>
      <c r="FV655" s="77"/>
      <c r="FW655" s="77"/>
      <c r="FX655" s="77"/>
      <c r="FY655" s="77"/>
      <c r="FZ655" s="77"/>
      <c r="GA655" s="77"/>
      <c r="GB655" s="77"/>
      <c r="GC655" s="77"/>
      <c r="GD655" s="77"/>
      <c r="GE655" s="77"/>
      <c r="GF655" s="77"/>
      <c r="GG655" s="77"/>
      <c r="GH655" s="77"/>
      <c r="GI655" s="77"/>
      <c r="GJ655" s="77"/>
      <c r="GK655" s="77"/>
      <c r="GL655" s="77"/>
      <c r="GM655" s="77"/>
      <c r="GN655" s="77"/>
      <c r="GO655" s="77"/>
      <c r="GP655" s="77"/>
      <c r="GQ655" s="77"/>
      <c r="GR655" s="77"/>
      <c r="GS655" s="77"/>
      <c r="GT655" s="77"/>
      <c r="GU655" s="77"/>
      <c r="GV655" s="77"/>
      <c r="GW655" s="77"/>
      <c r="GX655" s="77"/>
      <c r="GY655" s="77"/>
      <c r="GZ655" s="77"/>
      <c r="HA655" s="77"/>
      <c r="HB655" s="77"/>
      <c r="HC655" s="77"/>
      <c r="HD655" s="61"/>
      <c r="HE655" s="61"/>
      <c r="HF655" s="61"/>
      <c r="HG655" s="61"/>
      <c r="HH655" s="61"/>
      <c r="HI655" s="61"/>
      <c r="HJ655" s="61"/>
      <c r="HK655" s="61"/>
      <c r="HL655" s="61"/>
      <c r="HM655" s="61"/>
      <c r="HN655" s="61"/>
      <c r="HO655" s="61"/>
      <c r="HP655" s="61"/>
      <c r="HQ655" s="61"/>
      <c r="HR655" s="61"/>
      <c r="HS655" s="61"/>
      <c r="HT655" s="61"/>
      <c r="HU655" s="61"/>
      <c r="HV655" s="61"/>
      <c r="HW655" s="61"/>
      <c r="HX655" s="61"/>
      <c r="HY655" s="61"/>
      <c r="HZ655" s="61"/>
      <c r="IA655" s="61"/>
      <c r="IB655" s="61"/>
      <c r="IC655" s="61"/>
      <c r="ID655" s="61"/>
      <c r="IE655" s="61"/>
      <c r="IF655" s="61"/>
      <c r="IG655" s="61"/>
      <c r="IH655" s="61"/>
      <c r="II655" s="61"/>
      <c r="IJ655" s="61"/>
      <c r="IK655" s="61"/>
      <c r="IL655" s="61"/>
      <c r="IM655" s="61"/>
      <c r="IN655" s="61"/>
      <c r="IO655" s="61"/>
      <c r="IP655" s="61"/>
      <c r="IQ655" s="61"/>
      <c r="IR655" s="61"/>
      <c r="IS655" s="77"/>
      <c r="IT655" s="77"/>
      <c r="IU655" s="77"/>
      <c r="IV655" s="77"/>
      <c r="IW655" s="61"/>
      <c r="IX655" s="61"/>
      <c r="IY655" s="61"/>
      <c r="IZ655" s="61"/>
      <c r="JA655" s="61"/>
      <c r="JB655" s="61"/>
      <c r="JC655" s="61"/>
      <c r="JD655" s="61"/>
      <c r="JE655" s="61"/>
      <c r="JF655" s="61"/>
      <c r="JG655" s="61"/>
      <c r="JH655" s="61"/>
      <c r="JI655" s="61"/>
      <c r="JJ655" s="61"/>
      <c r="JK655" s="61"/>
      <c r="JL655" s="61"/>
      <c r="JM655" s="61"/>
      <c r="JN655" s="61"/>
      <c r="JO655" s="61"/>
      <c r="JP655" s="61"/>
      <c r="JQ655" s="61"/>
      <c r="JR655" s="61"/>
      <c r="JS655" s="61"/>
      <c r="JT655" s="61"/>
      <c r="JU655" s="61"/>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61"/>
      <c r="LG655" s="61"/>
      <c r="LH655" s="61"/>
      <c r="LI655" s="61"/>
      <c r="LJ655" s="61"/>
      <c r="LK655" s="61"/>
      <c r="LL655" s="61"/>
      <c r="LM655" s="61"/>
      <c r="LN655" s="61"/>
      <c r="LO655" s="61"/>
      <c r="LP655" s="61"/>
      <c r="LQ655" s="61"/>
      <c r="LR655" s="61"/>
      <c r="LS655" s="61"/>
      <c r="LT655" s="61"/>
      <c r="LU655" s="61"/>
      <c r="LV655" s="61"/>
      <c r="LW655" s="61"/>
      <c r="LX655" s="61"/>
      <c r="LY655" s="61"/>
      <c r="LZ655" s="61"/>
      <c r="MA655" s="61"/>
      <c r="MB655" s="61"/>
      <c r="MC655" s="61"/>
      <c r="MD655" s="61"/>
      <c r="ME655" s="61"/>
      <c r="MF655" s="61"/>
      <c r="MG655" s="61"/>
      <c r="MH655" s="61"/>
      <c r="MI655" s="61"/>
      <c r="MJ655" s="61"/>
      <c r="MK655" s="61"/>
      <c r="ML655" s="61"/>
      <c r="MM655" s="61"/>
      <c r="MN655" s="61"/>
      <c r="MO655" s="61"/>
      <c r="MP655" s="61"/>
      <c r="MQ655" s="61"/>
      <c r="MR655" s="61"/>
      <c r="MS655" s="61"/>
      <c r="MT655" s="61"/>
      <c r="MU655" s="61"/>
      <c r="MV655" s="61"/>
      <c r="MW655" s="61"/>
      <c r="MX655" s="61"/>
      <c r="MY655" s="61"/>
      <c r="MZ655" s="61"/>
      <c r="NA655" s="61"/>
      <c r="NB655" s="61"/>
      <c r="NC655" s="61"/>
      <c r="ND655" s="61"/>
      <c r="NE655" s="61"/>
      <c r="NF655" s="61"/>
      <c r="NG655" s="61"/>
      <c r="NH655" s="61"/>
      <c r="NI655" s="61"/>
      <c r="NJ655" s="61"/>
      <c r="NK655" s="61"/>
      <c r="NL655" s="61"/>
      <c r="NM655" s="61"/>
      <c r="NN655" s="61"/>
      <c r="NO655" s="61"/>
      <c r="NP655" s="61"/>
      <c r="NQ655" s="61"/>
      <c r="NR655" s="61"/>
      <c r="NS655" s="61"/>
      <c r="NT655" s="61"/>
      <c r="NU655" s="61"/>
      <c r="NV655" s="61"/>
      <c r="NW655" s="61"/>
      <c r="NX655" s="61"/>
      <c r="NY655" s="61"/>
      <c r="NZ655" s="61"/>
      <c r="OA655" s="61"/>
      <c r="OB655" s="61"/>
      <c r="OC655" s="61"/>
      <c r="OD655" s="61"/>
      <c r="OE655" s="61"/>
      <c r="OF655" s="61"/>
      <c r="OG655" s="61"/>
      <c r="OH655" s="61"/>
      <c r="OI655" s="61"/>
      <c r="OJ655" s="61"/>
      <c r="OK655" s="61"/>
      <c r="OL655" s="61"/>
      <c r="OM655" s="61"/>
      <c r="ON655" s="61"/>
      <c r="OO655" s="61"/>
      <c r="OP655" s="61"/>
      <c r="OQ655" s="61"/>
      <c r="OR655" s="61"/>
      <c r="OS655" s="61"/>
      <c r="OT655" s="61"/>
      <c r="OU655" s="61"/>
      <c r="OV655" s="61"/>
      <c r="OW655" s="61"/>
      <c r="OX655" s="61"/>
      <c r="OY655" s="61"/>
      <c r="OZ655" s="61"/>
    </row>
    <row r="656" spans="1:416" ht="37.5" hidden="1" customHeight="1">
      <c r="A656" s="282"/>
      <c r="B656" s="282"/>
      <c r="C656" s="279"/>
      <c r="D656" s="289"/>
      <c r="E656" s="279"/>
      <c r="F656" s="291"/>
      <c r="G656" s="289"/>
      <c r="H656" s="279"/>
      <c r="I656" s="137" t="s">
        <v>1551</v>
      </c>
      <c r="J656" s="134"/>
      <c r="K656" s="206" t="s">
        <v>662</v>
      </c>
      <c r="L656" s="134" t="s">
        <v>500</v>
      </c>
      <c r="M656" s="55" t="s">
        <v>379</v>
      </c>
      <c r="N656" s="61" t="s">
        <v>349</v>
      </c>
      <c r="O656" s="282"/>
      <c r="P656" s="282"/>
      <c r="Q656" s="131"/>
      <c r="R656" s="131"/>
      <c r="S656" s="131"/>
      <c r="T656" s="131"/>
      <c r="U656" s="131"/>
      <c r="V656" s="131"/>
      <c r="W656" s="131"/>
      <c r="X656" s="131" t="s">
        <v>205</v>
      </c>
      <c r="Y656" s="131"/>
      <c r="Z656" s="131"/>
      <c r="AA656" s="131"/>
      <c r="AB656" s="130">
        <f t="shared" si="893"/>
        <v>1</v>
      </c>
      <c r="AC656" s="77"/>
      <c r="AD656" s="77"/>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251"/>
      <c r="BT656" s="251"/>
      <c r="BU656" s="77"/>
      <c r="BV656" s="77"/>
      <c r="BW656" s="201"/>
      <c r="BX656" s="201"/>
      <c r="BY656" s="201"/>
      <c r="BZ656" s="201"/>
      <c r="CA656" s="201"/>
      <c r="CB656" s="201"/>
      <c r="CC656" s="201"/>
      <c r="CD656" s="201"/>
      <c r="CE656" s="201"/>
      <c r="CF656" s="201"/>
      <c r="CG656" s="201"/>
      <c r="CH656" s="201"/>
      <c r="CI656" s="201"/>
      <c r="CJ656" s="201"/>
      <c r="CK656" s="201"/>
      <c r="CL656" s="201"/>
      <c r="CM656" s="201"/>
      <c r="CN656" s="201"/>
      <c r="CO656" s="201"/>
      <c r="CP656" s="201"/>
      <c r="CQ656" s="201"/>
      <c r="CR656" s="201"/>
      <c r="CS656" s="201"/>
      <c r="CT656" s="201"/>
      <c r="CU656" s="201"/>
      <c r="CV656" s="201"/>
      <c r="CW656" s="201"/>
      <c r="CX656" s="201"/>
      <c r="CY656" s="201"/>
      <c r="CZ656" s="201"/>
      <c r="DA656" s="201"/>
      <c r="DB656" s="202"/>
      <c r="DC656" s="203"/>
      <c r="DD656" s="202"/>
      <c r="DE656" s="203"/>
      <c r="DF656" s="202"/>
      <c r="DG656" s="203"/>
      <c r="DH656" s="202"/>
      <c r="DI656" s="203"/>
      <c r="DJ656" s="204"/>
      <c r="DK656" s="207"/>
      <c r="DL656" s="77"/>
      <c r="DM656" s="77"/>
      <c r="DN656" s="77"/>
      <c r="DO656" s="77"/>
      <c r="DP656" s="201"/>
      <c r="DQ656" s="201"/>
      <c r="DR656" s="201"/>
      <c r="DS656" s="201"/>
      <c r="DT656" s="201"/>
      <c r="DU656" s="201"/>
      <c r="DV656" s="201"/>
      <c r="DW656" s="201"/>
      <c r="DX656" s="201"/>
      <c r="DY656" s="201"/>
      <c r="DZ656" s="201"/>
      <c r="EA656" s="201"/>
      <c r="EB656" s="201"/>
      <c r="EC656" s="201"/>
      <c r="ED656" s="201"/>
      <c r="EE656" s="201"/>
      <c r="EF656" s="201"/>
      <c r="EG656" s="201"/>
      <c r="EH656" s="201"/>
      <c r="EI656" s="201"/>
      <c r="EJ656" s="201"/>
      <c r="EK656" s="201"/>
      <c r="EL656" s="201"/>
      <c r="EM656" s="201"/>
      <c r="EN656" s="201"/>
      <c r="EO656" s="201"/>
      <c r="EP656" s="201"/>
      <c r="EQ656" s="201"/>
      <c r="ER656" s="201"/>
      <c r="ES656" s="201"/>
      <c r="ET656" s="201"/>
      <c r="EU656" s="202"/>
      <c r="EV656" s="203"/>
      <c r="EW656" s="202"/>
      <c r="EX656" s="203"/>
      <c r="EY656" s="202"/>
      <c r="EZ656" s="203"/>
      <c r="FA656" s="202"/>
      <c r="FB656" s="203"/>
      <c r="FC656" s="204"/>
      <c r="FD656" s="207"/>
      <c r="FE656" s="79"/>
      <c r="FF656" s="79"/>
      <c r="FG656" s="79"/>
      <c r="FH656" s="79"/>
      <c r="FI656" s="79"/>
      <c r="FJ656" s="61"/>
      <c r="FK656" s="61"/>
      <c r="FL656" s="61"/>
      <c r="FM656" s="61"/>
      <c r="FN656" s="61"/>
      <c r="FO656" s="61"/>
      <c r="FP656" s="61"/>
      <c r="FQ656" s="61"/>
      <c r="FR656" s="61"/>
      <c r="FS656" s="61"/>
      <c r="FT656" s="61"/>
      <c r="FU656" s="61"/>
      <c r="FV656" s="61"/>
      <c r="FW656" s="61"/>
      <c r="FX656" s="61"/>
      <c r="FY656" s="61"/>
      <c r="FZ656" s="61"/>
      <c r="GA656" s="61"/>
      <c r="GB656" s="61"/>
      <c r="GC656" s="61"/>
      <c r="GD656" s="61"/>
      <c r="GE656" s="61"/>
      <c r="GF656" s="61"/>
      <c r="GG656" s="61"/>
      <c r="GH656" s="61"/>
      <c r="GI656" s="61"/>
      <c r="GJ656" s="61"/>
      <c r="GK656" s="61"/>
      <c r="GL656" s="61"/>
      <c r="GM656" s="61"/>
      <c r="GN656" s="61"/>
      <c r="GO656" s="61"/>
      <c r="GP656" s="61"/>
      <c r="GQ656" s="61"/>
      <c r="GR656" s="61"/>
      <c r="GS656" s="61"/>
      <c r="GT656" s="61"/>
      <c r="GU656" s="61"/>
      <c r="GV656" s="61"/>
      <c r="GW656" s="61"/>
      <c r="GX656" s="61"/>
      <c r="GY656" s="77"/>
      <c r="GZ656" s="77"/>
      <c r="HA656" s="77"/>
      <c r="HB656" s="77"/>
      <c r="HC656" s="77"/>
      <c r="HD656" s="61"/>
      <c r="HE656" s="61"/>
      <c r="HF656" s="61"/>
      <c r="HG656" s="61"/>
      <c r="HH656" s="61"/>
      <c r="HI656" s="61"/>
      <c r="HJ656" s="61"/>
      <c r="HK656" s="61"/>
      <c r="HL656" s="61"/>
      <c r="HM656" s="61"/>
      <c r="HN656" s="61"/>
      <c r="HO656" s="61"/>
      <c r="HP656" s="61"/>
      <c r="HQ656" s="61"/>
      <c r="HR656" s="61"/>
      <c r="HS656" s="61"/>
      <c r="HT656" s="61"/>
      <c r="HU656" s="61"/>
      <c r="HV656" s="61"/>
      <c r="HW656" s="61"/>
      <c r="HX656" s="61"/>
      <c r="HY656" s="61"/>
      <c r="HZ656" s="61"/>
      <c r="IA656" s="61"/>
      <c r="IB656" s="61"/>
      <c r="IC656" s="61"/>
      <c r="ID656" s="61"/>
      <c r="IE656" s="61"/>
      <c r="IF656" s="61"/>
      <c r="IG656" s="61"/>
      <c r="IH656" s="61"/>
      <c r="II656" s="61"/>
      <c r="IJ656" s="61"/>
      <c r="IK656" s="61"/>
      <c r="IL656" s="61"/>
      <c r="IM656" s="61"/>
      <c r="IN656" s="61"/>
      <c r="IO656" s="61"/>
      <c r="IP656" s="61"/>
      <c r="IQ656" s="61"/>
      <c r="IR656" s="78" t="s">
        <v>555</v>
      </c>
      <c r="IS656" s="78" t="s">
        <v>555</v>
      </c>
      <c r="IT656" s="78" t="s">
        <v>555</v>
      </c>
      <c r="IU656" s="78" t="s">
        <v>555</v>
      </c>
      <c r="IV656" s="78" t="s">
        <v>555</v>
      </c>
      <c r="IW656" s="61">
        <v>2</v>
      </c>
      <c r="IX656" s="61">
        <v>2</v>
      </c>
      <c r="IY656" s="61">
        <v>2</v>
      </c>
      <c r="IZ656" s="61">
        <v>2</v>
      </c>
      <c r="JA656" s="61">
        <v>2</v>
      </c>
      <c r="JB656" s="61">
        <v>2</v>
      </c>
      <c r="JC656" s="61">
        <v>2</v>
      </c>
      <c r="JD656" s="61">
        <v>2</v>
      </c>
      <c r="JE656" s="61">
        <v>2</v>
      </c>
      <c r="JF656" s="61">
        <v>2</v>
      </c>
      <c r="JG656" s="61">
        <v>2</v>
      </c>
      <c r="JH656" s="61">
        <v>2</v>
      </c>
      <c r="JI656" s="61">
        <v>2</v>
      </c>
      <c r="JJ656" s="61">
        <v>2</v>
      </c>
      <c r="JK656" s="61">
        <v>2</v>
      </c>
      <c r="JL656" s="61">
        <v>2</v>
      </c>
      <c r="JM656" s="61">
        <v>2</v>
      </c>
      <c r="JN656" s="61">
        <v>2</v>
      </c>
      <c r="JO656" s="61">
        <v>2</v>
      </c>
      <c r="JP656" s="61">
        <v>2</v>
      </c>
      <c r="JQ656" s="61">
        <v>2</v>
      </c>
      <c r="JR656" s="61">
        <v>2</v>
      </c>
      <c r="JS656" s="61">
        <v>2</v>
      </c>
      <c r="JT656" s="61">
        <v>2</v>
      </c>
      <c r="JU656" s="61">
        <v>2</v>
      </c>
      <c r="JV656" s="61">
        <v>2</v>
      </c>
      <c r="JW656" s="61">
        <v>2</v>
      </c>
      <c r="JX656" s="61">
        <v>2</v>
      </c>
      <c r="JY656" s="61">
        <v>2</v>
      </c>
      <c r="JZ656" s="61">
        <v>2</v>
      </c>
      <c r="KA656" s="202">
        <f t="shared" ref="KA656:KA658" si="962">COUNTIF(IW656:JZ656,"2")</f>
        <v>30</v>
      </c>
      <c r="KB656" s="203">
        <f t="shared" ref="KB656:KB658" si="963">KA656/(KA656+KC656+KE656+KG656)</f>
        <v>1</v>
      </c>
      <c r="KC656" s="202">
        <f t="shared" ref="KC656:KC658" si="964">COUNTIF(IW656:JZ656,"1")</f>
        <v>0</v>
      </c>
      <c r="KD656" s="203">
        <f t="shared" ref="KD656:KD658" si="965">KC656/(KA656+KC656+KE656+KG656)</f>
        <v>0</v>
      </c>
      <c r="KE656" s="202">
        <f t="shared" ref="KE656:KE658" si="966">COUNTIF(IW656:JZ656,"0")</f>
        <v>0</v>
      </c>
      <c r="KF656" s="203">
        <f t="shared" ref="KF656:KF658" si="967">KE656/(KA656+KC656+KE656+KG656)</f>
        <v>0</v>
      </c>
      <c r="KG656" s="202">
        <f t="shared" ref="KG656:KG658" si="968">COUNTIF(II656:JZ656,"KĐG")</f>
        <v>0</v>
      </c>
      <c r="KH656" s="203">
        <f t="shared" ref="KH656:KH658" si="969">KG656/(KA656+KC656+KE656+KG656)</f>
        <v>0</v>
      </c>
      <c r="KI656" s="204">
        <f t="shared" ref="KI656:KI658" si="970">(((KA656*2)+(KC656*1)+(KE656*0)))/(KA656+KC656+KE656)</f>
        <v>2</v>
      </c>
      <c r="KJ656" s="205" t="str">
        <f t="shared" ref="KJ656:KJ658" si="971">IF(KH656&gt;=50%,"KĐG",IF(KI656&gt;=1.6,"Đạt mục tiêu",IF(KI656&gt;=1,"Cần cố gắng","Chưa đạt")))</f>
        <v>Đạt mục tiêu</v>
      </c>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61"/>
      <c r="LG656" s="61"/>
      <c r="LH656" s="61"/>
      <c r="LI656" s="61"/>
      <c r="LJ656" s="61"/>
      <c r="LK656" s="61"/>
      <c r="LL656" s="61"/>
      <c r="LM656" s="61"/>
      <c r="LN656" s="61"/>
      <c r="LO656" s="61"/>
      <c r="LP656" s="61"/>
      <c r="LQ656" s="61"/>
      <c r="LR656" s="61"/>
      <c r="LS656" s="61"/>
      <c r="LT656" s="61"/>
      <c r="LU656" s="61"/>
      <c r="LV656" s="61"/>
      <c r="LW656" s="61"/>
      <c r="LX656" s="61"/>
      <c r="LY656" s="61"/>
      <c r="LZ656" s="61"/>
      <c r="MA656" s="61"/>
      <c r="MB656" s="61"/>
      <c r="MC656" s="61"/>
      <c r="MD656" s="61"/>
      <c r="ME656" s="61"/>
      <c r="MF656" s="61"/>
      <c r="MG656" s="61"/>
      <c r="MH656" s="61"/>
      <c r="MI656" s="61"/>
      <c r="MJ656" s="61"/>
      <c r="MK656" s="61"/>
      <c r="ML656" s="61"/>
      <c r="MM656" s="61"/>
      <c r="MN656" s="61"/>
      <c r="MO656" s="61"/>
      <c r="MP656" s="61"/>
      <c r="MQ656" s="61"/>
      <c r="MR656" s="61"/>
      <c r="MS656" s="61"/>
      <c r="MT656" s="61"/>
      <c r="MU656" s="61"/>
      <c r="MV656" s="61"/>
      <c r="MW656" s="61"/>
      <c r="MX656" s="61"/>
      <c r="MY656" s="61"/>
      <c r="MZ656" s="61"/>
      <c r="NA656" s="61"/>
      <c r="NB656" s="61"/>
      <c r="NC656" s="61"/>
      <c r="ND656" s="61"/>
      <c r="NE656" s="61"/>
      <c r="NF656" s="61"/>
      <c r="NG656" s="61"/>
      <c r="NH656" s="61"/>
      <c r="NI656" s="61"/>
      <c r="NJ656" s="61"/>
      <c r="NK656" s="61"/>
      <c r="NL656" s="61"/>
      <c r="NM656" s="61"/>
      <c r="NN656" s="61"/>
      <c r="NO656" s="61"/>
      <c r="NP656" s="61"/>
      <c r="NQ656" s="61"/>
      <c r="NR656" s="61"/>
      <c r="NS656" s="61"/>
      <c r="NT656" s="61"/>
      <c r="NU656" s="61"/>
      <c r="NV656" s="61"/>
      <c r="NW656" s="61"/>
      <c r="NX656" s="61"/>
      <c r="NY656" s="61"/>
      <c r="NZ656" s="61"/>
      <c r="OA656" s="61"/>
      <c r="OB656" s="61"/>
      <c r="OC656" s="61"/>
      <c r="OD656" s="61"/>
      <c r="OE656" s="61"/>
      <c r="OF656" s="61"/>
      <c r="OG656" s="61"/>
      <c r="OH656" s="61"/>
      <c r="OI656" s="61"/>
      <c r="OJ656" s="61"/>
      <c r="OK656" s="61"/>
      <c r="OL656" s="61"/>
      <c r="OM656" s="61"/>
      <c r="ON656" s="61"/>
      <c r="OO656" s="61"/>
      <c r="OP656" s="61"/>
      <c r="OQ656" s="61"/>
      <c r="OR656" s="61"/>
      <c r="OS656" s="61"/>
      <c r="OT656" s="61"/>
      <c r="OU656" s="61"/>
      <c r="OV656" s="61"/>
      <c r="OW656" s="61"/>
      <c r="OX656" s="61"/>
      <c r="OY656" s="61"/>
      <c r="OZ656" s="61"/>
    </row>
    <row r="657" spans="1:416" ht="63" hidden="1">
      <c r="A657" s="282"/>
      <c r="B657" s="282"/>
      <c r="C657" s="279"/>
      <c r="D657" s="289"/>
      <c r="E657" s="279"/>
      <c r="F657" s="291"/>
      <c r="G657" s="289"/>
      <c r="H657" s="279"/>
      <c r="I657" s="137" t="s">
        <v>1447</v>
      </c>
      <c r="J657" s="134"/>
      <c r="K657" s="206" t="s">
        <v>662</v>
      </c>
      <c r="L657" s="134" t="s">
        <v>500</v>
      </c>
      <c r="M657" s="55" t="s">
        <v>379</v>
      </c>
      <c r="N657" s="61" t="s">
        <v>349</v>
      </c>
      <c r="O657" s="282"/>
      <c r="P657" s="282"/>
      <c r="Q657" s="131"/>
      <c r="R657" s="131"/>
      <c r="S657" s="131"/>
      <c r="T657" s="131"/>
      <c r="U657" s="131"/>
      <c r="V657" s="131"/>
      <c r="W657" s="131"/>
      <c r="X657" s="131"/>
      <c r="Y657" s="131" t="s">
        <v>205</v>
      </c>
      <c r="Z657" s="131"/>
      <c r="AA657" s="131"/>
      <c r="AB657" s="130">
        <f t="shared" si="893"/>
        <v>1</v>
      </c>
      <c r="AC657" s="77"/>
      <c r="AD657" s="77"/>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251"/>
      <c r="BT657" s="251"/>
      <c r="BU657" s="77"/>
      <c r="BV657" s="77"/>
      <c r="BW657" s="201"/>
      <c r="BX657" s="201"/>
      <c r="BY657" s="201"/>
      <c r="BZ657" s="201"/>
      <c r="CA657" s="201"/>
      <c r="CB657" s="201"/>
      <c r="CC657" s="201"/>
      <c r="CD657" s="201"/>
      <c r="CE657" s="201"/>
      <c r="CF657" s="201"/>
      <c r="CG657" s="201"/>
      <c r="CH657" s="201"/>
      <c r="CI657" s="201"/>
      <c r="CJ657" s="201"/>
      <c r="CK657" s="201"/>
      <c r="CL657" s="201"/>
      <c r="CM657" s="201"/>
      <c r="CN657" s="201"/>
      <c r="CO657" s="201"/>
      <c r="CP657" s="201"/>
      <c r="CQ657" s="201"/>
      <c r="CR657" s="201"/>
      <c r="CS657" s="201"/>
      <c r="CT657" s="201"/>
      <c r="CU657" s="201"/>
      <c r="CV657" s="201"/>
      <c r="CW657" s="201"/>
      <c r="CX657" s="201"/>
      <c r="CY657" s="201"/>
      <c r="CZ657" s="201"/>
      <c r="DA657" s="201"/>
      <c r="DB657" s="202"/>
      <c r="DC657" s="203"/>
      <c r="DD657" s="202"/>
      <c r="DE657" s="203"/>
      <c r="DF657" s="202"/>
      <c r="DG657" s="203"/>
      <c r="DH657" s="202"/>
      <c r="DI657" s="203"/>
      <c r="DJ657" s="204"/>
      <c r="DK657" s="207"/>
      <c r="DL657" s="77"/>
      <c r="DM657" s="77"/>
      <c r="DN657" s="77"/>
      <c r="DO657" s="77"/>
      <c r="DP657" s="201"/>
      <c r="DQ657" s="201"/>
      <c r="DR657" s="201"/>
      <c r="DS657" s="201"/>
      <c r="DT657" s="201"/>
      <c r="DU657" s="201"/>
      <c r="DV657" s="201"/>
      <c r="DW657" s="201"/>
      <c r="DX657" s="201"/>
      <c r="DY657" s="201"/>
      <c r="DZ657" s="201"/>
      <c r="EA657" s="201"/>
      <c r="EB657" s="201"/>
      <c r="EC657" s="201"/>
      <c r="ED657" s="201"/>
      <c r="EE657" s="201"/>
      <c r="EF657" s="201"/>
      <c r="EG657" s="201"/>
      <c r="EH657" s="201"/>
      <c r="EI657" s="201"/>
      <c r="EJ657" s="201"/>
      <c r="EK657" s="201"/>
      <c r="EL657" s="201"/>
      <c r="EM657" s="201"/>
      <c r="EN657" s="201"/>
      <c r="EO657" s="201"/>
      <c r="EP657" s="201"/>
      <c r="EQ657" s="201"/>
      <c r="ER657" s="201"/>
      <c r="ES657" s="201"/>
      <c r="ET657" s="201"/>
      <c r="EU657" s="202"/>
      <c r="EV657" s="203"/>
      <c r="EW657" s="202"/>
      <c r="EX657" s="203"/>
      <c r="EY657" s="202"/>
      <c r="EZ657" s="203"/>
      <c r="FA657" s="202"/>
      <c r="FB657" s="203"/>
      <c r="FC657" s="204"/>
      <c r="FD657" s="207"/>
      <c r="FE657" s="79"/>
      <c r="FF657" s="79"/>
      <c r="FG657" s="79"/>
      <c r="FH657" s="79"/>
      <c r="FI657" s="79"/>
      <c r="FJ657" s="61"/>
      <c r="FK657" s="61"/>
      <c r="FL657" s="61"/>
      <c r="FM657" s="61"/>
      <c r="FN657" s="61"/>
      <c r="FO657" s="61"/>
      <c r="FP657" s="61"/>
      <c r="FQ657" s="61"/>
      <c r="FR657" s="61"/>
      <c r="FS657" s="61"/>
      <c r="FT657" s="61"/>
      <c r="FU657" s="61"/>
      <c r="FV657" s="61"/>
      <c r="FW657" s="61"/>
      <c r="FX657" s="61"/>
      <c r="FY657" s="61"/>
      <c r="FZ657" s="61"/>
      <c r="GA657" s="61"/>
      <c r="GB657" s="61"/>
      <c r="GC657" s="61"/>
      <c r="GD657" s="61"/>
      <c r="GE657" s="61"/>
      <c r="GF657" s="61"/>
      <c r="GG657" s="61"/>
      <c r="GH657" s="61"/>
      <c r="GI657" s="61"/>
      <c r="GJ657" s="61"/>
      <c r="GK657" s="61"/>
      <c r="GL657" s="61"/>
      <c r="GM657" s="61"/>
      <c r="GN657" s="61"/>
      <c r="GO657" s="61"/>
      <c r="GP657" s="61"/>
      <c r="GQ657" s="61"/>
      <c r="GR657" s="61"/>
      <c r="GS657" s="61"/>
      <c r="GT657" s="61"/>
      <c r="GU657" s="61"/>
      <c r="GV657" s="61"/>
      <c r="GW657" s="61"/>
      <c r="GX657" s="61"/>
      <c r="GY657" s="77"/>
      <c r="GZ657" s="77"/>
      <c r="HA657" s="77"/>
      <c r="HB657" s="77"/>
      <c r="HC657" s="77"/>
      <c r="HD657" s="61"/>
      <c r="HE657" s="61"/>
      <c r="HF657" s="61"/>
      <c r="HG657" s="61"/>
      <c r="HH657" s="61"/>
      <c r="HI657" s="61"/>
      <c r="HJ657" s="61"/>
      <c r="HK657" s="61"/>
      <c r="HL657" s="61"/>
      <c r="HM657" s="61"/>
      <c r="HN657" s="61"/>
      <c r="HO657" s="61"/>
      <c r="HP657" s="61"/>
      <c r="HQ657" s="61"/>
      <c r="HR657" s="61"/>
      <c r="HS657" s="61"/>
      <c r="HT657" s="61"/>
      <c r="HU657" s="61"/>
      <c r="HV657" s="61"/>
      <c r="HW657" s="61"/>
      <c r="HX657" s="61"/>
      <c r="HY657" s="61"/>
      <c r="HZ657" s="61"/>
      <c r="IA657" s="61"/>
      <c r="IB657" s="61"/>
      <c r="IC657" s="61"/>
      <c r="ID657" s="61"/>
      <c r="IE657" s="61"/>
      <c r="IF657" s="61"/>
      <c r="IG657" s="61"/>
      <c r="IH657" s="61"/>
      <c r="II657" s="61"/>
      <c r="IJ657" s="61"/>
      <c r="IK657" s="61"/>
      <c r="IL657" s="61"/>
      <c r="IM657" s="61"/>
      <c r="IN657" s="61"/>
      <c r="IO657" s="61"/>
      <c r="IP657" s="61"/>
      <c r="IQ657" s="61"/>
      <c r="IR657" s="78"/>
      <c r="IS657" s="78" t="s">
        <v>552</v>
      </c>
      <c r="IT657" s="78"/>
      <c r="IU657" s="78"/>
      <c r="IV657" s="78"/>
      <c r="IW657" s="61">
        <v>2</v>
      </c>
      <c r="IX657" s="61">
        <v>2</v>
      </c>
      <c r="IY657" s="61">
        <v>2</v>
      </c>
      <c r="IZ657" s="61">
        <v>2</v>
      </c>
      <c r="JA657" s="61">
        <v>2</v>
      </c>
      <c r="JB657" s="61">
        <v>2</v>
      </c>
      <c r="JC657" s="61">
        <v>2</v>
      </c>
      <c r="JD657" s="61">
        <v>2</v>
      </c>
      <c r="JE657" s="61">
        <v>2</v>
      </c>
      <c r="JF657" s="61">
        <v>2</v>
      </c>
      <c r="JG657" s="61">
        <v>2</v>
      </c>
      <c r="JH657" s="61">
        <v>2</v>
      </c>
      <c r="JI657" s="61">
        <v>2</v>
      </c>
      <c r="JJ657" s="61">
        <v>2</v>
      </c>
      <c r="JK657" s="61">
        <v>2</v>
      </c>
      <c r="JL657" s="61">
        <v>2</v>
      </c>
      <c r="JM657" s="61">
        <v>2</v>
      </c>
      <c r="JN657" s="61">
        <v>2</v>
      </c>
      <c r="JO657" s="61">
        <v>2</v>
      </c>
      <c r="JP657" s="61">
        <v>2</v>
      </c>
      <c r="JQ657" s="61">
        <v>2</v>
      </c>
      <c r="JR657" s="61">
        <v>2</v>
      </c>
      <c r="JS657" s="61">
        <v>2</v>
      </c>
      <c r="JT657" s="61">
        <v>2</v>
      </c>
      <c r="JU657" s="61">
        <v>2</v>
      </c>
      <c r="JV657" s="61">
        <v>2</v>
      </c>
      <c r="JW657" s="61">
        <v>2</v>
      </c>
      <c r="JX657" s="61">
        <v>2</v>
      </c>
      <c r="JY657" s="61">
        <v>2</v>
      </c>
      <c r="JZ657" s="61">
        <v>2</v>
      </c>
      <c r="KA657" s="202">
        <f t="shared" si="962"/>
        <v>30</v>
      </c>
      <c r="KB657" s="203">
        <f t="shared" si="963"/>
        <v>1</v>
      </c>
      <c r="KC657" s="202">
        <f t="shared" si="964"/>
        <v>0</v>
      </c>
      <c r="KD657" s="203">
        <f t="shared" si="965"/>
        <v>0</v>
      </c>
      <c r="KE657" s="202">
        <f t="shared" si="966"/>
        <v>0</v>
      </c>
      <c r="KF657" s="203">
        <f t="shared" si="967"/>
        <v>0</v>
      </c>
      <c r="KG657" s="202">
        <f t="shared" si="968"/>
        <v>0</v>
      </c>
      <c r="KH657" s="203">
        <f t="shared" si="969"/>
        <v>0</v>
      </c>
      <c r="KI657" s="204">
        <f t="shared" si="970"/>
        <v>2</v>
      </c>
      <c r="KJ657" s="205" t="str">
        <f t="shared" si="971"/>
        <v>Đạt mục tiêu</v>
      </c>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61"/>
      <c r="LG657" s="61"/>
      <c r="LH657" s="61"/>
      <c r="LI657" s="61"/>
      <c r="LJ657" s="61"/>
      <c r="LK657" s="61"/>
      <c r="LL657" s="61"/>
      <c r="LM657" s="61"/>
      <c r="LN657" s="61"/>
      <c r="LO657" s="61"/>
      <c r="LP657" s="61"/>
      <c r="LQ657" s="61"/>
      <c r="LR657" s="61"/>
      <c r="LS657" s="61"/>
      <c r="LT657" s="61"/>
      <c r="LU657" s="61"/>
      <c r="LV657" s="61"/>
      <c r="LW657" s="61"/>
      <c r="LX657" s="61"/>
      <c r="LY657" s="61"/>
      <c r="LZ657" s="61"/>
      <c r="MA657" s="61"/>
      <c r="MB657" s="61"/>
      <c r="MC657" s="61"/>
      <c r="MD657" s="61"/>
      <c r="ME657" s="61"/>
      <c r="MF657" s="61"/>
      <c r="MG657" s="61"/>
      <c r="MH657" s="61"/>
      <c r="MI657" s="61"/>
      <c r="MJ657" s="61"/>
      <c r="MK657" s="61"/>
      <c r="ML657" s="61"/>
      <c r="MM657" s="61"/>
      <c r="MN657" s="61"/>
      <c r="MO657" s="61"/>
      <c r="MP657" s="61"/>
      <c r="MQ657" s="61"/>
      <c r="MR657" s="61"/>
      <c r="MS657" s="61"/>
      <c r="MT657" s="61"/>
      <c r="MU657" s="61"/>
      <c r="MV657" s="61"/>
      <c r="MW657" s="61"/>
      <c r="MX657" s="61"/>
      <c r="MY657" s="61"/>
      <c r="MZ657" s="61"/>
      <c r="NA657" s="61"/>
      <c r="NB657" s="61"/>
      <c r="NC657" s="61"/>
      <c r="ND657" s="61"/>
      <c r="NE657" s="61"/>
      <c r="NF657" s="61"/>
      <c r="NG657" s="61"/>
      <c r="NH657" s="61"/>
      <c r="NI657" s="61"/>
      <c r="NJ657" s="61"/>
      <c r="NK657" s="61"/>
      <c r="NL657" s="61"/>
      <c r="NM657" s="61"/>
      <c r="NN657" s="61"/>
      <c r="NO657" s="61"/>
      <c r="NP657" s="61"/>
      <c r="NQ657" s="61"/>
      <c r="NR657" s="61"/>
      <c r="NS657" s="61"/>
      <c r="NT657" s="61"/>
      <c r="NU657" s="61"/>
      <c r="NV657" s="61"/>
      <c r="NW657" s="61"/>
      <c r="NX657" s="61"/>
      <c r="NY657" s="61"/>
      <c r="NZ657" s="61"/>
      <c r="OA657" s="61"/>
      <c r="OB657" s="61"/>
      <c r="OC657" s="61"/>
      <c r="OD657" s="61"/>
      <c r="OE657" s="61"/>
      <c r="OF657" s="61"/>
      <c r="OG657" s="61"/>
      <c r="OH657" s="61"/>
      <c r="OI657" s="61"/>
      <c r="OJ657" s="61"/>
      <c r="OK657" s="61"/>
      <c r="OL657" s="61"/>
      <c r="OM657" s="61"/>
      <c r="ON657" s="61"/>
      <c r="OO657" s="61"/>
      <c r="OP657" s="61"/>
      <c r="OQ657" s="61"/>
      <c r="OR657" s="61"/>
      <c r="OS657" s="61"/>
      <c r="OT657" s="61"/>
      <c r="OU657" s="61"/>
      <c r="OV657" s="61"/>
      <c r="OW657" s="61"/>
      <c r="OX657" s="61"/>
      <c r="OY657" s="61"/>
      <c r="OZ657" s="61"/>
    </row>
    <row r="658" spans="1:416" ht="46.5" hidden="1" customHeight="1">
      <c r="A658" s="282"/>
      <c r="B658" s="282"/>
      <c r="C658" s="279"/>
      <c r="D658" s="289"/>
      <c r="E658" s="279"/>
      <c r="F658" s="291"/>
      <c r="G658" s="289"/>
      <c r="H658" s="279"/>
      <c r="I658" s="129" t="s">
        <v>1448</v>
      </c>
      <c r="J658" s="134"/>
      <c r="K658" s="206" t="s">
        <v>662</v>
      </c>
      <c r="L658" s="134" t="s">
        <v>500</v>
      </c>
      <c r="M658" s="55" t="s">
        <v>379</v>
      </c>
      <c r="N658" s="61" t="s">
        <v>349</v>
      </c>
      <c r="O658" s="282"/>
      <c r="P658" s="282"/>
      <c r="Q658" s="131"/>
      <c r="R658" s="131"/>
      <c r="S658" s="131"/>
      <c r="T658" s="131"/>
      <c r="U658" s="131"/>
      <c r="V658" s="131"/>
      <c r="W658" s="131"/>
      <c r="X658" s="131"/>
      <c r="Y658" s="131"/>
      <c r="Z658" s="131" t="s">
        <v>205</v>
      </c>
      <c r="AA658" s="131"/>
      <c r="AB658" s="130">
        <f t="shared" si="893"/>
        <v>1</v>
      </c>
      <c r="AC658" s="77"/>
      <c r="AD658" s="77"/>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251"/>
      <c r="BT658" s="251"/>
      <c r="BU658" s="77"/>
      <c r="BV658" s="77"/>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61"/>
      <c r="DK658" s="61"/>
      <c r="DL658" s="77"/>
      <c r="DM658" s="77"/>
      <c r="DN658" s="77"/>
      <c r="DO658" s="77"/>
      <c r="DP658" s="201">
        <v>2</v>
      </c>
      <c r="DQ658" s="201">
        <v>2</v>
      </c>
      <c r="DR658" s="201">
        <v>1</v>
      </c>
      <c r="DS658" s="201">
        <v>2</v>
      </c>
      <c r="DT658" s="201">
        <v>2</v>
      </c>
      <c r="DU658" s="201">
        <v>2</v>
      </c>
      <c r="DV658" s="201">
        <v>2</v>
      </c>
      <c r="DW658" s="201">
        <v>2</v>
      </c>
      <c r="DX658" s="201">
        <v>2</v>
      </c>
      <c r="DY658" s="201">
        <v>2</v>
      </c>
      <c r="DZ658" s="201">
        <v>1</v>
      </c>
      <c r="EA658" s="201">
        <v>2</v>
      </c>
      <c r="EB658" s="201">
        <v>2</v>
      </c>
      <c r="EC658" s="201">
        <v>2</v>
      </c>
      <c r="ED658" s="201">
        <v>2</v>
      </c>
      <c r="EE658" s="201">
        <v>2</v>
      </c>
      <c r="EF658" s="201">
        <v>2</v>
      </c>
      <c r="EG658" s="201">
        <v>2</v>
      </c>
      <c r="EH658" s="201">
        <v>2</v>
      </c>
      <c r="EI658" s="201">
        <v>2</v>
      </c>
      <c r="EJ658" s="201">
        <v>2</v>
      </c>
      <c r="EK658" s="201"/>
      <c r="EL658" s="201"/>
      <c r="EM658" s="201"/>
      <c r="EN658" s="201"/>
      <c r="EO658" s="201"/>
      <c r="EP658" s="201">
        <v>2</v>
      </c>
      <c r="EQ658" s="201">
        <v>2</v>
      </c>
      <c r="ER658" s="201">
        <v>2</v>
      </c>
      <c r="ES658" s="201"/>
      <c r="ET658" s="201">
        <v>2</v>
      </c>
      <c r="EU658" s="202">
        <f>COUNTIF(DL658:ET658,"2")</f>
        <v>23</v>
      </c>
      <c r="EV658" s="203">
        <f>EU658/(EU658+EW658+EY658+FA658)</f>
        <v>0.92</v>
      </c>
      <c r="EW658" s="202">
        <f>COUNTIF(DL658:ET658,"1")</f>
        <v>2</v>
      </c>
      <c r="EX658" s="203">
        <f>EW658/(EU658+EW658+EY658+FA658)</f>
        <v>0.08</v>
      </c>
      <c r="EY658" s="202">
        <f>COUNTIF(DL658:ET658,"0")</f>
        <v>0</v>
      </c>
      <c r="EZ658" s="203">
        <f>EY658/(EU658+EW658+EY658+FA658)</f>
        <v>0</v>
      </c>
      <c r="FA658" s="202">
        <f>COUNTIF(DL658:ET658,"KĐG")</f>
        <v>0</v>
      </c>
      <c r="FB658" s="203">
        <f>FA658/(EU658+EW658+EY658+FA658)</f>
        <v>0</v>
      </c>
      <c r="FC658" s="204">
        <f>(((EU658*2)+(EW658*1)+(EY658*0)))/(EU658+EW658+EY658)</f>
        <v>1.92</v>
      </c>
      <c r="FD658" s="207" t="str">
        <f>IF(FB658&gt;=50%,"KĐG",IF(FC658&gt;=1.6,"Đạt mục tiêu",IF(FC658&gt;=1,"Cần cố gắng","Chưa đạt")))</f>
        <v>Đạt mục tiêu</v>
      </c>
      <c r="FE658" s="77"/>
      <c r="FF658" s="77"/>
      <c r="FG658" s="77"/>
      <c r="FH658" s="77"/>
      <c r="FI658" s="77"/>
      <c r="FJ658" s="61"/>
      <c r="FK658" s="61"/>
      <c r="FL658" s="61"/>
      <c r="FM658" s="61"/>
      <c r="FN658" s="61"/>
      <c r="FO658" s="61"/>
      <c r="FP658" s="61"/>
      <c r="FQ658" s="61"/>
      <c r="FR658" s="61"/>
      <c r="FS658" s="61"/>
      <c r="FT658" s="61"/>
      <c r="FU658" s="61"/>
      <c r="FV658" s="61"/>
      <c r="FW658" s="61"/>
      <c r="FX658" s="61"/>
      <c r="FY658" s="61"/>
      <c r="FZ658" s="61"/>
      <c r="GA658" s="61"/>
      <c r="GB658" s="61"/>
      <c r="GC658" s="61"/>
      <c r="GD658" s="61"/>
      <c r="GE658" s="61"/>
      <c r="GF658" s="61"/>
      <c r="GG658" s="61"/>
      <c r="GH658" s="61"/>
      <c r="GI658" s="61"/>
      <c r="GJ658" s="61"/>
      <c r="GK658" s="61"/>
      <c r="GL658" s="61"/>
      <c r="GM658" s="61"/>
      <c r="GN658" s="61"/>
      <c r="GO658" s="61"/>
      <c r="GP658" s="61"/>
      <c r="GQ658" s="61"/>
      <c r="GR658" s="61"/>
      <c r="GS658" s="61"/>
      <c r="GT658" s="61"/>
      <c r="GU658" s="61"/>
      <c r="GV658" s="61"/>
      <c r="GW658" s="61"/>
      <c r="GX658" s="61"/>
      <c r="GY658" s="77"/>
      <c r="GZ658" s="77"/>
      <c r="HA658" s="77"/>
      <c r="HB658" s="77"/>
      <c r="HC658" s="77"/>
      <c r="HD658" s="61"/>
      <c r="HE658" s="61"/>
      <c r="HF658" s="61"/>
      <c r="HG658" s="61"/>
      <c r="HH658" s="61"/>
      <c r="HI658" s="61"/>
      <c r="HJ658" s="61"/>
      <c r="HK658" s="61"/>
      <c r="HL658" s="61"/>
      <c r="HM658" s="61"/>
      <c r="HN658" s="61"/>
      <c r="HO658" s="61"/>
      <c r="HP658" s="61"/>
      <c r="HQ658" s="61"/>
      <c r="HR658" s="61"/>
      <c r="HS658" s="61"/>
      <c r="HT658" s="61"/>
      <c r="HU658" s="61"/>
      <c r="HV658" s="61"/>
      <c r="HW658" s="61"/>
      <c r="HX658" s="61"/>
      <c r="HY658" s="61"/>
      <c r="HZ658" s="61"/>
      <c r="IA658" s="61"/>
      <c r="IB658" s="61"/>
      <c r="IC658" s="61"/>
      <c r="ID658" s="61"/>
      <c r="IE658" s="61"/>
      <c r="IF658" s="61"/>
      <c r="IG658" s="61"/>
      <c r="IH658" s="61"/>
      <c r="II658" s="61"/>
      <c r="IJ658" s="61"/>
      <c r="IK658" s="61"/>
      <c r="IL658" s="61"/>
      <c r="IM658" s="61"/>
      <c r="IN658" s="61"/>
      <c r="IO658" s="61"/>
      <c r="IP658" s="61"/>
      <c r="IQ658" s="61"/>
      <c r="IR658" s="78" t="s">
        <v>555</v>
      </c>
      <c r="IS658" s="78"/>
      <c r="IT658" s="78"/>
      <c r="IU658" s="78"/>
      <c r="IV658" s="78"/>
      <c r="IW658" s="61">
        <v>2</v>
      </c>
      <c r="IX658" s="61">
        <v>2</v>
      </c>
      <c r="IY658" s="61">
        <v>2</v>
      </c>
      <c r="IZ658" s="61">
        <v>2</v>
      </c>
      <c r="JA658" s="61">
        <v>2</v>
      </c>
      <c r="JB658" s="61">
        <v>2</v>
      </c>
      <c r="JC658" s="61">
        <v>2</v>
      </c>
      <c r="JD658" s="61">
        <v>2</v>
      </c>
      <c r="JE658" s="61">
        <v>2</v>
      </c>
      <c r="JF658" s="61">
        <v>2</v>
      </c>
      <c r="JG658" s="61">
        <v>2</v>
      </c>
      <c r="JH658" s="61">
        <v>2</v>
      </c>
      <c r="JI658" s="61">
        <v>2</v>
      </c>
      <c r="JJ658" s="61">
        <v>2</v>
      </c>
      <c r="JK658" s="61">
        <v>2</v>
      </c>
      <c r="JL658" s="61">
        <v>2</v>
      </c>
      <c r="JM658" s="61">
        <v>2</v>
      </c>
      <c r="JN658" s="61">
        <v>2</v>
      </c>
      <c r="JO658" s="61">
        <v>2</v>
      </c>
      <c r="JP658" s="61">
        <v>2</v>
      </c>
      <c r="JQ658" s="61">
        <v>2</v>
      </c>
      <c r="JR658" s="61">
        <v>2</v>
      </c>
      <c r="JS658" s="61">
        <v>2</v>
      </c>
      <c r="JT658" s="61">
        <v>2</v>
      </c>
      <c r="JU658" s="61">
        <v>2</v>
      </c>
      <c r="JV658" s="61">
        <v>2</v>
      </c>
      <c r="JW658" s="61">
        <v>2</v>
      </c>
      <c r="JX658" s="61">
        <v>2</v>
      </c>
      <c r="JY658" s="61">
        <v>2</v>
      </c>
      <c r="JZ658" s="61">
        <v>2</v>
      </c>
      <c r="KA658" s="202">
        <f t="shared" si="962"/>
        <v>30</v>
      </c>
      <c r="KB658" s="203">
        <f t="shared" si="963"/>
        <v>1</v>
      </c>
      <c r="KC658" s="202">
        <f t="shared" si="964"/>
        <v>0</v>
      </c>
      <c r="KD658" s="203">
        <f t="shared" si="965"/>
        <v>0</v>
      </c>
      <c r="KE658" s="202">
        <f t="shared" si="966"/>
        <v>0</v>
      </c>
      <c r="KF658" s="203">
        <f t="shared" si="967"/>
        <v>0</v>
      </c>
      <c r="KG658" s="202">
        <f t="shared" si="968"/>
        <v>0</v>
      </c>
      <c r="KH658" s="203">
        <f t="shared" si="969"/>
        <v>0</v>
      </c>
      <c r="KI658" s="204">
        <f t="shared" si="970"/>
        <v>2</v>
      </c>
      <c r="KJ658" s="205" t="str">
        <f t="shared" si="971"/>
        <v>Đạt mục tiêu</v>
      </c>
      <c r="KK658" s="61"/>
      <c r="KL658" s="61"/>
      <c r="KM658" s="61"/>
      <c r="KN658" s="61"/>
      <c r="KO658" s="61"/>
      <c r="KP658" s="61"/>
      <c r="KQ658" s="61"/>
      <c r="KR658" s="61"/>
      <c r="KS658" s="61"/>
      <c r="KT658" s="61"/>
      <c r="KU658" s="61"/>
      <c r="KV658" s="61"/>
      <c r="KW658" s="61"/>
      <c r="KX658" s="61"/>
      <c r="KY658" s="61"/>
      <c r="KZ658" s="61"/>
      <c r="LA658" s="61"/>
      <c r="LB658" s="61"/>
      <c r="LC658" s="61"/>
      <c r="LD658" s="61"/>
      <c r="LE658" s="61"/>
      <c r="LF658" s="61"/>
      <c r="LG658" s="61"/>
      <c r="LH658" s="61"/>
      <c r="LI658" s="61"/>
      <c r="LJ658" s="61"/>
      <c r="LK658" s="61"/>
      <c r="LL658" s="61"/>
      <c r="LM658" s="61"/>
      <c r="LN658" s="61"/>
      <c r="LO658" s="61"/>
      <c r="LP658" s="61"/>
      <c r="LQ658" s="61"/>
      <c r="LR658" s="61"/>
      <c r="LS658" s="61"/>
      <c r="LT658" s="61"/>
      <c r="LU658" s="61"/>
      <c r="LV658" s="61"/>
      <c r="LW658" s="61"/>
      <c r="LX658" s="61"/>
      <c r="LY658" s="61"/>
      <c r="LZ658" s="61"/>
      <c r="MA658" s="61"/>
      <c r="MB658" s="61"/>
      <c r="MC658" s="61"/>
      <c r="MD658" s="61"/>
      <c r="ME658" s="61"/>
      <c r="MF658" s="61"/>
      <c r="MG658" s="61"/>
      <c r="MH658" s="61"/>
      <c r="MI658" s="61"/>
      <c r="MJ658" s="61"/>
      <c r="MK658" s="61"/>
      <c r="ML658" s="61"/>
      <c r="MM658" s="61"/>
      <c r="MN658" s="61"/>
      <c r="MO658" s="61"/>
      <c r="MP658" s="61"/>
      <c r="MQ658" s="61"/>
      <c r="MR658" s="61"/>
      <c r="MS658" s="61"/>
      <c r="MT658" s="61"/>
      <c r="MU658" s="61"/>
      <c r="MV658" s="61"/>
      <c r="MW658" s="61"/>
      <c r="MX658" s="61"/>
      <c r="MY658" s="61"/>
      <c r="MZ658" s="61"/>
      <c r="NA658" s="61"/>
      <c r="NB658" s="61"/>
      <c r="NC658" s="61"/>
      <c r="ND658" s="61"/>
      <c r="NE658" s="61"/>
      <c r="NF658" s="61"/>
      <c r="NG658" s="61"/>
      <c r="NH658" s="61"/>
      <c r="NI658" s="61"/>
      <c r="NJ658" s="61"/>
      <c r="NK658" s="61"/>
      <c r="NL658" s="61"/>
      <c r="NM658" s="61"/>
      <c r="NN658" s="61"/>
      <c r="NO658" s="61"/>
      <c r="NP658" s="61"/>
      <c r="NQ658" s="61"/>
      <c r="NR658" s="61"/>
      <c r="NS658" s="61"/>
      <c r="NT658" s="61"/>
      <c r="NU658" s="61"/>
      <c r="NV658" s="61"/>
      <c r="NW658" s="61"/>
      <c r="NX658" s="61"/>
      <c r="NY658" s="61"/>
      <c r="NZ658" s="61"/>
      <c r="OA658" s="61"/>
      <c r="OB658" s="61"/>
      <c r="OC658" s="61"/>
      <c r="OD658" s="61"/>
      <c r="OE658" s="61"/>
      <c r="OF658" s="61"/>
      <c r="OG658" s="61"/>
      <c r="OH658" s="61"/>
      <c r="OI658" s="61"/>
      <c r="OJ658" s="61"/>
      <c r="OK658" s="61"/>
      <c r="OL658" s="61"/>
      <c r="OM658" s="61"/>
      <c r="ON658" s="61"/>
      <c r="OO658" s="61"/>
      <c r="OP658" s="61"/>
      <c r="OQ658" s="61"/>
      <c r="OR658" s="61"/>
      <c r="OS658" s="61"/>
      <c r="OT658" s="61"/>
      <c r="OU658" s="61"/>
      <c r="OV658" s="61"/>
      <c r="OW658" s="61"/>
      <c r="OX658" s="61"/>
      <c r="OY658" s="61"/>
      <c r="OZ658" s="61"/>
    </row>
    <row r="659" spans="1:416" ht="49.5" hidden="1" customHeight="1">
      <c r="A659" s="282"/>
      <c r="B659" s="282"/>
      <c r="C659" s="279"/>
      <c r="D659" s="289"/>
      <c r="E659" s="279"/>
      <c r="F659" s="291"/>
      <c r="G659" s="289"/>
      <c r="H659" s="279"/>
      <c r="I659" s="137" t="s">
        <v>1449</v>
      </c>
      <c r="J659" s="134"/>
      <c r="K659" s="206" t="s">
        <v>662</v>
      </c>
      <c r="L659" s="134" t="s">
        <v>500</v>
      </c>
      <c r="M659" s="55" t="s">
        <v>379</v>
      </c>
      <c r="N659" s="61" t="s">
        <v>349</v>
      </c>
      <c r="O659" s="282"/>
      <c r="P659" s="282"/>
      <c r="Q659" s="131"/>
      <c r="R659" s="131"/>
      <c r="S659" s="131"/>
      <c r="T659" s="131"/>
      <c r="U659" s="131"/>
      <c r="V659" s="131"/>
      <c r="W659" s="131"/>
      <c r="X659" s="131"/>
      <c r="Y659" s="131"/>
      <c r="Z659" s="131"/>
      <c r="AA659" s="131" t="s">
        <v>205</v>
      </c>
      <c r="AB659" s="130">
        <f t="shared" si="893"/>
        <v>1</v>
      </c>
      <c r="AC659" s="77"/>
      <c r="AD659" s="77"/>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251"/>
      <c r="BT659" s="251"/>
      <c r="BU659" s="77"/>
      <c r="BV659" s="77"/>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61"/>
      <c r="DK659" s="61"/>
      <c r="DL659" s="61"/>
      <c r="DM659" s="61"/>
      <c r="DN659" s="178"/>
      <c r="DO659" s="79" t="s">
        <v>804</v>
      </c>
      <c r="DP659" s="201"/>
      <c r="DQ659" s="201"/>
      <c r="DR659" s="201"/>
      <c r="DS659" s="201"/>
      <c r="DT659" s="201"/>
      <c r="DU659" s="201"/>
      <c r="DV659" s="201"/>
      <c r="DW659" s="201"/>
      <c r="DX659" s="201"/>
      <c r="DY659" s="201"/>
      <c r="DZ659" s="201"/>
      <c r="EA659" s="201"/>
      <c r="EB659" s="201"/>
      <c r="EC659" s="201"/>
      <c r="ED659" s="201"/>
      <c r="EE659" s="201"/>
      <c r="EF659" s="201"/>
      <c r="EG659" s="201"/>
      <c r="EH659" s="201"/>
      <c r="EI659" s="201"/>
      <c r="EJ659" s="201"/>
      <c r="EK659" s="201"/>
      <c r="EL659" s="201"/>
      <c r="EM659" s="201"/>
      <c r="EN659" s="201"/>
      <c r="EO659" s="201"/>
      <c r="EP659" s="201"/>
      <c r="EQ659" s="201"/>
      <c r="ER659" s="201"/>
      <c r="ES659" s="201"/>
      <c r="ET659" s="201"/>
      <c r="EU659" s="201"/>
      <c r="EV659" s="201"/>
      <c r="EW659" s="201"/>
      <c r="EX659" s="201"/>
      <c r="EY659" s="201"/>
      <c r="EZ659" s="201"/>
      <c r="FA659" s="201"/>
      <c r="FB659" s="201"/>
      <c r="FC659" s="201"/>
      <c r="FD659" s="201"/>
      <c r="FE659" s="77"/>
      <c r="FF659" s="77"/>
      <c r="FG659" s="77"/>
      <c r="FH659" s="77"/>
      <c r="FI659" s="77"/>
      <c r="FJ659" s="61"/>
      <c r="FK659" s="61"/>
      <c r="FL659" s="61"/>
      <c r="FM659" s="61"/>
      <c r="FN659" s="61"/>
      <c r="FO659" s="61"/>
      <c r="FP659" s="61"/>
      <c r="FQ659" s="61"/>
      <c r="FR659" s="61"/>
      <c r="FS659" s="61"/>
      <c r="FT659" s="61"/>
      <c r="FU659" s="61"/>
      <c r="FV659" s="61"/>
      <c r="FW659" s="61"/>
      <c r="FX659" s="61"/>
      <c r="FY659" s="61"/>
      <c r="FZ659" s="61"/>
      <c r="GA659" s="61"/>
      <c r="GB659" s="61"/>
      <c r="GC659" s="61"/>
      <c r="GD659" s="61"/>
      <c r="GE659" s="61"/>
      <c r="GF659" s="61"/>
      <c r="GG659" s="61"/>
      <c r="GH659" s="61"/>
      <c r="GI659" s="61"/>
      <c r="GJ659" s="61"/>
      <c r="GK659" s="61"/>
      <c r="GL659" s="61"/>
      <c r="GM659" s="61"/>
      <c r="GN659" s="61"/>
      <c r="GO659" s="61"/>
      <c r="GP659" s="61"/>
      <c r="GQ659" s="61"/>
      <c r="GR659" s="61"/>
      <c r="GS659" s="61"/>
      <c r="GT659" s="61"/>
      <c r="GU659" s="61"/>
      <c r="GV659" s="61"/>
      <c r="GW659" s="61"/>
      <c r="GX659" s="61"/>
      <c r="GY659" s="77"/>
      <c r="GZ659" s="77"/>
      <c r="HA659" s="77"/>
      <c r="HB659" s="77"/>
      <c r="HC659" s="77"/>
      <c r="HD659" s="61"/>
      <c r="HE659" s="61"/>
      <c r="HF659" s="61"/>
      <c r="HG659" s="61"/>
      <c r="HH659" s="61"/>
      <c r="HI659" s="61"/>
      <c r="HJ659" s="61"/>
      <c r="HK659" s="61"/>
      <c r="HL659" s="61"/>
      <c r="HM659" s="61"/>
      <c r="HN659" s="61"/>
      <c r="HO659" s="61"/>
      <c r="HP659" s="61"/>
      <c r="HQ659" s="61"/>
      <c r="HR659" s="61"/>
      <c r="HS659" s="61"/>
      <c r="HT659" s="61"/>
      <c r="HU659" s="61"/>
      <c r="HV659" s="61"/>
      <c r="HW659" s="61"/>
      <c r="HX659" s="61"/>
      <c r="HY659" s="61"/>
      <c r="HZ659" s="61"/>
      <c r="IA659" s="61"/>
      <c r="IB659" s="61"/>
      <c r="IC659" s="61"/>
      <c r="ID659" s="61"/>
      <c r="IE659" s="61"/>
      <c r="IF659" s="61"/>
      <c r="IG659" s="61"/>
      <c r="IH659" s="61"/>
      <c r="II659" s="61"/>
      <c r="IJ659" s="61"/>
      <c r="IK659" s="61"/>
      <c r="IL659" s="61"/>
      <c r="IM659" s="61"/>
      <c r="IN659" s="61"/>
      <c r="IO659" s="61"/>
      <c r="IP659" s="61"/>
      <c r="IQ659" s="61"/>
      <c r="IR659" s="61"/>
      <c r="IS659" s="77"/>
      <c r="IT659" s="77"/>
      <c r="IU659" s="77"/>
      <c r="IV659" s="77"/>
      <c r="IW659" s="61"/>
      <c r="IX659" s="61"/>
      <c r="IY659" s="61"/>
      <c r="IZ659" s="61"/>
      <c r="JA659" s="61"/>
      <c r="JB659" s="61"/>
      <c r="JC659" s="61"/>
      <c r="JD659" s="61"/>
      <c r="JE659" s="61"/>
      <c r="JF659" s="61"/>
      <c r="JG659" s="61"/>
      <c r="JH659" s="61"/>
      <c r="JI659" s="61"/>
      <c r="JJ659" s="61"/>
      <c r="JK659" s="61"/>
      <c r="JL659" s="61"/>
      <c r="JM659" s="61"/>
      <c r="JN659" s="61"/>
      <c r="JO659" s="61"/>
      <c r="JP659" s="61"/>
      <c r="JQ659" s="61"/>
      <c r="JR659" s="61"/>
      <c r="JS659" s="61"/>
      <c r="JT659" s="61"/>
      <c r="JU659" s="61"/>
      <c r="JV659" s="61"/>
      <c r="JW659" s="61"/>
      <c r="JX659" s="61"/>
      <c r="JY659" s="61"/>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61"/>
      <c r="KW659" s="61"/>
      <c r="KX659" s="61"/>
      <c r="KY659" s="61"/>
      <c r="KZ659" s="61"/>
      <c r="LA659" s="61"/>
      <c r="LB659" s="61"/>
      <c r="LC659" s="61"/>
      <c r="LD659" s="61"/>
      <c r="LE659" s="61"/>
      <c r="LF659" s="61"/>
      <c r="LG659" s="61"/>
      <c r="LH659" s="61"/>
      <c r="LI659" s="61"/>
      <c r="LJ659" s="61"/>
      <c r="LK659" s="61"/>
      <c r="LL659" s="61"/>
      <c r="LM659" s="61"/>
      <c r="LN659" s="61"/>
      <c r="LO659" s="61"/>
      <c r="LP659" s="61"/>
      <c r="LQ659" s="61"/>
      <c r="LR659" s="61"/>
      <c r="LS659" s="61"/>
      <c r="LT659" s="61"/>
      <c r="LU659" s="61"/>
      <c r="LV659" s="61"/>
      <c r="LW659" s="61"/>
      <c r="LX659" s="61"/>
      <c r="LY659" s="61"/>
      <c r="LZ659" s="61"/>
      <c r="MA659" s="61"/>
      <c r="MB659" s="61"/>
      <c r="MC659" s="61"/>
      <c r="MD659" s="61"/>
      <c r="ME659" s="61"/>
      <c r="MF659" s="61"/>
      <c r="MG659" s="61"/>
      <c r="MH659" s="61"/>
      <c r="MI659" s="61"/>
      <c r="MJ659" s="61"/>
      <c r="MK659" s="61"/>
      <c r="ML659" s="61"/>
      <c r="MM659" s="61"/>
      <c r="MN659" s="61"/>
      <c r="MO659" s="61"/>
      <c r="MP659" s="61"/>
      <c r="MQ659" s="61"/>
      <c r="MR659" s="61"/>
      <c r="MS659" s="61"/>
      <c r="MT659" s="61"/>
      <c r="MU659" s="61"/>
      <c r="MV659" s="61"/>
      <c r="MW659" s="61"/>
      <c r="MX659" s="61"/>
      <c r="MY659" s="61"/>
      <c r="MZ659" s="61"/>
      <c r="NA659" s="61"/>
      <c r="NB659" s="61"/>
      <c r="NC659" s="61"/>
      <c r="ND659" s="61"/>
      <c r="NE659" s="61"/>
      <c r="NF659" s="61"/>
      <c r="NG659" s="61"/>
      <c r="NH659" s="61"/>
      <c r="NI659" s="61"/>
      <c r="NJ659" s="61"/>
      <c r="NK659" s="61"/>
      <c r="NL659" s="61"/>
      <c r="NM659" s="61"/>
      <c r="NN659" s="61"/>
      <c r="NO659" s="61"/>
      <c r="NP659" s="61"/>
      <c r="NQ659" s="61"/>
      <c r="NR659" s="61"/>
      <c r="NS659" s="61"/>
      <c r="NT659" s="61"/>
      <c r="NU659" s="61"/>
      <c r="NV659" s="61"/>
      <c r="NW659" s="61"/>
      <c r="NX659" s="61"/>
      <c r="NY659" s="61"/>
      <c r="NZ659" s="61"/>
      <c r="OA659" s="61"/>
      <c r="OB659" s="61"/>
      <c r="OC659" s="61"/>
      <c r="OD659" s="61"/>
      <c r="OE659" s="61"/>
      <c r="OF659" s="61"/>
      <c r="OG659" s="61"/>
      <c r="OH659" s="61"/>
      <c r="OI659" s="61"/>
      <c r="OJ659" s="61"/>
      <c r="OK659" s="61"/>
      <c r="OL659" s="61"/>
      <c r="OM659" s="61"/>
      <c r="ON659" s="61"/>
      <c r="OO659" s="61"/>
      <c r="OP659" s="61"/>
      <c r="OQ659" s="61"/>
      <c r="OR659" s="61"/>
      <c r="OS659" s="61"/>
      <c r="OT659" s="61"/>
      <c r="OU659" s="61"/>
      <c r="OV659" s="61"/>
      <c r="OW659" s="61"/>
      <c r="OX659" s="61"/>
      <c r="OY659" s="61"/>
      <c r="OZ659" s="61"/>
    </row>
    <row r="660" spans="1:416" ht="84.75" hidden="1" customHeight="1">
      <c r="A660" s="282"/>
      <c r="B660" s="282">
        <v>252</v>
      </c>
      <c r="C660" s="402" t="s">
        <v>1260</v>
      </c>
      <c r="D660" s="438" t="s">
        <v>4</v>
      </c>
      <c r="E660" s="403" t="s">
        <v>1260</v>
      </c>
      <c r="F660" s="425" t="s">
        <v>6</v>
      </c>
      <c r="G660" s="281"/>
      <c r="H660" s="137" t="s">
        <v>528</v>
      </c>
      <c r="I660" s="137" t="s">
        <v>1597</v>
      </c>
      <c r="J660" s="135" t="s">
        <v>546</v>
      </c>
      <c r="K660" s="206" t="s">
        <v>662</v>
      </c>
      <c r="L660" s="134" t="s">
        <v>500</v>
      </c>
      <c r="M660" s="55" t="s">
        <v>379</v>
      </c>
      <c r="N660" s="61" t="s">
        <v>349</v>
      </c>
      <c r="O660" s="282" t="s">
        <v>205</v>
      </c>
      <c r="P660" s="282">
        <v>2</v>
      </c>
      <c r="Q660" s="131" t="s">
        <v>205</v>
      </c>
      <c r="R660" s="131"/>
      <c r="S660" s="131"/>
      <c r="T660" s="131"/>
      <c r="U660" s="131"/>
      <c r="V660" s="131"/>
      <c r="W660" s="131"/>
      <c r="X660" s="131"/>
      <c r="Y660" s="131"/>
      <c r="Z660" s="131"/>
      <c r="AA660" s="131"/>
      <c r="AB660" s="130">
        <f t="shared" si="893"/>
        <v>1</v>
      </c>
      <c r="AC660" s="75" t="s">
        <v>552</v>
      </c>
      <c r="AD660" s="75"/>
      <c r="AE660" s="201">
        <v>1</v>
      </c>
      <c r="AF660" s="201">
        <v>2</v>
      </c>
      <c r="AG660" s="201">
        <v>2</v>
      </c>
      <c r="AH660" s="201">
        <v>2</v>
      </c>
      <c r="AI660" s="201">
        <v>2</v>
      </c>
      <c r="AJ660" s="201">
        <v>2</v>
      </c>
      <c r="AK660" s="201">
        <v>2</v>
      </c>
      <c r="AL660" s="201">
        <v>2</v>
      </c>
      <c r="AM660" s="201">
        <v>2</v>
      </c>
      <c r="AN660" s="201">
        <v>2</v>
      </c>
      <c r="AO660" s="201">
        <v>2</v>
      </c>
      <c r="AP660" s="201">
        <v>2</v>
      </c>
      <c r="AQ660" s="201">
        <v>1</v>
      </c>
      <c r="AR660" s="201">
        <v>2</v>
      </c>
      <c r="AS660" s="201">
        <v>2</v>
      </c>
      <c r="AT660" s="201">
        <v>2</v>
      </c>
      <c r="AU660" s="201">
        <v>2</v>
      </c>
      <c r="AV660" s="201">
        <v>2</v>
      </c>
      <c r="AW660" s="201">
        <v>2</v>
      </c>
      <c r="AX660" s="201">
        <v>2</v>
      </c>
      <c r="AY660" s="201">
        <v>2</v>
      </c>
      <c r="AZ660" s="201">
        <v>2</v>
      </c>
      <c r="BA660" s="201">
        <v>2</v>
      </c>
      <c r="BB660" s="201">
        <v>1</v>
      </c>
      <c r="BC660" s="201">
        <v>2</v>
      </c>
      <c r="BD660" s="201">
        <v>2</v>
      </c>
      <c r="BE660" s="201">
        <v>2</v>
      </c>
      <c r="BF660" s="201">
        <v>2</v>
      </c>
      <c r="BG660" s="201">
        <v>2</v>
      </c>
      <c r="BH660" s="201">
        <v>2</v>
      </c>
      <c r="BI660" s="202">
        <f>COUNTIF(AE660:BH660,"2")</f>
        <v>27</v>
      </c>
      <c r="BJ660" s="203">
        <f>BI660/(BI660+BK660+BM660+BO660)</f>
        <v>0.9</v>
      </c>
      <c r="BK660" s="202">
        <f>COUNTIF(AE660:BH660,"1")</f>
        <v>3</v>
      </c>
      <c r="BL660" s="203">
        <f>BK660/(BI660+BK660+BM660+BO660)</f>
        <v>0.1</v>
      </c>
      <c r="BM660" s="202">
        <f>COUNTIF(AE660:BH660,"0")</f>
        <v>0</v>
      </c>
      <c r="BN660" s="203">
        <f>BM660/(BI660+BK660+BM660+BO660)</f>
        <v>0</v>
      </c>
      <c r="BO660" s="202">
        <f>COUNTIF(P660:BH660,"KĐG")</f>
        <v>0</v>
      </c>
      <c r="BP660" s="203">
        <f>BO660/(BI660+BK660+BM660+BO660)</f>
        <v>0</v>
      </c>
      <c r="BQ660" s="204">
        <f>(((BI660*2)+(BK660*1)+(BM660*0)))/(BI660+BK660+BM660)</f>
        <v>1.9</v>
      </c>
      <c r="BR660" s="205" t="str">
        <f>IF(BP660&gt;=50%,"KĐG",IF(BQ660&gt;=1.6,"Đạt mục tiêu",IF(BQ660&gt;=1,"Cần cố gắng","Chưa đạt")))</f>
        <v>Đạt mục tiêu</v>
      </c>
      <c r="BS660" s="251"/>
      <c r="BT660" s="251"/>
      <c r="BU660" s="77">
        <v>1</v>
      </c>
      <c r="BV660" s="77">
        <v>2</v>
      </c>
      <c r="BW660" s="61">
        <v>2</v>
      </c>
      <c r="BX660" s="61">
        <v>2</v>
      </c>
      <c r="BY660" s="61">
        <v>2</v>
      </c>
      <c r="BZ660" s="61">
        <v>2</v>
      </c>
      <c r="CA660" s="61">
        <v>2</v>
      </c>
      <c r="CB660" s="61">
        <v>2</v>
      </c>
      <c r="CC660" s="61">
        <v>2</v>
      </c>
      <c r="CD660" s="61">
        <v>2</v>
      </c>
      <c r="CE660" s="61">
        <v>2</v>
      </c>
      <c r="CF660" s="61">
        <v>2</v>
      </c>
      <c r="CG660" s="61">
        <v>1</v>
      </c>
      <c r="CH660" s="61">
        <v>2</v>
      </c>
      <c r="CI660" s="61">
        <v>2</v>
      </c>
      <c r="CJ660" s="61">
        <v>2</v>
      </c>
      <c r="CK660" s="61">
        <v>2</v>
      </c>
      <c r="CL660" s="61">
        <v>2</v>
      </c>
      <c r="CM660" s="61">
        <v>2</v>
      </c>
      <c r="CN660" s="61">
        <v>2</v>
      </c>
      <c r="CO660" s="61">
        <v>2</v>
      </c>
      <c r="CP660" s="61">
        <v>2</v>
      </c>
      <c r="CQ660" s="61">
        <v>2</v>
      </c>
      <c r="CR660" s="61">
        <v>1</v>
      </c>
      <c r="CS660" s="61">
        <v>2</v>
      </c>
      <c r="CT660" s="61">
        <v>2</v>
      </c>
      <c r="CU660" s="61">
        <v>2</v>
      </c>
      <c r="CV660" s="61">
        <v>2</v>
      </c>
      <c r="CW660" s="61">
        <v>2</v>
      </c>
      <c r="CX660" s="61">
        <v>2</v>
      </c>
      <c r="CY660" s="61">
        <f>COUNTIF(BU660:CX660,"2")</f>
        <v>27</v>
      </c>
      <c r="CZ660" s="61">
        <f>CY660/(CY660+DA660+DC660+DE660)</f>
        <v>0.9</v>
      </c>
      <c r="DA660" s="61">
        <f>COUNTIF(BU660:CX660,"1")</f>
        <v>3</v>
      </c>
      <c r="DB660" s="61">
        <f>DA660/(CY660+DA660+DC660+DE660)</f>
        <v>0.1</v>
      </c>
      <c r="DC660" s="61">
        <f>COUNTIF(BU660:CX660,"0")</f>
        <v>0</v>
      </c>
      <c r="DD660" s="61">
        <f>DC660/(CY660+DA660+DC660+DE660)</f>
        <v>0</v>
      </c>
      <c r="DE660" s="61">
        <f>COUNTIF(BG660:CX660,"KĐG")</f>
        <v>0</v>
      </c>
      <c r="DF660" s="61">
        <f>DE660/(CY660+DA660+DC660+DE660)</f>
        <v>0</v>
      </c>
      <c r="DG660" s="61">
        <f>(((CY660*2)+(DA660*1)+(DC660*0)))/(CY660+DA660+DC660)</f>
        <v>1.9</v>
      </c>
      <c r="DH660" s="61" t="str">
        <f>IF(DF660&gt;=50%,"KĐG",IF(DG660&gt;=1.6,"Đạt mục tiêu",IF(DG660&gt;=1,"Cần cố gắng","Chưa đạt")))</f>
        <v>Đạt mục tiêu</v>
      </c>
      <c r="DI660" s="61"/>
      <c r="DJ660" s="61"/>
      <c r="DK660" s="61"/>
      <c r="DL660" s="77"/>
      <c r="DM660" s="77"/>
      <c r="DN660" s="77"/>
      <c r="DO660" s="77"/>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61"/>
      <c r="EX660" s="61"/>
      <c r="EY660" s="61"/>
      <c r="EZ660" s="61"/>
      <c r="FA660" s="61"/>
      <c r="FB660" s="61"/>
      <c r="FC660" s="61"/>
      <c r="FD660" s="61"/>
      <c r="FE660" s="77"/>
      <c r="FF660" s="77"/>
      <c r="FG660" s="77"/>
      <c r="FH660" s="77"/>
      <c r="FI660" s="77"/>
      <c r="FJ660" s="61"/>
      <c r="FK660" s="61"/>
      <c r="FL660" s="61"/>
      <c r="FM660" s="61"/>
      <c r="FN660" s="61"/>
      <c r="FO660" s="61"/>
      <c r="FP660" s="61"/>
      <c r="FQ660" s="61"/>
      <c r="FR660" s="61"/>
      <c r="FS660" s="61"/>
      <c r="FT660" s="61"/>
      <c r="FU660" s="61"/>
      <c r="FV660" s="61"/>
      <c r="FW660" s="61"/>
      <c r="FX660" s="61"/>
      <c r="FY660" s="61"/>
      <c r="FZ660" s="61"/>
      <c r="GA660" s="61"/>
      <c r="GB660" s="61"/>
      <c r="GC660" s="61"/>
      <c r="GD660" s="61"/>
      <c r="GE660" s="61"/>
      <c r="GF660" s="61"/>
      <c r="GG660" s="61"/>
      <c r="GH660" s="61"/>
      <c r="GI660" s="61"/>
      <c r="GJ660" s="61"/>
      <c r="GK660" s="61"/>
      <c r="GL660" s="61"/>
      <c r="GM660" s="61"/>
      <c r="GN660" s="61"/>
      <c r="GO660" s="61"/>
      <c r="GP660" s="61"/>
      <c r="GQ660" s="61"/>
      <c r="GR660" s="61"/>
      <c r="GS660" s="61"/>
      <c r="GT660" s="61"/>
      <c r="GU660" s="61"/>
      <c r="GV660" s="61"/>
      <c r="GW660" s="61"/>
      <c r="GX660" s="61"/>
      <c r="GY660" s="77"/>
      <c r="GZ660" s="77"/>
      <c r="HA660" s="77"/>
      <c r="HB660" s="77"/>
      <c r="HC660" s="77"/>
      <c r="HD660" s="61"/>
      <c r="HE660" s="61"/>
      <c r="HF660" s="61"/>
      <c r="HG660" s="61"/>
      <c r="HH660" s="61"/>
      <c r="HI660" s="61"/>
      <c r="HJ660" s="61"/>
      <c r="HK660" s="61"/>
      <c r="HL660" s="61"/>
      <c r="HM660" s="61"/>
      <c r="HN660" s="61"/>
      <c r="HO660" s="61"/>
      <c r="HP660" s="61"/>
      <c r="HQ660" s="61"/>
      <c r="HR660" s="61"/>
      <c r="HS660" s="61"/>
      <c r="HT660" s="61"/>
      <c r="HU660" s="61"/>
      <c r="HV660" s="61"/>
      <c r="HW660" s="61"/>
      <c r="HX660" s="61"/>
      <c r="HY660" s="61"/>
      <c r="HZ660" s="61"/>
      <c r="IA660" s="61"/>
      <c r="IB660" s="61"/>
      <c r="IC660" s="61"/>
      <c r="ID660" s="61"/>
      <c r="IE660" s="61"/>
      <c r="IF660" s="61"/>
      <c r="IG660" s="61"/>
      <c r="IH660" s="61"/>
      <c r="II660" s="61"/>
      <c r="IJ660" s="61"/>
      <c r="IK660" s="61"/>
      <c r="IL660" s="61"/>
      <c r="IM660" s="61"/>
      <c r="IN660" s="61"/>
      <c r="IO660" s="61"/>
      <c r="IP660" s="61"/>
      <c r="IQ660" s="61"/>
      <c r="IR660" s="61"/>
      <c r="IS660" s="77"/>
      <c r="IT660" s="77"/>
      <c r="IU660" s="77"/>
      <c r="IV660" s="77"/>
      <c r="IW660" s="61"/>
      <c r="IX660" s="61"/>
      <c r="IY660" s="61"/>
      <c r="IZ660" s="61"/>
      <c r="JA660" s="61"/>
      <c r="JB660" s="61"/>
      <c r="JC660" s="61"/>
      <c r="JD660" s="61"/>
      <c r="JE660" s="61"/>
      <c r="JF660" s="61"/>
      <c r="JG660" s="61"/>
      <c r="JH660" s="61"/>
      <c r="JI660" s="61"/>
      <c r="JJ660" s="61"/>
      <c r="JK660" s="61"/>
      <c r="JL660" s="61"/>
      <c r="JM660" s="61"/>
      <c r="JN660" s="61"/>
      <c r="JO660" s="61"/>
      <c r="JP660" s="61"/>
      <c r="JQ660" s="61"/>
      <c r="JR660" s="61"/>
      <c r="JS660" s="61"/>
      <c r="JT660" s="61"/>
      <c r="JU660" s="61"/>
      <c r="JV660" s="61"/>
      <c r="JW660" s="61"/>
      <c r="JX660" s="61"/>
      <c r="JY660" s="61"/>
      <c r="JZ660" s="61"/>
      <c r="KA660" s="61"/>
      <c r="KB660" s="61"/>
      <c r="KC660" s="61"/>
      <c r="KD660" s="61"/>
      <c r="KE660" s="61"/>
      <c r="KF660" s="61"/>
      <c r="KG660" s="61"/>
      <c r="KH660" s="61"/>
      <c r="KI660" s="61"/>
      <c r="KJ660" s="61"/>
      <c r="KK660" s="61"/>
      <c r="KL660" s="61"/>
      <c r="KM660" s="61"/>
      <c r="KN660" s="61"/>
      <c r="KO660" s="61"/>
      <c r="KP660" s="61"/>
      <c r="KQ660" s="61"/>
      <c r="KR660" s="61"/>
      <c r="KS660" s="61"/>
      <c r="KT660" s="61"/>
      <c r="KU660" s="61"/>
      <c r="KV660" s="61"/>
      <c r="KW660" s="61"/>
      <c r="KX660" s="61"/>
      <c r="KY660" s="61"/>
      <c r="KZ660" s="61"/>
      <c r="LA660" s="61"/>
      <c r="LB660" s="61"/>
      <c r="LC660" s="61"/>
      <c r="LD660" s="61"/>
      <c r="LE660" s="61"/>
      <c r="LF660" s="61"/>
      <c r="LG660" s="61"/>
      <c r="LH660" s="61"/>
      <c r="LI660" s="61"/>
      <c r="LJ660" s="61"/>
      <c r="LK660" s="61"/>
      <c r="LL660" s="61"/>
      <c r="LM660" s="61"/>
      <c r="LN660" s="61"/>
      <c r="LO660" s="61"/>
      <c r="LP660" s="61"/>
      <c r="LQ660" s="61"/>
      <c r="LR660" s="61"/>
      <c r="LS660" s="61"/>
      <c r="LT660" s="61"/>
      <c r="LU660" s="61"/>
      <c r="LV660" s="61"/>
      <c r="LW660" s="61"/>
      <c r="LX660" s="61"/>
      <c r="LY660" s="61"/>
      <c r="LZ660" s="61"/>
      <c r="MA660" s="61"/>
      <c r="MB660" s="61"/>
      <c r="MC660" s="61"/>
      <c r="MD660" s="61"/>
      <c r="ME660" s="61"/>
      <c r="MF660" s="61"/>
      <c r="MG660" s="61"/>
      <c r="MH660" s="61"/>
      <c r="MI660" s="61"/>
      <c r="MJ660" s="61"/>
      <c r="MK660" s="61"/>
      <c r="ML660" s="61"/>
      <c r="MM660" s="61"/>
      <c r="MN660" s="61"/>
      <c r="MO660" s="61"/>
      <c r="MP660" s="61"/>
      <c r="MQ660" s="61"/>
      <c r="MR660" s="61"/>
      <c r="MS660" s="61"/>
      <c r="MT660" s="61"/>
      <c r="MU660" s="61"/>
      <c r="MV660" s="61"/>
      <c r="MW660" s="61"/>
      <c r="MX660" s="61"/>
      <c r="MY660" s="61"/>
      <c r="MZ660" s="61"/>
      <c r="NA660" s="61"/>
      <c r="NB660" s="61"/>
      <c r="NC660" s="61"/>
      <c r="ND660" s="61"/>
      <c r="NE660" s="61"/>
      <c r="NF660" s="61"/>
      <c r="NG660" s="61"/>
      <c r="NH660" s="61"/>
      <c r="NI660" s="61"/>
      <c r="NJ660" s="61"/>
      <c r="NK660" s="61"/>
      <c r="NL660" s="61"/>
      <c r="NM660" s="61"/>
      <c r="NN660" s="61"/>
      <c r="NO660" s="61"/>
      <c r="NP660" s="61"/>
      <c r="NQ660" s="61"/>
      <c r="NR660" s="61"/>
      <c r="NS660" s="61"/>
      <c r="NT660" s="61"/>
      <c r="NU660" s="61"/>
      <c r="NV660" s="61"/>
      <c r="NW660" s="61"/>
      <c r="NX660" s="61"/>
      <c r="NY660" s="61"/>
      <c r="NZ660" s="61"/>
      <c r="OA660" s="61"/>
      <c r="OB660" s="61"/>
      <c r="OC660" s="61"/>
      <c r="OD660" s="61"/>
      <c r="OE660" s="61"/>
      <c r="OF660" s="61"/>
      <c r="OG660" s="61"/>
      <c r="OH660" s="61"/>
      <c r="OI660" s="61"/>
      <c r="OJ660" s="61"/>
      <c r="OK660" s="61"/>
      <c r="OL660" s="61"/>
      <c r="OM660" s="61"/>
      <c r="ON660" s="61"/>
      <c r="OO660" s="61"/>
      <c r="OP660" s="61"/>
      <c r="OQ660" s="61"/>
      <c r="OR660" s="61"/>
      <c r="OS660" s="61"/>
      <c r="OT660" s="61"/>
      <c r="OU660" s="61"/>
      <c r="OV660" s="61"/>
      <c r="OW660" s="61"/>
      <c r="OX660" s="61"/>
      <c r="OY660" s="61"/>
      <c r="OZ660" s="61"/>
    </row>
    <row r="661" spans="1:416" ht="116.25" customHeight="1">
      <c r="A661" s="282"/>
      <c r="B661" s="282"/>
      <c r="C661" s="278"/>
      <c r="D661" s="281"/>
      <c r="E661" s="403"/>
      <c r="F661" s="425"/>
      <c r="G661" s="281"/>
      <c r="H661" s="137" t="s">
        <v>1450</v>
      </c>
      <c r="I661" s="137" t="s">
        <v>1627</v>
      </c>
      <c r="J661" s="134"/>
      <c r="K661" s="206" t="s">
        <v>662</v>
      </c>
      <c r="L661" s="134" t="s">
        <v>500</v>
      </c>
      <c r="M661" s="55" t="s">
        <v>379</v>
      </c>
      <c r="N661" s="61" t="s">
        <v>349</v>
      </c>
      <c r="O661" s="282"/>
      <c r="P661" s="282"/>
      <c r="Q661" s="131"/>
      <c r="R661" s="131" t="s">
        <v>205</v>
      </c>
      <c r="S661" s="131"/>
      <c r="T661" s="131"/>
      <c r="U661" s="131"/>
      <c r="V661" s="131"/>
      <c r="W661" s="131"/>
      <c r="X661" s="131"/>
      <c r="Y661" s="131"/>
      <c r="Z661" s="131"/>
      <c r="AA661" s="131"/>
      <c r="AB661" s="130">
        <f t="shared" si="893"/>
        <v>1</v>
      </c>
      <c r="AC661" s="77"/>
      <c r="AD661" s="77"/>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79" t="s">
        <v>555</v>
      </c>
      <c r="BT661" s="79" t="s">
        <v>555</v>
      </c>
      <c r="BU661" s="79"/>
      <c r="BV661" s="205"/>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c r="CT661" s="61"/>
      <c r="CU661" s="61"/>
      <c r="CV661" s="61"/>
      <c r="CW661" s="61"/>
      <c r="CX661" s="61"/>
      <c r="CY661" s="61"/>
      <c r="CZ661" s="61"/>
      <c r="DA661" s="61"/>
      <c r="DB661" s="202"/>
      <c r="DC661" s="203"/>
      <c r="DD661" s="202"/>
      <c r="DE661" s="203"/>
      <c r="DF661" s="202"/>
      <c r="DG661" s="203"/>
      <c r="DH661" s="202"/>
      <c r="DI661" s="203" t="e">
        <f>DH661/(DB661+DD661+DF661+DH661)</f>
        <v>#DIV/0!</v>
      </c>
      <c r="DJ661" s="204" t="e">
        <f>(((DB661*2)+(DD661*1)+(DF661*0)))/(DB661+DD661+DF661)</f>
        <v>#DIV/0!</v>
      </c>
      <c r="DK661" s="207" t="e">
        <f>IF(DI661&gt;=50%,"KĐG",IF(DJ661&gt;=1.6,"Đạt mục tiêu",IF(DJ661&gt;=1,"Cần cố gắng","Chưa đạt")))</f>
        <v>#DIV/0!</v>
      </c>
      <c r="DL661" s="77"/>
      <c r="DM661" s="77"/>
      <c r="DN661" s="77"/>
      <c r="DO661" s="77"/>
      <c r="DP661" s="201">
        <v>2</v>
      </c>
      <c r="DQ661" s="201">
        <v>2</v>
      </c>
      <c r="DR661" s="201">
        <v>2</v>
      </c>
      <c r="DS661" s="201">
        <v>2</v>
      </c>
      <c r="DT661" s="201">
        <v>2</v>
      </c>
      <c r="DU661" s="201">
        <v>2</v>
      </c>
      <c r="DV661" s="201">
        <v>2</v>
      </c>
      <c r="DW661" s="201">
        <v>2</v>
      </c>
      <c r="DX661" s="201">
        <v>2</v>
      </c>
      <c r="DY661" s="201">
        <v>2</v>
      </c>
      <c r="DZ661" s="201">
        <v>2</v>
      </c>
      <c r="EA661" s="201">
        <v>2</v>
      </c>
      <c r="EB661" s="201">
        <v>2</v>
      </c>
      <c r="EC661" s="201">
        <v>2</v>
      </c>
      <c r="ED661" s="201">
        <v>2</v>
      </c>
      <c r="EE661" s="201">
        <v>2</v>
      </c>
      <c r="EF661" s="201">
        <v>2</v>
      </c>
      <c r="EG661" s="201">
        <v>2</v>
      </c>
      <c r="EH661" s="201">
        <v>2</v>
      </c>
      <c r="EI661" s="201">
        <v>2</v>
      </c>
      <c r="EJ661" s="201">
        <v>2</v>
      </c>
      <c r="EK661" s="201">
        <v>2</v>
      </c>
      <c r="EL661" s="201">
        <v>2</v>
      </c>
      <c r="EM661" s="201">
        <v>2</v>
      </c>
      <c r="EN661" s="201">
        <v>2</v>
      </c>
      <c r="EO661" s="201">
        <v>2</v>
      </c>
      <c r="EP661" s="201">
        <v>2</v>
      </c>
      <c r="EQ661" s="201">
        <v>2</v>
      </c>
      <c r="ER661" s="201">
        <v>2</v>
      </c>
      <c r="ES661" s="201">
        <v>2</v>
      </c>
      <c r="ET661" s="201">
        <v>2</v>
      </c>
      <c r="EU661" s="202">
        <f>COUNTIF(DL661:ET661,"2")</f>
        <v>31</v>
      </c>
      <c r="EV661" s="203">
        <f>EU661/(EU661+EW661+EY661+FA661)</f>
        <v>1</v>
      </c>
      <c r="EW661" s="202">
        <f>COUNTIF(DL661:ET661,"1")</f>
        <v>0</v>
      </c>
      <c r="EX661" s="203">
        <f>EW661/(EU661+EW661+EY661+FA661)</f>
        <v>0</v>
      </c>
      <c r="EY661" s="202">
        <f>COUNTIF(DL661:ET661,"0")</f>
        <v>0</v>
      </c>
      <c r="EZ661" s="203">
        <f>EY661/(EU661+EW661+EY661+FA661)</f>
        <v>0</v>
      </c>
      <c r="FA661" s="202">
        <f>COUNTIF(DL661:ET661,"KĐG")</f>
        <v>0</v>
      </c>
      <c r="FB661" s="203">
        <f>FA661/(EU661+EW661+EY661+FA661)</f>
        <v>0</v>
      </c>
      <c r="FC661" s="204">
        <f>(((EU661*2)+(EW661*1)+(EY661*0)))/(EU661+EW661+EY661)</f>
        <v>2</v>
      </c>
      <c r="FD661" s="207" t="str">
        <f>IF(FB661&gt;=50%,"KĐG",IF(FC661&gt;=1.6,"Đạt mục tiêu",IF(FC661&gt;=1,"Cần cố gắng","Chưa đạt")))</f>
        <v>Đạt mục tiêu</v>
      </c>
      <c r="FE661" s="77"/>
      <c r="FF661" s="77"/>
      <c r="FG661" s="77"/>
      <c r="FH661" s="77"/>
      <c r="FI661" s="77"/>
      <c r="FJ661" s="61"/>
      <c r="FK661" s="61"/>
      <c r="FL661" s="61"/>
      <c r="FM661" s="61"/>
      <c r="FN661" s="61"/>
      <c r="FO661" s="61"/>
      <c r="FP661" s="61"/>
      <c r="FQ661" s="61"/>
      <c r="FR661" s="61"/>
      <c r="FS661" s="61"/>
      <c r="FT661" s="61"/>
      <c r="FU661" s="61"/>
      <c r="FV661" s="61"/>
      <c r="FW661" s="61"/>
      <c r="FX661" s="61"/>
      <c r="FY661" s="61"/>
      <c r="FZ661" s="61"/>
      <c r="GA661" s="61"/>
      <c r="GB661" s="61"/>
      <c r="GC661" s="61"/>
      <c r="GD661" s="61"/>
      <c r="GE661" s="61"/>
      <c r="GF661" s="61"/>
      <c r="GG661" s="61"/>
      <c r="GH661" s="61"/>
      <c r="GI661" s="61"/>
      <c r="GJ661" s="61"/>
      <c r="GK661" s="61"/>
      <c r="GL661" s="61"/>
      <c r="GM661" s="61"/>
      <c r="GN661" s="61"/>
      <c r="GO661" s="61"/>
      <c r="GP661" s="61"/>
      <c r="GQ661" s="61"/>
      <c r="GR661" s="61"/>
      <c r="GS661" s="61"/>
      <c r="GT661" s="61"/>
      <c r="GU661" s="61"/>
      <c r="GV661" s="61"/>
      <c r="GW661" s="61"/>
      <c r="GX661" s="61"/>
      <c r="GY661" s="77"/>
      <c r="GZ661" s="77"/>
      <c r="HA661" s="77"/>
      <c r="HB661" s="77"/>
      <c r="HC661" s="77"/>
      <c r="HD661" s="61"/>
      <c r="HE661" s="61"/>
      <c r="HF661" s="61"/>
      <c r="HG661" s="61"/>
      <c r="HH661" s="61"/>
      <c r="HI661" s="61"/>
      <c r="HJ661" s="61"/>
      <c r="HK661" s="61"/>
      <c r="HL661" s="61"/>
      <c r="HM661" s="61"/>
      <c r="HN661" s="61"/>
      <c r="HO661" s="61"/>
      <c r="HP661" s="61"/>
      <c r="HQ661" s="61"/>
      <c r="HR661" s="61"/>
      <c r="HS661" s="61"/>
      <c r="HT661" s="61"/>
      <c r="HU661" s="61"/>
      <c r="HV661" s="61"/>
      <c r="HW661" s="61"/>
      <c r="HX661" s="61"/>
      <c r="HY661" s="61"/>
      <c r="HZ661" s="61"/>
      <c r="IA661" s="61"/>
      <c r="IB661" s="61"/>
      <c r="IC661" s="61"/>
      <c r="ID661" s="61"/>
      <c r="IE661" s="61"/>
      <c r="IF661" s="61"/>
      <c r="IG661" s="61"/>
      <c r="IH661" s="61"/>
      <c r="II661" s="61"/>
      <c r="IJ661" s="61"/>
      <c r="IK661" s="61"/>
      <c r="IL661" s="61"/>
      <c r="IM661" s="61"/>
      <c r="IN661" s="61"/>
      <c r="IO661" s="61"/>
      <c r="IP661" s="61"/>
      <c r="IQ661" s="61"/>
      <c r="IR661" s="61"/>
      <c r="IS661" s="77"/>
      <c r="IT661" s="77"/>
      <c r="IU661" s="77"/>
      <c r="IV661" s="77"/>
      <c r="IW661" s="61"/>
      <c r="IX661" s="61"/>
      <c r="IY661" s="61"/>
      <c r="IZ661" s="61"/>
      <c r="JA661" s="61"/>
      <c r="JB661" s="61"/>
      <c r="JC661" s="61"/>
      <c r="JD661" s="61"/>
      <c r="JE661" s="61"/>
      <c r="JF661" s="61"/>
      <c r="JG661" s="61"/>
      <c r="JH661" s="61"/>
      <c r="JI661" s="61"/>
      <c r="JJ661" s="61"/>
      <c r="JK661" s="61"/>
      <c r="JL661" s="61"/>
      <c r="JM661" s="61"/>
      <c r="JN661" s="61"/>
      <c r="JO661" s="61"/>
      <c r="JP661" s="61"/>
      <c r="JQ661" s="61"/>
      <c r="JR661" s="61"/>
      <c r="JS661" s="61"/>
      <c r="JT661" s="61"/>
      <c r="JU661" s="61"/>
      <c r="JV661" s="61"/>
      <c r="JW661" s="61"/>
      <c r="JX661" s="61"/>
      <c r="JY661" s="61"/>
      <c r="JZ661" s="61"/>
      <c r="KA661" s="61"/>
      <c r="KB661" s="61"/>
      <c r="KC661" s="61"/>
      <c r="KD661" s="61"/>
      <c r="KE661" s="61"/>
      <c r="KF661" s="61"/>
      <c r="KG661" s="61"/>
      <c r="KH661" s="61"/>
      <c r="KI661" s="61"/>
      <c r="KJ661" s="61"/>
      <c r="KK661" s="61"/>
      <c r="KL661" s="61"/>
      <c r="KM661" s="61"/>
      <c r="KN661" s="61"/>
      <c r="KO661" s="61"/>
      <c r="KP661" s="61"/>
      <c r="KQ661" s="61"/>
      <c r="KR661" s="61"/>
      <c r="KS661" s="61"/>
      <c r="KT661" s="61"/>
      <c r="KU661" s="61"/>
      <c r="KV661" s="61"/>
      <c r="KW661" s="61"/>
      <c r="KX661" s="61"/>
      <c r="KY661" s="61"/>
      <c r="KZ661" s="61"/>
      <c r="LA661" s="61"/>
      <c r="LB661" s="61"/>
      <c r="LC661" s="61"/>
      <c r="LD661" s="61"/>
      <c r="LE661" s="61"/>
      <c r="LF661" s="61"/>
      <c r="LG661" s="61"/>
      <c r="LH661" s="61"/>
      <c r="LI661" s="61"/>
      <c r="LJ661" s="61"/>
      <c r="LK661" s="61"/>
      <c r="LL661" s="61"/>
      <c r="LM661" s="61"/>
      <c r="LN661" s="61"/>
      <c r="LO661" s="61"/>
      <c r="LP661" s="61"/>
      <c r="LQ661" s="61"/>
      <c r="LR661" s="61"/>
      <c r="LS661" s="61"/>
      <c r="LT661" s="61"/>
      <c r="LU661" s="61"/>
      <c r="LV661" s="61"/>
      <c r="LW661" s="61"/>
      <c r="LX661" s="61"/>
      <c r="LY661" s="61"/>
      <c r="LZ661" s="61"/>
      <c r="MA661" s="61"/>
      <c r="MB661" s="61"/>
      <c r="MC661" s="61"/>
      <c r="MD661" s="61"/>
      <c r="ME661" s="61"/>
      <c r="MF661" s="61"/>
      <c r="MG661" s="61"/>
      <c r="MH661" s="61"/>
      <c r="MI661" s="61"/>
      <c r="MJ661" s="61"/>
      <c r="MK661" s="61"/>
      <c r="ML661" s="61"/>
      <c r="MM661" s="61"/>
      <c r="MN661" s="61"/>
      <c r="MO661" s="61"/>
      <c r="MP661" s="61"/>
      <c r="MQ661" s="61"/>
      <c r="MR661" s="61"/>
      <c r="MS661" s="61"/>
      <c r="MT661" s="61"/>
      <c r="MU661" s="61"/>
      <c r="MV661" s="61"/>
      <c r="MW661" s="61"/>
      <c r="MX661" s="61"/>
      <c r="MY661" s="61"/>
      <c r="MZ661" s="61"/>
      <c r="NA661" s="61"/>
      <c r="NB661" s="61"/>
      <c r="NC661" s="61"/>
      <c r="ND661" s="61"/>
      <c r="NE661" s="61"/>
      <c r="NF661" s="61"/>
      <c r="NG661" s="61"/>
      <c r="NH661" s="61"/>
      <c r="NI661" s="61"/>
      <c r="NJ661" s="61"/>
      <c r="NK661" s="61"/>
      <c r="NL661" s="61"/>
      <c r="NM661" s="61"/>
      <c r="NN661" s="61"/>
      <c r="NO661" s="61"/>
      <c r="NP661" s="61"/>
      <c r="NQ661" s="61"/>
      <c r="NR661" s="61"/>
      <c r="NS661" s="61"/>
      <c r="NT661" s="61"/>
      <c r="NU661" s="61"/>
      <c r="NV661" s="61"/>
      <c r="NW661" s="61"/>
      <c r="NX661" s="61"/>
      <c r="NY661" s="61"/>
      <c r="NZ661" s="61"/>
      <c r="OA661" s="61"/>
      <c r="OB661" s="61"/>
      <c r="OC661" s="61"/>
      <c r="OD661" s="61"/>
      <c r="OE661" s="61"/>
      <c r="OF661" s="61"/>
      <c r="OG661" s="61"/>
      <c r="OH661" s="61"/>
      <c r="OI661" s="61"/>
      <c r="OJ661" s="61"/>
      <c r="OK661" s="61"/>
      <c r="OL661" s="61"/>
      <c r="OM661" s="61"/>
      <c r="ON661" s="61"/>
      <c r="OO661" s="61"/>
      <c r="OP661" s="61"/>
      <c r="OQ661" s="61"/>
      <c r="OR661" s="61"/>
      <c r="OS661" s="61"/>
      <c r="OT661" s="61"/>
      <c r="OU661" s="61"/>
      <c r="OV661" s="61"/>
      <c r="OW661" s="61"/>
      <c r="OX661" s="61"/>
      <c r="OY661" s="61"/>
      <c r="OZ661" s="61"/>
    </row>
    <row r="662" spans="1:416" ht="47.25" hidden="1">
      <c r="A662" s="282"/>
      <c r="B662" s="282"/>
      <c r="C662" s="403"/>
      <c r="D662" s="439"/>
      <c r="E662" s="403"/>
      <c r="F662" s="425"/>
      <c r="G662" s="281"/>
      <c r="H662" s="142" t="s">
        <v>1451</v>
      </c>
      <c r="I662" s="137" t="s">
        <v>1470</v>
      </c>
      <c r="J662" s="134"/>
      <c r="K662" s="206" t="s">
        <v>662</v>
      </c>
      <c r="L662" s="134" t="s">
        <v>500</v>
      </c>
      <c r="M662" s="55" t="s">
        <v>379</v>
      </c>
      <c r="N662" s="61" t="s">
        <v>349</v>
      </c>
      <c r="O662" s="282"/>
      <c r="P662" s="282"/>
      <c r="Q662" s="131"/>
      <c r="R662" s="131"/>
      <c r="S662" s="131" t="s">
        <v>205</v>
      </c>
      <c r="T662" s="131"/>
      <c r="U662" s="131"/>
      <c r="V662" s="131"/>
      <c r="W662" s="131"/>
      <c r="X662" s="131"/>
      <c r="Y662" s="131"/>
      <c r="Z662" s="131"/>
      <c r="AA662" s="131"/>
      <c r="AB662" s="130">
        <f t="shared" si="893"/>
        <v>1</v>
      </c>
      <c r="AC662" s="77"/>
      <c r="AD662" s="77"/>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251"/>
      <c r="BT662" s="251"/>
      <c r="BU662" s="77"/>
      <c r="BV662" s="77"/>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c r="CT662" s="61"/>
      <c r="CU662" s="61"/>
      <c r="CV662" s="61"/>
      <c r="CW662" s="61"/>
      <c r="CX662" s="61"/>
      <c r="CY662" s="61"/>
      <c r="CZ662" s="61"/>
      <c r="DA662" s="61"/>
      <c r="DB662" s="61"/>
      <c r="DC662" s="61"/>
      <c r="DD662" s="61"/>
      <c r="DE662" s="61"/>
      <c r="DF662" s="61"/>
      <c r="DG662" s="61"/>
      <c r="DH662" s="61"/>
      <c r="DI662" s="61"/>
      <c r="DJ662" s="61"/>
      <c r="DK662" s="61"/>
      <c r="DL662" s="77"/>
      <c r="DM662" s="77"/>
      <c r="DN662" s="77"/>
      <c r="DO662" s="77"/>
      <c r="DP662" s="201"/>
      <c r="DQ662" s="201"/>
      <c r="DR662" s="201"/>
      <c r="DS662" s="201"/>
      <c r="DT662" s="201"/>
      <c r="DU662" s="201"/>
      <c r="DV662" s="201"/>
      <c r="DW662" s="201"/>
      <c r="DX662" s="201"/>
      <c r="DY662" s="201"/>
      <c r="DZ662" s="201"/>
      <c r="EA662" s="201"/>
      <c r="EB662" s="201"/>
      <c r="EC662" s="201"/>
      <c r="ED662" s="201"/>
      <c r="EE662" s="201"/>
      <c r="EF662" s="201"/>
      <c r="EG662" s="201"/>
      <c r="EH662" s="201"/>
      <c r="EI662" s="201"/>
      <c r="EJ662" s="201"/>
      <c r="EK662" s="201"/>
      <c r="EL662" s="201"/>
      <c r="EM662" s="201"/>
      <c r="EN662" s="201"/>
      <c r="EO662" s="201"/>
      <c r="EP662" s="201"/>
      <c r="EQ662" s="201"/>
      <c r="ER662" s="201"/>
      <c r="ES662" s="201"/>
      <c r="ET662" s="201"/>
      <c r="EU662" s="202"/>
      <c r="EV662" s="203"/>
      <c r="EW662" s="202"/>
      <c r="EX662" s="203"/>
      <c r="EY662" s="202"/>
      <c r="EZ662" s="203"/>
      <c r="FA662" s="202"/>
      <c r="FB662" s="203"/>
      <c r="FC662" s="204"/>
      <c r="FD662" s="207"/>
      <c r="FE662" s="79"/>
      <c r="FF662" s="79"/>
      <c r="FG662" s="79" t="s">
        <v>552</v>
      </c>
      <c r="FH662" s="79"/>
      <c r="FI662" s="79"/>
      <c r="FJ662" s="77" t="s">
        <v>463</v>
      </c>
      <c r="FK662" s="77" t="s">
        <v>463</v>
      </c>
      <c r="FL662" s="77" t="s">
        <v>463</v>
      </c>
      <c r="FM662" s="77" t="s">
        <v>1022</v>
      </c>
      <c r="FN662" s="77" t="s">
        <v>1022</v>
      </c>
      <c r="FO662" s="77" t="s">
        <v>463</v>
      </c>
      <c r="FP662" s="77" t="s">
        <v>1022</v>
      </c>
      <c r="FQ662" s="77" t="s">
        <v>463</v>
      </c>
      <c r="FR662" s="77" t="s">
        <v>463</v>
      </c>
      <c r="FS662" s="77" t="s">
        <v>463</v>
      </c>
      <c r="FT662" s="77" t="s">
        <v>463</v>
      </c>
      <c r="FU662" s="77" t="s">
        <v>463</v>
      </c>
      <c r="FV662" s="77" t="s">
        <v>463</v>
      </c>
      <c r="FW662" s="77" t="s">
        <v>463</v>
      </c>
      <c r="FX662" s="77" t="s">
        <v>463</v>
      </c>
      <c r="FY662" s="77" t="s">
        <v>463</v>
      </c>
      <c r="FZ662" s="77" t="s">
        <v>463</v>
      </c>
      <c r="GA662" s="77" t="s">
        <v>463</v>
      </c>
      <c r="GB662" s="77" t="s">
        <v>463</v>
      </c>
      <c r="GC662" s="77" t="s">
        <v>463</v>
      </c>
      <c r="GD662" s="77" t="s">
        <v>463</v>
      </c>
      <c r="GE662" s="77" t="s">
        <v>463</v>
      </c>
      <c r="GF662" s="77" t="s">
        <v>463</v>
      </c>
      <c r="GG662" s="77" t="s">
        <v>1022</v>
      </c>
      <c r="GH662" s="77" t="s">
        <v>463</v>
      </c>
      <c r="GI662" s="77" t="s">
        <v>463</v>
      </c>
      <c r="GJ662" s="77" t="s">
        <v>463</v>
      </c>
      <c r="GK662" s="77" t="s">
        <v>463</v>
      </c>
      <c r="GL662" s="77" t="s">
        <v>463</v>
      </c>
      <c r="GM662" s="77" t="s">
        <v>463</v>
      </c>
      <c r="GN662" s="77" t="s">
        <v>463</v>
      </c>
      <c r="GO662" s="202">
        <f t="shared" ref="GO662" si="972">COUNTIF(EZ662:GN662,"2")</f>
        <v>27</v>
      </c>
      <c r="GP662" s="203">
        <f t="shared" ref="GP662" si="973">GO662/(GO662+GQ662+GS662+GU662)</f>
        <v>0.87096774193548387</v>
      </c>
      <c r="GQ662" s="202">
        <f t="shared" ref="GQ662" si="974">COUNTIF(EZ662:GN662,"1")</f>
        <v>4</v>
      </c>
      <c r="GR662" s="203">
        <f t="shared" ref="GR662" si="975">GQ662/(GO662+GQ662+GS662+GU662)</f>
        <v>0.12903225806451613</v>
      </c>
      <c r="GS662" s="202">
        <f t="shared" ref="GS662" si="976">COUNTIF(EZ662:GN662,"0")</f>
        <v>0</v>
      </c>
      <c r="GT662" s="203">
        <f t="shared" ref="GT662" si="977">GS662/(GO662+GQ662+GS662+GU662)</f>
        <v>0</v>
      </c>
      <c r="GU662" s="202">
        <f t="shared" ref="GU662" si="978">COUNTIF(EZ662:GN662,"KĐG")</f>
        <v>0</v>
      </c>
      <c r="GV662" s="203">
        <f t="shared" ref="GV662" si="979">GU662/(GO662+GQ662+GS662+GU662)</f>
        <v>0</v>
      </c>
      <c r="GW662" s="204">
        <f t="shared" ref="GW662" si="980">(((GO662*2)+(GQ662*1)+(GS662*0)))/(GO662+GQ662+GS662)</f>
        <v>1.8709677419354838</v>
      </c>
      <c r="GX662" s="205" t="str">
        <f t="shared" ref="GX662" si="981">IF(GV662&gt;=50%,"KĐG",IF(GW662&gt;=1.6,"Đạt mục tiêu",IF(GW662&gt;=1,"Cần cố gắng","Chưa đạt")))</f>
        <v>Đạt mục tiêu</v>
      </c>
      <c r="GY662" s="77"/>
      <c r="GZ662" s="77"/>
      <c r="HA662" s="77"/>
      <c r="HB662" s="77"/>
      <c r="HC662" s="77"/>
      <c r="HD662" s="61"/>
      <c r="HE662" s="61"/>
      <c r="HF662" s="61"/>
      <c r="HG662" s="61"/>
      <c r="HH662" s="61"/>
      <c r="HI662" s="61"/>
      <c r="HJ662" s="61"/>
      <c r="HK662" s="61"/>
      <c r="HL662" s="61"/>
      <c r="HM662" s="61"/>
      <c r="HN662" s="61"/>
      <c r="HO662" s="61"/>
      <c r="HP662" s="61"/>
      <c r="HQ662" s="61"/>
      <c r="HR662" s="61"/>
      <c r="HS662" s="61"/>
      <c r="HT662" s="61"/>
      <c r="HU662" s="61"/>
      <c r="HV662" s="61"/>
      <c r="HW662" s="61"/>
      <c r="HX662" s="61"/>
      <c r="HY662" s="61"/>
      <c r="HZ662" s="61"/>
      <c r="IA662" s="61"/>
      <c r="IB662" s="61"/>
      <c r="IC662" s="61"/>
      <c r="ID662" s="61"/>
      <c r="IE662" s="61"/>
      <c r="IF662" s="61"/>
      <c r="IG662" s="61"/>
      <c r="IH662" s="61"/>
      <c r="II662" s="61"/>
      <c r="IJ662" s="61"/>
      <c r="IK662" s="61"/>
      <c r="IL662" s="61"/>
      <c r="IM662" s="61"/>
      <c r="IN662" s="61"/>
      <c r="IO662" s="61"/>
      <c r="IP662" s="61"/>
      <c r="IQ662" s="61"/>
      <c r="IR662" s="61"/>
      <c r="IS662" s="77"/>
      <c r="IT662" s="77"/>
      <c r="IU662" s="77"/>
      <c r="IV662" s="77"/>
      <c r="IW662" s="61"/>
      <c r="IX662" s="61"/>
      <c r="IY662" s="61"/>
      <c r="IZ662" s="61"/>
      <c r="JA662" s="61"/>
      <c r="JB662" s="61"/>
      <c r="JC662" s="61"/>
      <c r="JD662" s="61"/>
      <c r="JE662" s="61"/>
      <c r="JF662" s="61"/>
      <c r="JG662" s="61"/>
      <c r="JH662" s="61"/>
      <c r="JI662" s="61"/>
      <c r="JJ662" s="61"/>
      <c r="JK662" s="61"/>
      <c r="JL662" s="61"/>
      <c r="JM662" s="61"/>
      <c r="JN662" s="61"/>
      <c r="JO662" s="61"/>
      <c r="JP662" s="61"/>
      <c r="JQ662" s="61"/>
      <c r="JR662" s="61"/>
      <c r="JS662" s="61"/>
      <c r="JT662" s="61"/>
      <c r="JU662" s="61"/>
      <c r="JV662" s="61"/>
      <c r="JW662" s="61"/>
      <c r="JX662" s="61"/>
      <c r="JY662" s="61"/>
      <c r="JZ662" s="61"/>
      <c r="KA662" s="61"/>
      <c r="KB662" s="61"/>
      <c r="KC662" s="61"/>
      <c r="KD662" s="61"/>
      <c r="KE662" s="61"/>
      <c r="KF662" s="61"/>
      <c r="KG662" s="61"/>
      <c r="KH662" s="61"/>
      <c r="KI662" s="61"/>
      <c r="KJ662" s="61"/>
      <c r="KK662" s="61"/>
      <c r="KL662" s="61"/>
      <c r="KM662" s="61"/>
      <c r="KN662" s="61"/>
      <c r="KO662" s="61"/>
      <c r="KP662" s="61"/>
      <c r="KQ662" s="61"/>
      <c r="KR662" s="61"/>
      <c r="KS662" s="61"/>
      <c r="KT662" s="61"/>
      <c r="KU662" s="61"/>
      <c r="KV662" s="61"/>
      <c r="KW662" s="61"/>
      <c r="KX662" s="61"/>
      <c r="KY662" s="61"/>
      <c r="KZ662" s="61"/>
      <c r="LA662" s="61"/>
      <c r="LB662" s="61"/>
      <c r="LC662" s="61"/>
      <c r="LD662" s="61"/>
      <c r="LE662" s="61"/>
      <c r="LF662" s="61"/>
      <c r="LG662" s="61"/>
      <c r="LH662" s="61"/>
      <c r="LI662" s="61"/>
      <c r="LJ662" s="61"/>
      <c r="LK662" s="61"/>
      <c r="LL662" s="61"/>
      <c r="LM662" s="61"/>
      <c r="LN662" s="61"/>
      <c r="LO662" s="61"/>
      <c r="LP662" s="61"/>
      <c r="LQ662" s="61"/>
      <c r="LR662" s="61"/>
      <c r="LS662" s="61"/>
      <c r="LT662" s="61"/>
      <c r="LU662" s="61"/>
      <c r="LV662" s="61"/>
      <c r="LW662" s="61"/>
      <c r="LX662" s="61"/>
      <c r="LY662" s="61"/>
      <c r="LZ662" s="61"/>
      <c r="MA662" s="61"/>
      <c r="MB662" s="61"/>
      <c r="MC662" s="61"/>
      <c r="MD662" s="61"/>
      <c r="ME662" s="61"/>
      <c r="MF662" s="61"/>
      <c r="MG662" s="61"/>
      <c r="MH662" s="61"/>
      <c r="MI662" s="61"/>
      <c r="MJ662" s="61"/>
      <c r="MK662" s="61"/>
      <c r="ML662" s="61"/>
      <c r="MM662" s="61"/>
      <c r="MN662" s="61"/>
      <c r="MO662" s="61"/>
      <c r="MP662" s="61"/>
      <c r="MQ662" s="61"/>
      <c r="MR662" s="61"/>
      <c r="MS662" s="61"/>
      <c r="MT662" s="61"/>
      <c r="MU662" s="61"/>
      <c r="MV662" s="61"/>
      <c r="MW662" s="61"/>
      <c r="MX662" s="61"/>
      <c r="MY662" s="61"/>
      <c r="MZ662" s="61"/>
      <c r="NA662" s="61"/>
      <c r="NB662" s="61"/>
      <c r="NC662" s="61"/>
      <c r="ND662" s="61"/>
      <c r="NE662" s="61"/>
      <c r="NF662" s="61"/>
      <c r="NG662" s="61"/>
      <c r="NH662" s="61"/>
      <c r="NI662" s="61"/>
      <c r="NJ662" s="61"/>
      <c r="NK662" s="61"/>
      <c r="NL662" s="61"/>
      <c r="NM662" s="61"/>
      <c r="NN662" s="61"/>
      <c r="NO662" s="61"/>
      <c r="NP662" s="61"/>
      <c r="NQ662" s="61"/>
      <c r="NR662" s="61"/>
      <c r="NS662" s="61"/>
      <c r="NT662" s="61"/>
      <c r="NU662" s="61"/>
      <c r="NV662" s="61"/>
      <c r="NW662" s="61"/>
      <c r="NX662" s="61"/>
      <c r="NY662" s="61"/>
      <c r="NZ662" s="61"/>
      <c r="OA662" s="61"/>
      <c r="OB662" s="61"/>
      <c r="OC662" s="61"/>
      <c r="OD662" s="61"/>
      <c r="OE662" s="61"/>
      <c r="OF662" s="61"/>
      <c r="OG662" s="61"/>
      <c r="OH662" s="61"/>
      <c r="OI662" s="61"/>
      <c r="OJ662" s="61"/>
      <c r="OK662" s="61"/>
      <c r="OL662" s="61"/>
      <c r="OM662" s="61"/>
      <c r="ON662" s="61"/>
      <c r="OO662" s="61"/>
      <c r="OP662" s="61"/>
      <c r="OQ662" s="61"/>
      <c r="OR662" s="61"/>
      <c r="OS662" s="61"/>
      <c r="OT662" s="61"/>
      <c r="OU662" s="61"/>
      <c r="OV662" s="61"/>
      <c r="OW662" s="61"/>
      <c r="OX662" s="61"/>
      <c r="OY662" s="61"/>
      <c r="OZ662" s="61"/>
    </row>
    <row r="663" spans="1:416" ht="78.75" hidden="1">
      <c r="A663" s="282"/>
      <c r="B663" s="282"/>
      <c r="C663" s="403"/>
      <c r="D663" s="439"/>
      <c r="E663" s="403"/>
      <c r="F663" s="425"/>
      <c r="G663" s="281"/>
      <c r="H663" s="137" t="s">
        <v>1452</v>
      </c>
      <c r="I663" s="137" t="s">
        <v>1471</v>
      </c>
      <c r="J663" s="134"/>
      <c r="K663" s="206" t="s">
        <v>662</v>
      </c>
      <c r="L663" s="134" t="s">
        <v>500</v>
      </c>
      <c r="M663" s="55" t="s">
        <v>379</v>
      </c>
      <c r="N663" s="61" t="s">
        <v>349</v>
      </c>
      <c r="O663" s="282"/>
      <c r="P663" s="282"/>
      <c r="Q663" s="131"/>
      <c r="R663" s="131"/>
      <c r="S663" s="131"/>
      <c r="T663" s="131" t="s">
        <v>205</v>
      </c>
      <c r="U663" s="131"/>
      <c r="V663" s="131"/>
      <c r="W663" s="131"/>
      <c r="X663" s="131"/>
      <c r="Y663" s="131"/>
      <c r="Z663" s="131"/>
      <c r="AA663" s="131"/>
      <c r="AB663" s="130">
        <f t="shared" si="893"/>
        <v>1</v>
      </c>
      <c r="AC663" s="77"/>
      <c r="AD663" s="77"/>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251"/>
      <c r="BT663" s="251"/>
      <c r="BU663" s="77"/>
      <c r="BV663" s="77"/>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c r="CT663" s="61"/>
      <c r="CU663" s="61"/>
      <c r="CV663" s="61"/>
      <c r="CW663" s="61"/>
      <c r="CX663" s="61"/>
      <c r="CY663" s="61"/>
      <c r="CZ663" s="61"/>
      <c r="DA663" s="61"/>
      <c r="DB663" s="61"/>
      <c r="DC663" s="61"/>
      <c r="DD663" s="61"/>
      <c r="DE663" s="61"/>
      <c r="DF663" s="61"/>
      <c r="DG663" s="61"/>
      <c r="DH663" s="61"/>
      <c r="DI663" s="61"/>
      <c r="DJ663" s="61"/>
      <c r="DK663" s="61"/>
      <c r="DL663" s="178" t="s">
        <v>552</v>
      </c>
      <c r="DM663" s="61"/>
      <c r="DN663" s="61"/>
      <c r="DO663" s="61"/>
      <c r="DP663" s="201">
        <v>2</v>
      </c>
      <c r="DQ663" s="201">
        <v>2</v>
      </c>
      <c r="DR663" s="201">
        <v>2</v>
      </c>
      <c r="DS663" s="201">
        <v>1</v>
      </c>
      <c r="DT663" s="201">
        <v>2</v>
      </c>
      <c r="DU663" s="201">
        <v>2</v>
      </c>
      <c r="DV663" s="201">
        <v>2</v>
      </c>
      <c r="DW663" s="201">
        <v>1</v>
      </c>
      <c r="DX663" s="201">
        <v>2</v>
      </c>
      <c r="DY663" s="201">
        <v>2</v>
      </c>
      <c r="DZ663" s="201">
        <v>1</v>
      </c>
      <c r="EA663" s="201">
        <v>2</v>
      </c>
      <c r="EB663" s="201">
        <v>2</v>
      </c>
      <c r="EC663" s="201">
        <v>2</v>
      </c>
      <c r="ED663" s="201">
        <v>2</v>
      </c>
      <c r="EE663" s="201">
        <v>2</v>
      </c>
      <c r="EF663" s="201">
        <v>2</v>
      </c>
      <c r="EG663" s="201">
        <v>2</v>
      </c>
      <c r="EH663" s="201">
        <v>2</v>
      </c>
      <c r="EI663" s="201">
        <v>2</v>
      </c>
      <c r="EJ663" s="201">
        <v>2</v>
      </c>
      <c r="EK663" s="201">
        <v>2</v>
      </c>
      <c r="EL663" s="201">
        <v>2</v>
      </c>
      <c r="EM663" s="201">
        <v>2</v>
      </c>
      <c r="EN663" s="201">
        <v>1</v>
      </c>
      <c r="EO663" s="201">
        <v>2</v>
      </c>
      <c r="EP663" s="201">
        <v>2</v>
      </c>
      <c r="EQ663" s="201">
        <v>2</v>
      </c>
      <c r="ER663" s="201">
        <v>2</v>
      </c>
      <c r="ES663" s="201">
        <v>2</v>
      </c>
      <c r="ET663" s="201">
        <v>2</v>
      </c>
      <c r="EU663" s="202">
        <f>COUNTIF(DL663:ET663,"2")</f>
        <v>27</v>
      </c>
      <c r="EV663" s="203">
        <f>EU663/(EU663+EW663+EY663+FA663)</f>
        <v>0.87096774193548387</v>
      </c>
      <c r="EW663" s="202">
        <f>COUNTIF(DL663:ET663,"1")</f>
        <v>4</v>
      </c>
      <c r="EX663" s="203">
        <f>EW663/(EU663+EW663+EY663+FA663)</f>
        <v>0.12903225806451613</v>
      </c>
      <c r="EY663" s="202">
        <f>COUNTIF(DL663:ET663,"0")</f>
        <v>0</v>
      </c>
      <c r="EZ663" s="203">
        <f>EY663/(EU663+EW663+EY663+FA663)</f>
        <v>0</v>
      </c>
      <c r="FA663" s="202">
        <f>COUNTIF(DL663:ET663,"KĐG")</f>
        <v>0</v>
      </c>
      <c r="FB663" s="203">
        <f>FA663/(EU663+EW663+EY663+FA663)</f>
        <v>0</v>
      </c>
      <c r="FC663" s="204">
        <f>(((EU663*2)+(EW663*1)+(EY663*0)))/(EU663+EW663+EY663)</f>
        <v>1.8709677419354838</v>
      </c>
      <c r="FD663" s="207" t="str">
        <f>IF(FB663&gt;=50%,"KĐG",IF(FC663&gt;=1.6,"Đạt mục tiêu",IF(FC663&gt;=1,"Cần cố gắng","Chưa đạt")))</f>
        <v>Đạt mục tiêu</v>
      </c>
      <c r="FE663" s="77"/>
      <c r="FF663" s="77"/>
      <c r="FG663" s="77"/>
      <c r="FH663" s="77"/>
      <c r="FI663" s="77"/>
      <c r="FJ663" s="61">
        <v>2</v>
      </c>
      <c r="FK663" s="61">
        <v>2</v>
      </c>
      <c r="FL663" s="61">
        <v>2</v>
      </c>
      <c r="FM663" s="61">
        <v>2</v>
      </c>
      <c r="FN663" s="61">
        <v>2</v>
      </c>
      <c r="FO663" s="61">
        <v>2</v>
      </c>
      <c r="FP663" s="61">
        <v>2</v>
      </c>
      <c r="FQ663" s="61">
        <v>2</v>
      </c>
      <c r="FR663" s="61">
        <v>2</v>
      </c>
      <c r="FS663" s="61">
        <v>2</v>
      </c>
      <c r="FT663" s="61">
        <v>1</v>
      </c>
      <c r="FU663" s="61">
        <v>2</v>
      </c>
      <c r="FV663" s="61">
        <v>2</v>
      </c>
      <c r="FW663" s="61">
        <v>2</v>
      </c>
      <c r="FX663" s="61">
        <v>2</v>
      </c>
      <c r="FY663" s="61">
        <v>2</v>
      </c>
      <c r="FZ663" s="61">
        <v>2</v>
      </c>
      <c r="GA663" s="61">
        <v>2</v>
      </c>
      <c r="GB663" s="61">
        <v>2</v>
      </c>
      <c r="GC663" s="61">
        <v>2</v>
      </c>
      <c r="GD663" s="61"/>
      <c r="GE663" s="61"/>
      <c r="GF663" s="61"/>
      <c r="GG663" s="61"/>
      <c r="GH663" s="61"/>
      <c r="GI663" s="61">
        <v>2</v>
      </c>
      <c r="GJ663" s="61">
        <v>2</v>
      </c>
      <c r="GK663" s="61">
        <v>2</v>
      </c>
      <c r="GL663" s="61">
        <v>2</v>
      </c>
      <c r="GM663" s="61"/>
      <c r="GN663" s="61">
        <v>2</v>
      </c>
      <c r="GO663" s="202">
        <f>COUNTIF(FA663:GN663,"2")</f>
        <v>24</v>
      </c>
      <c r="GP663" s="203">
        <f>GO663/(GO663+GQ663+GS663+GU663)</f>
        <v>0.88888888888888884</v>
      </c>
      <c r="GQ663" s="202">
        <f>COUNTIF(FA663:GN663,"1")</f>
        <v>1</v>
      </c>
      <c r="GR663" s="203">
        <f>GQ663/(GO663+GQ663+GS663+GU663)</f>
        <v>3.7037037037037035E-2</v>
      </c>
      <c r="GS663" s="202">
        <f>COUNTIF(FA663:GN663,"0")</f>
        <v>2</v>
      </c>
      <c r="GT663" s="203">
        <f>GS663/(GO663+GQ663+GS663+GU663)</f>
        <v>7.407407407407407E-2</v>
      </c>
      <c r="GU663" s="202">
        <f>COUNTIF(EU663:GN663,"KĐG")</f>
        <v>0</v>
      </c>
      <c r="GV663" s="203">
        <f>GU663/(GO663+GQ663+GS663+GU663)</f>
        <v>0</v>
      </c>
      <c r="GW663" s="204">
        <f>(((GO663*2)+(GQ663*1)+(GS663*0)))/(GO663+GQ663+GS663)</f>
        <v>1.8148148148148149</v>
      </c>
      <c r="GX663" s="207" t="str">
        <f>IF(GV663&gt;=50%,"KĐG",IF(GW663&gt;=1.6,"Đạt mục tiêu",IF(GW663&gt;=1,"Cần cố gắng","Chưa đạt")))</f>
        <v>Đạt mục tiêu</v>
      </c>
      <c r="GY663" s="77"/>
      <c r="GZ663" s="77"/>
      <c r="HA663" s="77"/>
      <c r="HB663" s="77"/>
      <c r="HC663" s="77"/>
      <c r="HD663" s="61"/>
      <c r="HE663" s="61"/>
      <c r="HF663" s="61"/>
      <c r="HG663" s="61"/>
      <c r="HH663" s="61"/>
      <c r="HI663" s="61"/>
      <c r="HJ663" s="61"/>
      <c r="HK663" s="61"/>
      <c r="HL663" s="61"/>
      <c r="HM663" s="61"/>
      <c r="HN663" s="61"/>
      <c r="HO663" s="61"/>
      <c r="HP663" s="61"/>
      <c r="HQ663" s="61"/>
      <c r="HR663" s="61"/>
      <c r="HS663" s="61"/>
      <c r="HT663" s="61"/>
      <c r="HU663" s="61"/>
      <c r="HV663" s="61"/>
      <c r="HW663" s="61"/>
      <c r="HX663" s="61"/>
      <c r="HY663" s="61"/>
      <c r="HZ663" s="61"/>
      <c r="IA663" s="61"/>
      <c r="IB663" s="61"/>
      <c r="IC663" s="61"/>
      <c r="ID663" s="61"/>
      <c r="IE663" s="61"/>
      <c r="IF663" s="61"/>
      <c r="IG663" s="61"/>
      <c r="IH663" s="61"/>
      <c r="II663" s="61"/>
      <c r="IJ663" s="61"/>
      <c r="IK663" s="61"/>
      <c r="IL663" s="61"/>
      <c r="IM663" s="61"/>
      <c r="IN663" s="61"/>
      <c r="IO663" s="61"/>
      <c r="IP663" s="61"/>
      <c r="IQ663" s="61"/>
      <c r="IR663" s="61"/>
      <c r="IS663" s="77"/>
      <c r="IT663" s="77"/>
      <c r="IU663" s="77"/>
      <c r="IV663" s="77"/>
      <c r="IW663" s="61"/>
      <c r="IX663" s="61"/>
      <c r="IY663" s="61"/>
      <c r="IZ663" s="61"/>
      <c r="JA663" s="61"/>
      <c r="JB663" s="61"/>
      <c r="JC663" s="61"/>
      <c r="JD663" s="61"/>
      <c r="JE663" s="61"/>
      <c r="JF663" s="61"/>
      <c r="JG663" s="61"/>
      <c r="JH663" s="61"/>
      <c r="JI663" s="61"/>
      <c r="JJ663" s="61"/>
      <c r="JK663" s="61"/>
      <c r="JL663" s="61"/>
      <c r="JM663" s="61"/>
      <c r="JN663" s="61"/>
      <c r="JO663" s="61"/>
      <c r="JP663" s="61"/>
      <c r="JQ663" s="61"/>
      <c r="JR663" s="61"/>
      <c r="JS663" s="61"/>
      <c r="JT663" s="61"/>
      <c r="JU663" s="61"/>
      <c r="JV663" s="61"/>
      <c r="JW663" s="61"/>
      <c r="JX663" s="61"/>
      <c r="JY663" s="61"/>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61"/>
      <c r="LG663" s="61"/>
      <c r="LH663" s="61"/>
      <c r="LI663" s="61"/>
      <c r="LJ663" s="61"/>
      <c r="LK663" s="61"/>
      <c r="LL663" s="61"/>
      <c r="LM663" s="61"/>
      <c r="LN663" s="61"/>
      <c r="LO663" s="61"/>
      <c r="LP663" s="61"/>
      <c r="LQ663" s="61"/>
      <c r="LR663" s="61"/>
      <c r="LS663" s="61"/>
      <c r="LT663" s="61"/>
      <c r="LU663" s="61"/>
      <c r="LV663" s="61"/>
      <c r="LW663" s="61"/>
      <c r="LX663" s="61"/>
      <c r="LY663" s="61"/>
      <c r="LZ663" s="61"/>
      <c r="MA663" s="61"/>
      <c r="MB663" s="61"/>
      <c r="MC663" s="61"/>
      <c r="MD663" s="61"/>
      <c r="ME663" s="61"/>
      <c r="MF663" s="61"/>
      <c r="MG663" s="61"/>
      <c r="MH663" s="61"/>
      <c r="MI663" s="61"/>
      <c r="MJ663" s="61"/>
      <c r="MK663" s="61"/>
      <c r="ML663" s="61"/>
      <c r="MM663" s="61"/>
      <c r="MN663" s="61"/>
      <c r="MO663" s="61"/>
      <c r="MP663" s="61"/>
      <c r="MQ663" s="61"/>
      <c r="MR663" s="61"/>
      <c r="MS663" s="61"/>
      <c r="MT663" s="61"/>
      <c r="MU663" s="61"/>
      <c r="MV663" s="61"/>
      <c r="MW663" s="61"/>
      <c r="MX663" s="61"/>
      <c r="MY663" s="61"/>
      <c r="MZ663" s="61"/>
      <c r="NA663" s="61"/>
      <c r="NB663" s="61"/>
      <c r="NC663" s="61"/>
      <c r="ND663" s="61"/>
      <c r="NE663" s="61"/>
      <c r="NF663" s="61"/>
      <c r="NG663" s="61"/>
      <c r="NH663" s="61"/>
      <c r="NI663" s="61"/>
      <c r="NJ663" s="61"/>
      <c r="NK663" s="61"/>
      <c r="NL663" s="61"/>
      <c r="NM663" s="61"/>
      <c r="NN663" s="61"/>
      <c r="NO663" s="61"/>
      <c r="NP663" s="61"/>
      <c r="NQ663" s="61"/>
      <c r="NR663" s="61"/>
      <c r="NS663" s="61"/>
      <c r="NT663" s="61"/>
      <c r="NU663" s="61"/>
      <c r="NV663" s="61"/>
      <c r="NW663" s="61"/>
      <c r="NX663" s="61"/>
      <c r="NY663" s="61"/>
      <c r="NZ663" s="61"/>
      <c r="OA663" s="61"/>
      <c r="OB663" s="61"/>
      <c r="OC663" s="61"/>
      <c r="OD663" s="61"/>
      <c r="OE663" s="61"/>
      <c r="OF663" s="61"/>
      <c r="OG663" s="61"/>
      <c r="OH663" s="61"/>
      <c r="OI663" s="61"/>
      <c r="OJ663" s="61"/>
      <c r="OK663" s="61"/>
      <c r="OL663" s="61"/>
      <c r="OM663" s="61"/>
      <c r="ON663" s="61"/>
      <c r="OO663" s="61"/>
      <c r="OP663" s="61"/>
      <c r="OQ663" s="61"/>
      <c r="OR663" s="61"/>
      <c r="OS663" s="61"/>
      <c r="OT663" s="61"/>
      <c r="OU663" s="61"/>
      <c r="OV663" s="61"/>
      <c r="OW663" s="61"/>
      <c r="OX663" s="61"/>
      <c r="OY663" s="61"/>
      <c r="OZ663" s="61"/>
    </row>
    <row r="664" spans="1:416" ht="165" hidden="1" customHeight="1">
      <c r="A664" s="282"/>
      <c r="B664" s="282"/>
      <c r="C664" s="403"/>
      <c r="D664" s="439"/>
      <c r="E664" s="403"/>
      <c r="F664" s="425"/>
      <c r="G664" s="281"/>
      <c r="H664" s="142" t="s">
        <v>1453</v>
      </c>
      <c r="I664" s="137" t="s">
        <v>1598</v>
      </c>
      <c r="J664" s="134"/>
      <c r="K664" s="206" t="s">
        <v>662</v>
      </c>
      <c r="L664" s="134" t="s">
        <v>500</v>
      </c>
      <c r="M664" s="55" t="s">
        <v>379</v>
      </c>
      <c r="N664" s="61" t="s">
        <v>349</v>
      </c>
      <c r="O664" s="282"/>
      <c r="P664" s="282"/>
      <c r="Q664" s="131"/>
      <c r="R664" s="131"/>
      <c r="S664" s="131"/>
      <c r="T664" s="131"/>
      <c r="U664" s="131" t="s">
        <v>205</v>
      </c>
      <c r="V664" s="131"/>
      <c r="W664" s="131"/>
      <c r="X664" s="131"/>
      <c r="Y664" s="131"/>
      <c r="Z664" s="131"/>
      <c r="AA664" s="131"/>
      <c r="AB664" s="130">
        <f t="shared" si="893"/>
        <v>1</v>
      </c>
      <c r="AC664" s="77"/>
      <c r="AD664" s="77"/>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251"/>
      <c r="BT664" s="251"/>
      <c r="BU664" s="77"/>
      <c r="BV664" s="77"/>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61"/>
      <c r="DK664" s="61"/>
      <c r="DL664" s="77"/>
      <c r="DM664" s="77"/>
      <c r="DN664" s="77"/>
      <c r="DO664" s="77"/>
      <c r="DP664" s="61"/>
      <c r="DQ664" s="61"/>
      <c r="DR664" s="61"/>
      <c r="DS664" s="61"/>
      <c r="DT664" s="61"/>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61"/>
      <c r="EX664" s="61"/>
      <c r="EY664" s="61"/>
      <c r="EZ664" s="61"/>
      <c r="FA664" s="61"/>
      <c r="FB664" s="61"/>
      <c r="FC664" s="61"/>
      <c r="FD664" s="61"/>
      <c r="FE664" s="77"/>
      <c r="FF664" s="77"/>
      <c r="FG664" s="77"/>
      <c r="FH664" s="77"/>
      <c r="FI664" s="77"/>
      <c r="FJ664" s="61"/>
      <c r="FK664" s="61"/>
      <c r="FL664" s="61"/>
      <c r="FM664" s="61"/>
      <c r="FN664" s="61"/>
      <c r="FO664" s="61"/>
      <c r="FP664" s="61"/>
      <c r="FQ664" s="61"/>
      <c r="FR664" s="61"/>
      <c r="FS664" s="61"/>
      <c r="FT664" s="61"/>
      <c r="FU664" s="61"/>
      <c r="FV664" s="61"/>
      <c r="FW664" s="61"/>
      <c r="FX664" s="61"/>
      <c r="FY664" s="61"/>
      <c r="FZ664" s="61"/>
      <c r="GA664" s="61"/>
      <c r="GB664" s="61"/>
      <c r="GC664" s="61"/>
      <c r="GD664" s="61"/>
      <c r="GE664" s="61"/>
      <c r="GF664" s="61"/>
      <c r="GG664" s="61"/>
      <c r="GH664" s="61"/>
      <c r="GI664" s="61"/>
      <c r="GJ664" s="61"/>
      <c r="GK664" s="61"/>
      <c r="GL664" s="61"/>
      <c r="GM664" s="61"/>
      <c r="GN664" s="61"/>
      <c r="GO664" s="61"/>
      <c r="GP664" s="61"/>
      <c r="GQ664" s="61"/>
      <c r="GR664" s="61"/>
      <c r="GS664" s="61"/>
      <c r="GT664" s="61"/>
      <c r="GU664" s="61"/>
      <c r="GV664" s="61"/>
      <c r="GW664" s="61"/>
      <c r="GX664" s="61"/>
      <c r="GY664" s="79" t="s">
        <v>552</v>
      </c>
      <c r="GZ664" s="77"/>
      <c r="HA664" s="79"/>
      <c r="HB664" s="77"/>
      <c r="HC664" s="77"/>
      <c r="HD664" s="178">
        <v>2</v>
      </c>
      <c r="HE664" s="61">
        <v>2</v>
      </c>
      <c r="HF664" s="61">
        <v>2</v>
      </c>
      <c r="HG664" s="61">
        <v>2</v>
      </c>
      <c r="HH664" s="61">
        <v>2</v>
      </c>
      <c r="HI664" s="61">
        <v>2</v>
      </c>
      <c r="HJ664" s="61">
        <v>2</v>
      </c>
      <c r="HK664" s="61">
        <v>2</v>
      </c>
      <c r="HL664" s="61">
        <v>2</v>
      </c>
      <c r="HM664" s="61">
        <v>2</v>
      </c>
      <c r="HN664" s="61">
        <v>2</v>
      </c>
      <c r="HO664" s="61">
        <v>2</v>
      </c>
      <c r="HP664" s="61">
        <v>2</v>
      </c>
      <c r="HQ664" s="61">
        <v>2</v>
      </c>
      <c r="HR664" s="61">
        <v>2</v>
      </c>
      <c r="HS664" s="61">
        <v>2</v>
      </c>
      <c r="HT664" s="61">
        <v>2</v>
      </c>
      <c r="HU664" s="61">
        <v>2</v>
      </c>
      <c r="HV664" s="61">
        <v>2</v>
      </c>
      <c r="HW664" s="61"/>
      <c r="HX664" s="61"/>
      <c r="HY664" s="61"/>
      <c r="HZ664" s="61"/>
      <c r="IA664" s="61"/>
      <c r="IB664" s="61"/>
      <c r="IC664" s="61">
        <v>2</v>
      </c>
      <c r="ID664" s="61">
        <v>2</v>
      </c>
      <c r="IE664" s="61">
        <v>2</v>
      </c>
      <c r="IF664" s="61">
        <v>2</v>
      </c>
      <c r="IG664" s="61">
        <v>2</v>
      </c>
      <c r="IH664" s="202">
        <f>COUNTIF(HD664:IG664,"2")</f>
        <v>24</v>
      </c>
      <c r="II664" s="203">
        <f>IH664/(IH664+IJ664+IL664+IN664)</f>
        <v>1</v>
      </c>
      <c r="IJ664" s="202">
        <f>COUNTIF(HD664:IG664,"1")</f>
        <v>0</v>
      </c>
      <c r="IK664" s="203">
        <f>IJ664/(IH664+IJ664+IL664+IN664)</f>
        <v>0</v>
      </c>
      <c r="IL664" s="202">
        <f>COUNTIF(HD664:IG664,"0")</f>
        <v>0</v>
      </c>
      <c r="IM664" s="203">
        <f>IL664/(IH664+IJ664+IL664+IN664)</f>
        <v>0</v>
      </c>
      <c r="IN664" s="202">
        <f>COUNTIF(GO664:IG664,"KĐG")</f>
        <v>0</v>
      </c>
      <c r="IO664" s="203">
        <f>IN664/(IH664+IJ664+IL664+IN664)</f>
        <v>0</v>
      </c>
      <c r="IP664" s="204">
        <f>(((IH664*2)+(IJ664*1)+(IL664*0)))/(IH664+IJ664+IL664)</f>
        <v>2</v>
      </c>
      <c r="IQ664" s="208" t="str">
        <f>IF(IO664&gt;=50%,"KĐG",IF(IP664&gt;=1.6,"Đạt mục tiêu",IF(IP664&gt;=1,"Cần cố gắng","Chưa đạt")))</f>
        <v>Đạt mục tiêu</v>
      </c>
      <c r="IR664" s="208"/>
      <c r="IS664" s="77"/>
      <c r="IT664" s="77"/>
      <c r="IU664" s="77"/>
      <c r="IV664" s="77"/>
      <c r="IW664" s="61"/>
      <c r="IX664" s="61"/>
      <c r="IY664" s="61"/>
      <c r="IZ664" s="61"/>
      <c r="JA664" s="61"/>
      <c r="JB664" s="61"/>
      <c r="JC664" s="61"/>
      <c r="JD664" s="61"/>
      <c r="JE664" s="61"/>
      <c r="JF664" s="61"/>
      <c r="JG664" s="61"/>
      <c r="JH664" s="61"/>
      <c r="JI664" s="61"/>
      <c r="JJ664" s="61"/>
      <c r="JK664" s="61"/>
      <c r="JL664" s="61"/>
      <c r="JM664" s="61"/>
      <c r="JN664" s="61"/>
      <c r="JO664" s="61"/>
      <c r="JP664" s="61"/>
      <c r="JQ664" s="61"/>
      <c r="JR664" s="61"/>
      <c r="JS664" s="61"/>
      <c r="JT664" s="61"/>
      <c r="JU664" s="61"/>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61"/>
      <c r="LG664" s="61"/>
      <c r="LH664" s="61"/>
      <c r="LI664" s="61"/>
      <c r="LJ664" s="61"/>
      <c r="LK664" s="61"/>
      <c r="LL664" s="61"/>
      <c r="LM664" s="61"/>
      <c r="LN664" s="61"/>
      <c r="LO664" s="61"/>
      <c r="LP664" s="61"/>
      <c r="LQ664" s="61"/>
      <c r="LR664" s="61"/>
      <c r="LS664" s="61"/>
      <c r="LT664" s="61"/>
      <c r="LU664" s="61"/>
      <c r="LV664" s="61"/>
      <c r="LW664" s="61"/>
      <c r="LX664" s="61"/>
      <c r="LY664" s="61"/>
      <c r="LZ664" s="61"/>
      <c r="MA664" s="61"/>
      <c r="MB664" s="61"/>
      <c r="MC664" s="61"/>
      <c r="MD664" s="61"/>
      <c r="ME664" s="61"/>
      <c r="MF664" s="61"/>
      <c r="MG664" s="61"/>
      <c r="MH664" s="61"/>
      <c r="MI664" s="61"/>
      <c r="MJ664" s="61"/>
      <c r="MK664" s="61"/>
      <c r="ML664" s="61"/>
      <c r="MM664" s="61"/>
      <c r="MN664" s="61"/>
      <c r="MO664" s="61"/>
      <c r="MP664" s="61"/>
      <c r="MQ664" s="61"/>
      <c r="MR664" s="61"/>
      <c r="MS664" s="61"/>
      <c r="MT664" s="61"/>
      <c r="MU664" s="61"/>
      <c r="MV664" s="61"/>
      <c r="MW664" s="61"/>
      <c r="MX664" s="61"/>
      <c r="MY664" s="61"/>
      <c r="MZ664" s="61"/>
      <c r="NA664" s="61"/>
      <c r="NB664" s="61"/>
      <c r="NC664" s="61"/>
      <c r="ND664" s="61"/>
      <c r="NE664" s="61"/>
      <c r="NF664" s="61"/>
      <c r="NG664" s="61"/>
      <c r="NH664" s="61"/>
      <c r="NI664" s="61"/>
      <c r="NJ664" s="61"/>
      <c r="NK664" s="61"/>
      <c r="NL664" s="61"/>
      <c r="NM664" s="61"/>
      <c r="NN664" s="61"/>
      <c r="NO664" s="61"/>
      <c r="NP664" s="61"/>
      <c r="NQ664" s="61"/>
      <c r="NR664" s="61"/>
      <c r="NS664" s="61"/>
      <c r="NT664" s="61"/>
      <c r="NU664" s="61"/>
      <c r="NV664" s="61"/>
      <c r="NW664" s="61"/>
      <c r="NX664" s="61"/>
      <c r="NY664" s="61"/>
      <c r="NZ664" s="61"/>
      <c r="OA664" s="61"/>
      <c r="OB664" s="61"/>
      <c r="OC664" s="61"/>
      <c r="OD664" s="61"/>
      <c r="OE664" s="61"/>
      <c r="OF664" s="61"/>
      <c r="OG664" s="61"/>
      <c r="OH664" s="61"/>
      <c r="OI664" s="61"/>
      <c r="OJ664" s="61"/>
      <c r="OK664" s="61"/>
      <c r="OL664" s="61"/>
      <c r="OM664" s="61"/>
      <c r="ON664" s="61"/>
      <c r="OO664" s="61"/>
      <c r="OP664" s="61"/>
      <c r="OQ664" s="61"/>
      <c r="OR664" s="61"/>
      <c r="OS664" s="61"/>
      <c r="OT664" s="61"/>
      <c r="OU664" s="61"/>
      <c r="OV664" s="61"/>
      <c r="OW664" s="61"/>
      <c r="OX664" s="61"/>
      <c r="OY664" s="61"/>
      <c r="OZ664" s="61"/>
    </row>
    <row r="665" spans="1:416" ht="63" hidden="1">
      <c r="A665" s="282"/>
      <c r="B665" s="282"/>
      <c r="C665" s="403"/>
      <c r="D665" s="439"/>
      <c r="E665" s="403"/>
      <c r="F665" s="425"/>
      <c r="G665" s="281"/>
      <c r="H665" s="137" t="s">
        <v>1454</v>
      </c>
      <c r="I665" s="137" t="s">
        <v>1472</v>
      </c>
      <c r="J665" s="134"/>
      <c r="K665" s="206" t="s">
        <v>662</v>
      </c>
      <c r="L665" s="134" t="s">
        <v>500</v>
      </c>
      <c r="M665" s="55" t="s">
        <v>379</v>
      </c>
      <c r="N665" s="61" t="s">
        <v>349</v>
      </c>
      <c r="O665" s="282"/>
      <c r="P665" s="282"/>
      <c r="Q665" s="131"/>
      <c r="R665" s="131"/>
      <c r="S665" s="131"/>
      <c r="T665" s="131"/>
      <c r="U665" s="131"/>
      <c r="V665" s="131" t="s">
        <v>205</v>
      </c>
      <c r="W665" s="131"/>
      <c r="X665" s="131"/>
      <c r="Y665" s="131"/>
      <c r="Z665" s="131"/>
      <c r="AA665" s="131"/>
      <c r="AB665" s="130">
        <f t="shared" si="893"/>
        <v>1</v>
      </c>
      <c r="AC665" s="77"/>
      <c r="AD665" s="77"/>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251"/>
      <c r="BT665" s="251"/>
      <c r="BU665" s="77"/>
      <c r="BV665" s="77"/>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c r="CT665" s="61"/>
      <c r="CU665" s="61"/>
      <c r="CV665" s="61"/>
      <c r="CW665" s="61"/>
      <c r="CX665" s="61"/>
      <c r="CY665" s="61"/>
      <c r="CZ665" s="61"/>
      <c r="DA665" s="61"/>
      <c r="DB665" s="61"/>
      <c r="DC665" s="61"/>
      <c r="DD665" s="61"/>
      <c r="DE665" s="61"/>
      <c r="DF665" s="61"/>
      <c r="DG665" s="61"/>
      <c r="DH665" s="61"/>
      <c r="DI665" s="61"/>
      <c r="DJ665" s="61"/>
      <c r="DK665" s="61"/>
      <c r="DL665" s="77"/>
      <c r="DM665" s="77"/>
      <c r="DN665" s="77"/>
      <c r="DO665" s="77"/>
      <c r="DP665" s="61"/>
      <c r="DQ665" s="61"/>
      <c r="DR665" s="61"/>
      <c r="DS665" s="61"/>
      <c r="DT665" s="61"/>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61"/>
      <c r="EX665" s="61"/>
      <c r="EY665" s="61"/>
      <c r="EZ665" s="61"/>
      <c r="FA665" s="61"/>
      <c r="FB665" s="61"/>
      <c r="FC665" s="61"/>
      <c r="FD665" s="61"/>
      <c r="FE665" s="77"/>
      <c r="FF665" s="77"/>
      <c r="FG665" s="77"/>
      <c r="FH665" s="77"/>
      <c r="FI665" s="77"/>
      <c r="FJ665" s="61"/>
      <c r="FK665" s="61"/>
      <c r="FL665" s="61"/>
      <c r="FM665" s="61"/>
      <c r="FN665" s="61"/>
      <c r="FO665" s="61"/>
      <c r="FP665" s="61"/>
      <c r="FQ665" s="61"/>
      <c r="FR665" s="61"/>
      <c r="FS665" s="61"/>
      <c r="FT665" s="61"/>
      <c r="FU665" s="61"/>
      <c r="FV665" s="61"/>
      <c r="FW665" s="61"/>
      <c r="FX665" s="61"/>
      <c r="FY665" s="61"/>
      <c r="FZ665" s="61"/>
      <c r="GA665" s="61"/>
      <c r="GB665" s="61"/>
      <c r="GC665" s="61"/>
      <c r="GD665" s="61"/>
      <c r="GE665" s="61"/>
      <c r="GF665" s="61"/>
      <c r="GG665" s="61"/>
      <c r="GH665" s="61"/>
      <c r="GI665" s="61"/>
      <c r="GJ665" s="61"/>
      <c r="GK665" s="61"/>
      <c r="GL665" s="61"/>
      <c r="GM665" s="61"/>
      <c r="GN665" s="61"/>
      <c r="GO665" s="61"/>
      <c r="GP665" s="61"/>
      <c r="GQ665" s="61"/>
      <c r="GR665" s="61"/>
      <c r="GS665" s="61"/>
      <c r="GT665" s="61"/>
      <c r="GU665" s="61"/>
      <c r="GV665" s="61"/>
      <c r="GW665" s="61"/>
      <c r="GX665" s="61"/>
      <c r="GY665" s="79"/>
      <c r="GZ665" s="77"/>
      <c r="HA665" s="79"/>
      <c r="HB665" s="77"/>
      <c r="HC665" s="77"/>
      <c r="HD665" s="178"/>
      <c r="HE665" s="61"/>
      <c r="HF665" s="61"/>
      <c r="HG665" s="61"/>
      <c r="HH665" s="61"/>
      <c r="HI665" s="61"/>
      <c r="HJ665" s="61"/>
      <c r="HK665" s="61"/>
      <c r="HL665" s="61"/>
      <c r="HM665" s="61"/>
      <c r="HN665" s="61"/>
      <c r="HO665" s="61"/>
      <c r="HP665" s="61"/>
      <c r="HQ665" s="61"/>
      <c r="HR665" s="61"/>
      <c r="HS665" s="61"/>
      <c r="HT665" s="61"/>
      <c r="HU665" s="61"/>
      <c r="HV665" s="61"/>
      <c r="HW665" s="61"/>
      <c r="HX665" s="61"/>
      <c r="HY665" s="61"/>
      <c r="HZ665" s="61"/>
      <c r="IA665" s="61"/>
      <c r="IB665" s="61"/>
      <c r="IC665" s="61"/>
      <c r="ID665" s="61"/>
      <c r="IE665" s="61"/>
      <c r="IF665" s="61"/>
      <c r="IG665" s="61"/>
      <c r="IH665" s="202"/>
      <c r="II665" s="203"/>
      <c r="IJ665" s="202"/>
      <c r="IK665" s="203"/>
      <c r="IL665" s="202"/>
      <c r="IM665" s="203"/>
      <c r="IN665" s="202"/>
      <c r="IO665" s="203"/>
      <c r="IP665" s="204"/>
      <c r="IQ665" s="208"/>
      <c r="IR665" s="208"/>
      <c r="IS665" s="77"/>
      <c r="IT665" s="77"/>
      <c r="IU665" s="77"/>
      <c r="IV665" s="77"/>
      <c r="IW665" s="61"/>
      <c r="IX665" s="61"/>
      <c r="IY665" s="61"/>
      <c r="IZ665" s="61"/>
      <c r="JA665" s="61"/>
      <c r="JB665" s="61"/>
      <c r="JC665" s="61"/>
      <c r="JD665" s="61"/>
      <c r="JE665" s="61"/>
      <c r="JF665" s="61"/>
      <c r="JG665" s="61"/>
      <c r="JH665" s="61"/>
      <c r="JI665" s="61"/>
      <c r="JJ665" s="61"/>
      <c r="JK665" s="61"/>
      <c r="JL665" s="61"/>
      <c r="JM665" s="61"/>
      <c r="JN665" s="61"/>
      <c r="JO665" s="61"/>
      <c r="JP665" s="61"/>
      <c r="JQ665" s="61"/>
      <c r="JR665" s="61"/>
      <c r="JS665" s="61"/>
      <c r="JT665" s="61"/>
      <c r="JU665" s="61"/>
      <c r="JV665" s="61"/>
      <c r="JW665" s="61"/>
      <c r="JX665" s="61"/>
      <c r="JY665" s="61"/>
      <c r="JZ665" s="61"/>
      <c r="KA665" s="61"/>
      <c r="KB665" s="61"/>
      <c r="KC665" s="61"/>
      <c r="KD665" s="61"/>
      <c r="KE665" s="61"/>
      <c r="KF665" s="61"/>
      <c r="KG665" s="61"/>
      <c r="KH665" s="61"/>
      <c r="KI665" s="61"/>
      <c r="KJ665" s="61"/>
      <c r="KK665" s="61"/>
      <c r="KL665" s="61"/>
      <c r="KM665" s="78" t="s">
        <v>555</v>
      </c>
      <c r="KN665" s="61">
        <v>2</v>
      </c>
      <c r="KO665" s="61">
        <v>2</v>
      </c>
      <c r="KP665" s="61">
        <v>2</v>
      </c>
      <c r="KQ665" s="61">
        <v>2</v>
      </c>
      <c r="KR665" s="61">
        <v>2</v>
      </c>
      <c r="KS665" s="61">
        <v>2</v>
      </c>
      <c r="KT665" s="61">
        <v>2</v>
      </c>
      <c r="KU665" s="61">
        <v>2</v>
      </c>
      <c r="KV665" s="61">
        <v>2</v>
      </c>
      <c r="KW665" s="61">
        <v>2</v>
      </c>
      <c r="KX665" s="61">
        <v>2</v>
      </c>
      <c r="KY665" s="61">
        <v>2</v>
      </c>
      <c r="KZ665" s="61">
        <v>2</v>
      </c>
      <c r="LA665" s="61">
        <v>2</v>
      </c>
      <c r="LB665" s="61">
        <v>2</v>
      </c>
      <c r="LC665" s="61">
        <v>2</v>
      </c>
      <c r="LD665" s="61">
        <v>2</v>
      </c>
      <c r="LE665" s="61">
        <v>2</v>
      </c>
      <c r="LF665" s="61">
        <v>2</v>
      </c>
      <c r="LG665" s="61">
        <v>2</v>
      </c>
      <c r="LH665" s="61">
        <v>2</v>
      </c>
      <c r="LI665" s="61">
        <v>2</v>
      </c>
      <c r="LJ665" s="61">
        <v>2</v>
      </c>
      <c r="LK665" s="61">
        <v>2</v>
      </c>
      <c r="LL665" s="61">
        <v>2</v>
      </c>
      <c r="LM665" s="61">
        <v>2</v>
      </c>
      <c r="LN665" s="61">
        <v>2</v>
      </c>
      <c r="LO665" s="61">
        <v>2</v>
      </c>
      <c r="LP665" s="61">
        <v>2</v>
      </c>
      <c r="LQ665" s="61">
        <v>2</v>
      </c>
      <c r="LR665" s="202">
        <f t="shared" ref="LR665" si="982">COUNTIF(KN665:LQ665,"2")</f>
        <v>30</v>
      </c>
      <c r="LS665" s="203">
        <f t="shared" ref="LS665" si="983">LR665/(LR665+LT665+LV665+LX665)</f>
        <v>1</v>
      </c>
      <c r="LT665" s="202">
        <f t="shared" ref="LT665" si="984">COUNTIF(KN665:LQ665,"1")</f>
        <v>0</v>
      </c>
      <c r="LU665" s="203">
        <f t="shared" ref="LU665" si="985">LT665/(LR665+LT665+LV665+LX665)</f>
        <v>0</v>
      </c>
      <c r="LV665" s="202">
        <f t="shared" ref="LV665" si="986">COUNTIF(KN665:LQ665,"0")</f>
        <v>0</v>
      </c>
      <c r="LW665" s="203">
        <f t="shared" ref="LW665" si="987">LV665/(LR665+LT665+LV665+LX665)</f>
        <v>0</v>
      </c>
      <c r="LX665" s="202">
        <f t="shared" ref="LX665" si="988">COUNTIF(KA665:LQ665,"KĐG")</f>
        <v>0</v>
      </c>
      <c r="LY665" s="203">
        <f t="shared" ref="LY665" si="989">LX665/(LR665+LT665+LV665+LX665)</f>
        <v>0</v>
      </c>
      <c r="LZ665" s="204">
        <f t="shared" ref="LZ665" si="990">(((LR665*2)+(LT665*1)+(LV665*0)))/(LR665+LT665+LV665)</f>
        <v>2</v>
      </c>
      <c r="MA665" s="208" t="str">
        <f t="shared" ref="MA665" si="991">IF(LY665&gt;=50%,"KĐG",IF(LZ665&gt;=1.6,"Đạt mục tiêu",IF(LZ665&gt;=1,"Cần cố gắng","Chưa đạt")))</f>
        <v>Đạt mục tiêu</v>
      </c>
      <c r="MB665" s="61"/>
      <c r="MC665" s="61"/>
      <c r="MD665" s="61"/>
      <c r="ME665" s="61"/>
      <c r="MF665" s="61"/>
      <c r="MG665" s="61"/>
      <c r="MH665" s="61"/>
      <c r="MI665" s="61"/>
      <c r="MJ665" s="61"/>
      <c r="MK665" s="61"/>
      <c r="ML665" s="61"/>
      <c r="MM665" s="61"/>
      <c r="MN665" s="61"/>
      <c r="MO665" s="61"/>
      <c r="MP665" s="61"/>
      <c r="MQ665" s="61"/>
      <c r="MR665" s="61"/>
      <c r="MS665" s="61"/>
      <c r="MT665" s="61"/>
      <c r="MU665" s="61"/>
      <c r="MV665" s="61"/>
      <c r="MW665" s="61"/>
      <c r="MX665" s="61"/>
      <c r="MY665" s="61"/>
      <c r="MZ665" s="61"/>
      <c r="NA665" s="61"/>
      <c r="NB665" s="61"/>
      <c r="NC665" s="61"/>
      <c r="ND665" s="61"/>
      <c r="NE665" s="61"/>
      <c r="NF665" s="61"/>
      <c r="NG665" s="61"/>
      <c r="NH665" s="61"/>
      <c r="NI665" s="61"/>
      <c r="NJ665" s="61"/>
      <c r="NK665" s="61"/>
      <c r="NL665" s="61"/>
      <c r="NM665" s="61"/>
      <c r="NN665" s="61"/>
      <c r="NO665" s="61"/>
      <c r="NP665" s="61"/>
      <c r="NQ665" s="61"/>
      <c r="NR665" s="61"/>
      <c r="NS665" s="61"/>
      <c r="NT665" s="61"/>
      <c r="NU665" s="61"/>
      <c r="NV665" s="61"/>
      <c r="NW665" s="61"/>
      <c r="NX665" s="61"/>
      <c r="NY665" s="61"/>
      <c r="NZ665" s="61"/>
      <c r="OA665" s="61"/>
      <c r="OB665" s="61"/>
      <c r="OC665" s="61"/>
      <c r="OD665" s="61"/>
      <c r="OE665" s="61"/>
      <c r="OF665" s="61"/>
      <c r="OG665" s="61"/>
      <c r="OH665" s="61"/>
      <c r="OI665" s="61"/>
      <c r="OJ665" s="61"/>
      <c r="OK665" s="61"/>
      <c r="OL665" s="61"/>
      <c r="OM665" s="61"/>
      <c r="ON665" s="61"/>
      <c r="OO665" s="61"/>
      <c r="OP665" s="61"/>
      <c r="OQ665" s="61"/>
      <c r="OR665" s="61"/>
      <c r="OS665" s="61"/>
      <c r="OT665" s="61"/>
      <c r="OU665" s="61"/>
      <c r="OV665" s="61"/>
      <c r="OW665" s="61"/>
      <c r="OX665" s="61"/>
      <c r="OY665" s="61"/>
      <c r="OZ665" s="61"/>
    </row>
    <row r="666" spans="1:416" ht="63" hidden="1">
      <c r="A666" s="282"/>
      <c r="B666" s="282"/>
      <c r="C666" s="403"/>
      <c r="D666" s="439"/>
      <c r="E666" s="403"/>
      <c r="F666" s="425"/>
      <c r="G666" s="281"/>
      <c r="H666" s="137" t="s">
        <v>1455</v>
      </c>
      <c r="I666" s="137" t="s">
        <v>1599</v>
      </c>
      <c r="J666" s="134"/>
      <c r="K666" s="206" t="s">
        <v>662</v>
      </c>
      <c r="L666" s="134" t="s">
        <v>500</v>
      </c>
      <c r="M666" s="55" t="s">
        <v>379</v>
      </c>
      <c r="N666" s="61" t="s">
        <v>349</v>
      </c>
      <c r="O666" s="282"/>
      <c r="P666" s="282"/>
      <c r="Q666" s="131"/>
      <c r="R666" s="131"/>
      <c r="S666" s="131"/>
      <c r="T666" s="131"/>
      <c r="U666" s="131"/>
      <c r="V666" s="131"/>
      <c r="W666" s="131" t="s">
        <v>205</v>
      </c>
      <c r="X666" s="131"/>
      <c r="Y666" s="131"/>
      <c r="Z666" s="131"/>
      <c r="AA666" s="131"/>
      <c r="AB666" s="130">
        <f t="shared" si="893"/>
        <v>1</v>
      </c>
      <c r="AC666" s="77"/>
      <c r="AD666" s="77"/>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251"/>
      <c r="BT666" s="251"/>
      <c r="BU666" s="77"/>
      <c r="BV666" s="77"/>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c r="CT666" s="61"/>
      <c r="CU666" s="61"/>
      <c r="CV666" s="61"/>
      <c r="CW666" s="61"/>
      <c r="CX666" s="61"/>
      <c r="CY666" s="61"/>
      <c r="CZ666" s="61"/>
      <c r="DA666" s="61"/>
      <c r="DB666" s="61"/>
      <c r="DC666" s="61"/>
      <c r="DD666" s="61"/>
      <c r="DE666" s="61"/>
      <c r="DF666" s="61"/>
      <c r="DG666" s="61"/>
      <c r="DH666" s="61"/>
      <c r="DI666" s="61"/>
      <c r="DJ666" s="61"/>
      <c r="DK666" s="61"/>
      <c r="DL666" s="77"/>
      <c r="DM666" s="77"/>
      <c r="DN666" s="77"/>
      <c r="DO666" s="77"/>
      <c r="DP666" s="61"/>
      <c r="DQ666" s="61"/>
      <c r="DR666" s="61"/>
      <c r="DS666" s="61"/>
      <c r="DT666" s="61"/>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61"/>
      <c r="EX666" s="61"/>
      <c r="EY666" s="61"/>
      <c r="EZ666" s="61"/>
      <c r="FA666" s="61"/>
      <c r="FB666" s="61"/>
      <c r="FC666" s="61"/>
      <c r="FD666" s="61"/>
      <c r="FE666" s="77"/>
      <c r="FF666" s="77"/>
      <c r="FG666" s="77"/>
      <c r="FH666" s="77"/>
      <c r="FI666" s="77"/>
      <c r="FJ666" s="61"/>
      <c r="FK666" s="61"/>
      <c r="FL666" s="61"/>
      <c r="FM666" s="61"/>
      <c r="FN666" s="61"/>
      <c r="FO666" s="61"/>
      <c r="FP666" s="61"/>
      <c r="FQ666" s="61"/>
      <c r="FR666" s="61"/>
      <c r="FS666" s="61"/>
      <c r="FT666" s="61"/>
      <c r="FU666" s="61"/>
      <c r="FV666" s="61"/>
      <c r="FW666" s="61"/>
      <c r="FX666" s="61"/>
      <c r="FY666" s="61"/>
      <c r="FZ666" s="61"/>
      <c r="GA666" s="61"/>
      <c r="GB666" s="61"/>
      <c r="GC666" s="61"/>
      <c r="GD666" s="61"/>
      <c r="GE666" s="61"/>
      <c r="GF666" s="61"/>
      <c r="GG666" s="61"/>
      <c r="GH666" s="61"/>
      <c r="GI666" s="61"/>
      <c r="GJ666" s="61"/>
      <c r="GK666" s="61"/>
      <c r="GL666" s="61"/>
      <c r="GM666" s="61"/>
      <c r="GN666" s="61"/>
      <c r="GO666" s="61"/>
      <c r="GP666" s="61"/>
      <c r="GQ666" s="61"/>
      <c r="GR666" s="61"/>
      <c r="GS666" s="61"/>
      <c r="GT666" s="61"/>
      <c r="GU666" s="61"/>
      <c r="GV666" s="61"/>
      <c r="GW666" s="61"/>
      <c r="GX666" s="61"/>
      <c r="GY666" s="77"/>
      <c r="GZ666" s="77"/>
      <c r="HA666" s="77"/>
      <c r="HB666" s="77"/>
      <c r="HC666" s="77"/>
      <c r="HD666" s="61"/>
      <c r="HE666" s="61"/>
      <c r="HF666" s="61"/>
      <c r="HG666" s="61"/>
      <c r="HH666" s="61"/>
      <c r="HI666" s="61"/>
      <c r="HJ666" s="61"/>
      <c r="HK666" s="61"/>
      <c r="HL666" s="61"/>
      <c r="HM666" s="61"/>
      <c r="HN666" s="61"/>
      <c r="HO666" s="61"/>
      <c r="HP666" s="61"/>
      <c r="HQ666" s="61"/>
      <c r="HR666" s="61"/>
      <c r="HS666" s="61"/>
      <c r="HT666" s="61"/>
      <c r="HU666" s="61"/>
      <c r="HV666" s="61"/>
      <c r="HW666" s="61"/>
      <c r="HX666" s="61"/>
      <c r="HY666" s="61"/>
      <c r="HZ666" s="61"/>
      <c r="IA666" s="61"/>
      <c r="IB666" s="61"/>
      <c r="IC666" s="61"/>
      <c r="ID666" s="61"/>
      <c r="IE666" s="61"/>
      <c r="IF666" s="61"/>
      <c r="IG666" s="61"/>
      <c r="IH666" s="61"/>
      <c r="II666" s="61"/>
      <c r="IJ666" s="61"/>
      <c r="IK666" s="61"/>
      <c r="IL666" s="61"/>
      <c r="IM666" s="61"/>
      <c r="IN666" s="61"/>
      <c r="IO666" s="61"/>
      <c r="IP666" s="61"/>
      <c r="IQ666" s="61"/>
      <c r="IR666" s="61"/>
      <c r="IS666" s="77"/>
      <c r="IT666" s="77"/>
      <c r="IU666" s="77"/>
      <c r="IV666" s="77"/>
      <c r="IW666" s="61"/>
      <c r="IX666" s="61"/>
      <c r="IY666" s="61"/>
      <c r="IZ666" s="61"/>
      <c r="JA666" s="61"/>
      <c r="JB666" s="61"/>
      <c r="JC666" s="61"/>
      <c r="JD666" s="61"/>
      <c r="JE666" s="61"/>
      <c r="JF666" s="61"/>
      <c r="JG666" s="61"/>
      <c r="JH666" s="61"/>
      <c r="JI666" s="61"/>
      <c r="JJ666" s="61"/>
      <c r="JK666" s="61"/>
      <c r="JL666" s="61"/>
      <c r="JM666" s="61"/>
      <c r="JN666" s="61"/>
      <c r="JO666" s="61"/>
      <c r="JP666" s="61"/>
      <c r="JQ666" s="61"/>
      <c r="JR666" s="61"/>
      <c r="JS666" s="61"/>
      <c r="JT666" s="61"/>
      <c r="JU666" s="61"/>
      <c r="JV666" s="61"/>
      <c r="JW666" s="61"/>
      <c r="JX666" s="61"/>
      <c r="JY666" s="61"/>
      <c r="JZ666" s="61"/>
      <c r="KA666" s="61"/>
      <c r="KB666" s="61"/>
      <c r="KC666" s="61"/>
      <c r="KD666" s="61"/>
      <c r="KE666" s="61"/>
      <c r="KF666" s="61"/>
      <c r="KG666" s="61"/>
      <c r="KH666" s="61"/>
      <c r="KI666" s="61"/>
      <c r="KJ666" s="61"/>
      <c r="KK666" s="61"/>
      <c r="KL666" s="61"/>
      <c r="KM666" s="61"/>
      <c r="KN666" s="61"/>
      <c r="KO666" s="61"/>
      <c r="KP666" s="61"/>
      <c r="KQ666" s="61"/>
      <c r="KR666" s="61"/>
      <c r="KS666" s="61"/>
      <c r="KT666" s="61"/>
      <c r="KU666" s="61"/>
      <c r="KV666" s="61"/>
      <c r="KW666" s="61"/>
      <c r="KX666" s="61"/>
      <c r="KY666" s="61"/>
      <c r="KZ666" s="61"/>
      <c r="LA666" s="61"/>
      <c r="LB666" s="61"/>
      <c r="LC666" s="61"/>
      <c r="LD666" s="61"/>
      <c r="LE666" s="61"/>
      <c r="LF666" s="61"/>
      <c r="LG666" s="61"/>
      <c r="LH666" s="61"/>
      <c r="LI666" s="61"/>
      <c r="LJ666" s="61"/>
      <c r="LK666" s="61"/>
      <c r="LL666" s="61"/>
      <c r="LM666" s="61"/>
      <c r="LN666" s="61"/>
      <c r="LO666" s="61"/>
      <c r="LP666" s="61"/>
      <c r="LQ666" s="61"/>
      <c r="LR666" s="61"/>
      <c r="LS666" s="61"/>
      <c r="LT666" s="61"/>
      <c r="LU666" s="61"/>
      <c r="LV666" s="61"/>
      <c r="LW666" s="61"/>
      <c r="LX666" s="61"/>
      <c r="LY666" s="61"/>
      <c r="LZ666" s="61"/>
      <c r="MA666" s="61"/>
      <c r="MB666" s="78" t="s">
        <v>552</v>
      </c>
      <c r="MC666" s="61"/>
      <c r="MD666" s="61">
        <v>2</v>
      </c>
      <c r="ME666" s="61">
        <v>2</v>
      </c>
      <c r="MF666" s="61">
        <v>2</v>
      </c>
      <c r="MG666" s="61">
        <v>2</v>
      </c>
      <c r="MH666" s="61">
        <v>2</v>
      </c>
      <c r="MI666" s="61">
        <v>2</v>
      </c>
      <c r="MJ666" s="61">
        <v>2</v>
      </c>
      <c r="MK666" s="61">
        <v>2</v>
      </c>
      <c r="ML666" s="61">
        <v>2</v>
      </c>
      <c r="MM666" s="61">
        <v>2</v>
      </c>
      <c r="MN666" s="61">
        <v>2</v>
      </c>
      <c r="MO666" s="61">
        <v>2</v>
      </c>
      <c r="MP666" s="61">
        <v>2</v>
      </c>
      <c r="MQ666" s="61">
        <v>2</v>
      </c>
      <c r="MR666" s="61">
        <v>2</v>
      </c>
      <c r="MS666" s="61">
        <v>2</v>
      </c>
      <c r="MT666" s="61">
        <v>2</v>
      </c>
      <c r="MU666" s="61">
        <v>2</v>
      </c>
      <c r="MV666" s="61">
        <v>2</v>
      </c>
      <c r="MW666" s="61">
        <v>2</v>
      </c>
      <c r="MX666" s="61">
        <v>2</v>
      </c>
      <c r="MY666" s="61">
        <v>2</v>
      </c>
      <c r="MZ666" s="61">
        <v>2</v>
      </c>
      <c r="NA666" s="61">
        <v>2</v>
      </c>
      <c r="NB666" s="61">
        <v>2</v>
      </c>
      <c r="NC666" s="61">
        <v>2</v>
      </c>
      <c r="ND666" s="202">
        <f>COUNTIF(MD666:NC666,"2")</f>
        <v>26</v>
      </c>
      <c r="NE666" s="203">
        <f>ND666/(ND666+NF666+NH666+NJ666)</f>
        <v>1</v>
      </c>
      <c r="NF666" s="202">
        <f>COUNTIF(MD666:NC666,"1")</f>
        <v>0</v>
      </c>
      <c r="NG666" s="203">
        <f>NF666/(ND666+NF666+NH666+NJ666)</f>
        <v>0</v>
      </c>
      <c r="NH666" s="202">
        <f>COUNTIF(MD666:NC666,"0")</f>
        <v>0</v>
      </c>
      <c r="NI666" s="203">
        <f>NH666/(ND666+NF666+NH666+NJ666)</f>
        <v>0</v>
      </c>
      <c r="NJ666" s="202">
        <f>COUNTIF(LQ666:NC666,"KĐG")</f>
        <v>0</v>
      </c>
      <c r="NK666" s="203">
        <f>NJ666/(ND666+NF666+NH666+NJ666)</f>
        <v>0</v>
      </c>
      <c r="NL666" s="204">
        <f>(((ND666*2)+(NF666*1)+(NH666*0)))/(ND666+NF666+NH666)</f>
        <v>2</v>
      </c>
      <c r="NM666" s="207" t="str">
        <f>IF(NK666&gt;=50%,"KĐG",IF(NL666&gt;=1.6,"Đạt mục tiêu",IF(NL666&gt;=1,"Cần cố gắng","Chưa đạt")))</f>
        <v>Đạt mục tiêu</v>
      </c>
      <c r="NN666" s="61"/>
      <c r="NO666" s="61"/>
      <c r="NP666" s="61"/>
      <c r="NQ666" s="61"/>
      <c r="NR666" s="61"/>
      <c r="NS666" s="61"/>
      <c r="NT666" s="61"/>
      <c r="NU666" s="61"/>
      <c r="NV666" s="61"/>
      <c r="NW666" s="61"/>
      <c r="NX666" s="61"/>
      <c r="NY666" s="61"/>
      <c r="NZ666" s="61"/>
      <c r="OA666" s="61"/>
      <c r="OB666" s="61"/>
      <c r="OC666" s="61"/>
      <c r="OD666" s="61"/>
      <c r="OE666" s="61"/>
      <c r="OF666" s="61"/>
      <c r="OG666" s="61"/>
      <c r="OH666" s="61"/>
      <c r="OI666" s="61"/>
      <c r="OJ666" s="61"/>
      <c r="OK666" s="61"/>
      <c r="OL666" s="61"/>
      <c r="OM666" s="61"/>
      <c r="ON666" s="61"/>
      <c r="OO666" s="61"/>
      <c r="OP666" s="61"/>
      <c r="OQ666" s="61"/>
      <c r="OR666" s="61"/>
      <c r="OS666" s="61"/>
      <c r="OT666" s="61"/>
      <c r="OU666" s="61"/>
      <c r="OV666" s="61"/>
      <c r="OW666" s="61"/>
      <c r="OX666" s="61"/>
      <c r="OY666" s="61"/>
      <c r="OZ666" s="61"/>
    </row>
    <row r="667" spans="1:416" ht="63" hidden="1">
      <c r="A667" s="282"/>
      <c r="B667" s="282"/>
      <c r="C667" s="403"/>
      <c r="D667" s="439"/>
      <c r="E667" s="403"/>
      <c r="F667" s="425"/>
      <c r="G667" s="281"/>
      <c r="H667" s="137" t="s">
        <v>1456</v>
      </c>
      <c r="I667" s="137" t="s">
        <v>1473</v>
      </c>
      <c r="J667" s="134"/>
      <c r="K667" s="206"/>
      <c r="L667" s="134"/>
      <c r="M667" s="134" t="s">
        <v>379</v>
      </c>
      <c r="N667" s="61" t="s">
        <v>349</v>
      </c>
      <c r="O667" s="282"/>
      <c r="P667" s="282"/>
      <c r="Q667" s="131"/>
      <c r="R667" s="131"/>
      <c r="S667" s="131"/>
      <c r="T667" s="131"/>
      <c r="U667" s="131"/>
      <c r="V667" s="131"/>
      <c r="W667" s="131"/>
      <c r="X667" s="131" t="s">
        <v>205</v>
      </c>
      <c r="Y667" s="131"/>
      <c r="Z667" s="131"/>
      <c r="AA667" s="131"/>
      <c r="AB667" s="130">
        <f t="shared" si="893"/>
        <v>1</v>
      </c>
      <c r="AC667" s="77"/>
      <c r="AD667" s="77"/>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251"/>
      <c r="BT667" s="251"/>
      <c r="BU667" s="77"/>
      <c r="BV667" s="77"/>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61"/>
      <c r="DK667" s="61"/>
      <c r="DL667" s="77"/>
      <c r="DM667" s="77"/>
      <c r="DN667" s="77"/>
      <c r="DO667" s="77"/>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61"/>
      <c r="EX667" s="61"/>
      <c r="EY667" s="61"/>
      <c r="EZ667" s="61"/>
      <c r="FA667" s="61"/>
      <c r="FB667" s="61"/>
      <c r="FC667" s="61"/>
      <c r="FD667" s="61"/>
      <c r="FE667" s="77"/>
      <c r="FF667" s="77"/>
      <c r="FG667" s="77"/>
      <c r="FH667" s="77"/>
      <c r="FI667" s="77"/>
      <c r="FJ667" s="61"/>
      <c r="FK667" s="61"/>
      <c r="FL667" s="61"/>
      <c r="FM667" s="61"/>
      <c r="FN667" s="61"/>
      <c r="FO667" s="61"/>
      <c r="FP667" s="61"/>
      <c r="FQ667" s="61"/>
      <c r="FR667" s="61"/>
      <c r="FS667" s="61"/>
      <c r="FT667" s="61"/>
      <c r="FU667" s="61"/>
      <c r="FV667" s="61"/>
      <c r="FW667" s="61"/>
      <c r="FX667" s="61"/>
      <c r="FY667" s="61"/>
      <c r="FZ667" s="61"/>
      <c r="GA667" s="61"/>
      <c r="GB667" s="61"/>
      <c r="GC667" s="61"/>
      <c r="GD667" s="61"/>
      <c r="GE667" s="61"/>
      <c r="GF667" s="61"/>
      <c r="GG667" s="61"/>
      <c r="GH667" s="61"/>
      <c r="GI667" s="61"/>
      <c r="GJ667" s="61"/>
      <c r="GK667" s="61"/>
      <c r="GL667" s="61"/>
      <c r="GM667" s="61"/>
      <c r="GN667" s="61"/>
      <c r="GO667" s="61"/>
      <c r="GP667" s="61"/>
      <c r="GQ667" s="61"/>
      <c r="GR667" s="61"/>
      <c r="GS667" s="61"/>
      <c r="GT667" s="61"/>
      <c r="GU667" s="61"/>
      <c r="GV667" s="61"/>
      <c r="GW667" s="61"/>
      <c r="GX667" s="61"/>
      <c r="GY667" s="77"/>
      <c r="GZ667" s="77"/>
      <c r="HA667" s="77"/>
      <c r="HB667" s="77"/>
      <c r="HC667" s="77"/>
      <c r="HD667" s="61"/>
      <c r="HE667" s="61"/>
      <c r="HF667" s="61"/>
      <c r="HG667" s="61"/>
      <c r="HH667" s="61"/>
      <c r="HI667" s="61"/>
      <c r="HJ667" s="61"/>
      <c r="HK667" s="61"/>
      <c r="HL667" s="61"/>
      <c r="HM667" s="61"/>
      <c r="HN667" s="61"/>
      <c r="HO667" s="61"/>
      <c r="HP667" s="61"/>
      <c r="HQ667" s="61"/>
      <c r="HR667" s="61"/>
      <c r="HS667" s="61"/>
      <c r="HT667" s="61"/>
      <c r="HU667" s="61"/>
      <c r="HV667" s="61"/>
      <c r="HW667" s="61"/>
      <c r="HX667" s="61"/>
      <c r="HY667" s="61"/>
      <c r="HZ667" s="61"/>
      <c r="IA667" s="61"/>
      <c r="IB667" s="61"/>
      <c r="IC667" s="61"/>
      <c r="ID667" s="61"/>
      <c r="IE667" s="61"/>
      <c r="IF667" s="61"/>
      <c r="IG667" s="61"/>
      <c r="IH667" s="61"/>
      <c r="II667" s="61"/>
      <c r="IJ667" s="61"/>
      <c r="IK667" s="61"/>
      <c r="IL667" s="61"/>
      <c r="IM667" s="61"/>
      <c r="IN667" s="61"/>
      <c r="IO667" s="61"/>
      <c r="IP667" s="61"/>
      <c r="IQ667" s="61"/>
      <c r="IR667" s="61"/>
      <c r="IS667" s="77"/>
      <c r="IT667" s="77"/>
      <c r="IU667" s="77"/>
      <c r="IV667" s="77"/>
      <c r="IW667" s="61"/>
      <c r="IX667" s="61"/>
      <c r="IY667" s="61"/>
      <c r="IZ667" s="61"/>
      <c r="JA667" s="61"/>
      <c r="JB667" s="61"/>
      <c r="JC667" s="61"/>
      <c r="JD667" s="61"/>
      <c r="JE667" s="61"/>
      <c r="JF667" s="61"/>
      <c r="JG667" s="61"/>
      <c r="JH667" s="61"/>
      <c r="JI667" s="61"/>
      <c r="JJ667" s="61"/>
      <c r="JK667" s="61"/>
      <c r="JL667" s="61"/>
      <c r="JM667" s="61"/>
      <c r="JN667" s="61"/>
      <c r="JO667" s="61"/>
      <c r="JP667" s="61"/>
      <c r="JQ667" s="61"/>
      <c r="JR667" s="61"/>
      <c r="JS667" s="61"/>
      <c r="JT667" s="61"/>
      <c r="JU667" s="61"/>
      <c r="JV667" s="61"/>
      <c r="JW667" s="61"/>
      <c r="JX667" s="61"/>
      <c r="JY667" s="61"/>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61"/>
      <c r="LG667" s="61"/>
      <c r="LH667" s="61"/>
      <c r="LI667" s="61"/>
      <c r="LJ667" s="61"/>
      <c r="LK667" s="61"/>
      <c r="LL667" s="61"/>
      <c r="LM667" s="61"/>
      <c r="LN667" s="61"/>
      <c r="LO667" s="61"/>
      <c r="LP667" s="61"/>
      <c r="LQ667" s="61"/>
      <c r="LR667" s="61"/>
      <c r="LS667" s="61"/>
      <c r="LT667" s="61"/>
      <c r="LU667" s="61"/>
      <c r="LV667" s="61"/>
      <c r="LW667" s="61"/>
      <c r="LX667" s="61"/>
      <c r="LY667" s="61"/>
      <c r="LZ667" s="61"/>
      <c r="MA667" s="61"/>
      <c r="MB667" s="78"/>
      <c r="MC667" s="61"/>
      <c r="MD667" s="61"/>
      <c r="ME667" s="61"/>
      <c r="MF667" s="61"/>
      <c r="MG667" s="61"/>
      <c r="MH667" s="61"/>
      <c r="MI667" s="61"/>
      <c r="MJ667" s="61"/>
      <c r="MK667" s="61"/>
      <c r="ML667" s="61"/>
      <c r="MM667" s="61"/>
      <c r="MN667" s="61"/>
      <c r="MO667" s="61"/>
      <c r="MP667" s="61"/>
      <c r="MQ667" s="61"/>
      <c r="MR667" s="61"/>
      <c r="MS667" s="61"/>
      <c r="MT667" s="61"/>
      <c r="MU667" s="61"/>
      <c r="MV667" s="61"/>
      <c r="MW667" s="61"/>
      <c r="MX667" s="61"/>
      <c r="MY667" s="61"/>
      <c r="MZ667" s="61"/>
      <c r="NA667" s="61"/>
      <c r="NB667" s="61"/>
      <c r="NC667" s="61"/>
      <c r="ND667" s="202"/>
      <c r="NE667" s="203"/>
      <c r="NF667" s="202"/>
      <c r="NG667" s="203"/>
      <c r="NH667" s="202"/>
      <c r="NI667" s="203"/>
      <c r="NJ667" s="202"/>
      <c r="NK667" s="203"/>
      <c r="NL667" s="204"/>
      <c r="NM667" s="207"/>
      <c r="NN667" s="61"/>
      <c r="NO667" s="61"/>
      <c r="NP667" s="61"/>
      <c r="NQ667" s="61"/>
      <c r="NR667" s="61"/>
      <c r="NS667" s="61"/>
      <c r="NT667" s="61"/>
      <c r="NU667" s="61"/>
      <c r="NV667" s="61"/>
      <c r="NW667" s="61"/>
      <c r="NX667" s="61"/>
      <c r="NY667" s="61"/>
      <c r="NZ667" s="61"/>
      <c r="OA667" s="61"/>
      <c r="OB667" s="61"/>
      <c r="OC667" s="61"/>
      <c r="OD667" s="61"/>
      <c r="OE667" s="61"/>
      <c r="OF667" s="61"/>
      <c r="OG667" s="61"/>
      <c r="OH667" s="61"/>
      <c r="OI667" s="61"/>
      <c r="OJ667" s="61"/>
      <c r="OK667" s="61"/>
      <c r="OL667" s="61"/>
      <c r="OM667" s="61"/>
      <c r="ON667" s="61"/>
      <c r="OO667" s="61"/>
      <c r="OP667" s="61"/>
      <c r="OQ667" s="61"/>
      <c r="OR667" s="61"/>
      <c r="OS667" s="61"/>
      <c r="OT667" s="61"/>
      <c r="OU667" s="61"/>
      <c r="OV667" s="61"/>
      <c r="OW667" s="61"/>
      <c r="OX667" s="61"/>
      <c r="OY667" s="61"/>
      <c r="OZ667" s="61"/>
    </row>
    <row r="668" spans="1:416" ht="63" hidden="1">
      <c r="A668" s="282"/>
      <c r="B668" s="282"/>
      <c r="C668" s="403"/>
      <c r="D668" s="439"/>
      <c r="E668" s="403"/>
      <c r="F668" s="425"/>
      <c r="G668" s="281"/>
      <c r="H668" s="137" t="s">
        <v>1457</v>
      </c>
      <c r="I668" s="137" t="s">
        <v>1600</v>
      </c>
      <c r="J668" s="134"/>
      <c r="K668" s="206"/>
      <c r="L668" s="134"/>
      <c r="M668" s="134" t="s">
        <v>379</v>
      </c>
      <c r="N668" s="61" t="s">
        <v>349</v>
      </c>
      <c r="O668" s="282"/>
      <c r="P668" s="282"/>
      <c r="Q668" s="131"/>
      <c r="R668" s="131"/>
      <c r="S668" s="131"/>
      <c r="T668" s="131"/>
      <c r="U668" s="131"/>
      <c r="V668" s="131"/>
      <c r="W668" s="131"/>
      <c r="X668" s="131"/>
      <c r="Y668" s="131" t="s">
        <v>205</v>
      </c>
      <c r="Z668" s="131"/>
      <c r="AA668" s="131"/>
      <c r="AB668" s="130">
        <f t="shared" si="893"/>
        <v>1</v>
      </c>
      <c r="AC668" s="77"/>
      <c r="AD668" s="77"/>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251"/>
      <c r="BT668" s="251"/>
      <c r="BU668" s="77"/>
      <c r="BV668" s="77"/>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77"/>
      <c r="DM668" s="77"/>
      <c r="DN668" s="77"/>
      <c r="DO668" s="77"/>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c r="EZ668" s="61"/>
      <c r="FA668" s="61"/>
      <c r="FB668" s="61"/>
      <c r="FC668" s="61"/>
      <c r="FD668" s="61"/>
      <c r="FE668" s="77"/>
      <c r="FF668" s="77"/>
      <c r="FG668" s="77"/>
      <c r="FH668" s="77"/>
      <c r="FI668" s="77"/>
      <c r="FJ668" s="61"/>
      <c r="FK668" s="61"/>
      <c r="FL668" s="61"/>
      <c r="FM668" s="61"/>
      <c r="FN668" s="61"/>
      <c r="FO668" s="61"/>
      <c r="FP668" s="61"/>
      <c r="FQ668" s="61"/>
      <c r="FR668" s="61"/>
      <c r="FS668" s="61"/>
      <c r="FT668" s="61"/>
      <c r="FU668" s="61"/>
      <c r="FV668" s="61"/>
      <c r="FW668" s="61"/>
      <c r="FX668" s="61"/>
      <c r="FY668" s="61"/>
      <c r="FZ668" s="61"/>
      <c r="GA668" s="61"/>
      <c r="GB668" s="61"/>
      <c r="GC668" s="61"/>
      <c r="GD668" s="61"/>
      <c r="GE668" s="61"/>
      <c r="GF668" s="61"/>
      <c r="GG668" s="61"/>
      <c r="GH668" s="61"/>
      <c r="GI668" s="61"/>
      <c r="GJ668" s="61"/>
      <c r="GK668" s="61"/>
      <c r="GL668" s="61"/>
      <c r="GM668" s="61"/>
      <c r="GN668" s="61"/>
      <c r="GO668" s="61"/>
      <c r="GP668" s="61"/>
      <c r="GQ668" s="61"/>
      <c r="GR668" s="61"/>
      <c r="GS668" s="61"/>
      <c r="GT668" s="61"/>
      <c r="GU668" s="61"/>
      <c r="GV668" s="61"/>
      <c r="GW668" s="61"/>
      <c r="GX668" s="61"/>
      <c r="GY668" s="77"/>
      <c r="GZ668" s="77"/>
      <c r="HA668" s="77"/>
      <c r="HB668" s="77"/>
      <c r="HC668" s="77"/>
      <c r="HD668" s="61"/>
      <c r="HE668" s="61"/>
      <c r="HF668" s="61"/>
      <c r="HG668" s="61"/>
      <c r="HH668" s="61"/>
      <c r="HI668" s="61"/>
      <c r="HJ668" s="61"/>
      <c r="HK668" s="61"/>
      <c r="HL668" s="61"/>
      <c r="HM668" s="61"/>
      <c r="HN668" s="61"/>
      <c r="HO668" s="61"/>
      <c r="HP668" s="61"/>
      <c r="HQ668" s="61"/>
      <c r="HR668" s="61"/>
      <c r="HS668" s="61"/>
      <c r="HT668" s="61"/>
      <c r="HU668" s="61"/>
      <c r="HV668" s="61"/>
      <c r="HW668" s="61"/>
      <c r="HX668" s="61"/>
      <c r="HY668" s="61"/>
      <c r="HZ668" s="61"/>
      <c r="IA668" s="61"/>
      <c r="IB668" s="61"/>
      <c r="IC668" s="61"/>
      <c r="ID668" s="61"/>
      <c r="IE668" s="61"/>
      <c r="IF668" s="61"/>
      <c r="IG668" s="61"/>
      <c r="IH668" s="61"/>
      <c r="II668" s="61"/>
      <c r="IJ668" s="61"/>
      <c r="IK668" s="61"/>
      <c r="IL668" s="61"/>
      <c r="IM668" s="61"/>
      <c r="IN668" s="61"/>
      <c r="IO668" s="61"/>
      <c r="IP668" s="61"/>
      <c r="IQ668" s="61"/>
      <c r="IR668" s="61"/>
      <c r="IS668" s="77"/>
      <c r="IT668" s="77"/>
      <c r="IU668" s="77"/>
      <c r="IV668" s="77"/>
      <c r="IW668" s="61"/>
      <c r="IX668" s="61"/>
      <c r="IY668" s="61"/>
      <c r="IZ668" s="61"/>
      <c r="JA668" s="61"/>
      <c r="JB668" s="61"/>
      <c r="JC668" s="61"/>
      <c r="JD668" s="61"/>
      <c r="JE668" s="61"/>
      <c r="JF668" s="61"/>
      <c r="JG668" s="61"/>
      <c r="JH668" s="61"/>
      <c r="JI668" s="61"/>
      <c r="JJ668" s="61"/>
      <c r="JK668" s="61"/>
      <c r="JL668" s="61"/>
      <c r="JM668" s="61"/>
      <c r="JN668" s="61"/>
      <c r="JO668" s="61"/>
      <c r="JP668" s="61"/>
      <c r="JQ668" s="61"/>
      <c r="JR668" s="61"/>
      <c r="JS668" s="61"/>
      <c r="JT668" s="61"/>
      <c r="JU668" s="61"/>
      <c r="JV668" s="61"/>
      <c r="JW668" s="61"/>
      <c r="JX668" s="61"/>
      <c r="JY668" s="61"/>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61"/>
      <c r="LG668" s="61"/>
      <c r="LH668" s="61"/>
      <c r="LI668" s="61"/>
      <c r="LJ668" s="61"/>
      <c r="LK668" s="61"/>
      <c r="LL668" s="61"/>
      <c r="LM668" s="61"/>
      <c r="LN668" s="61"/>
      <c r="LO668" s="61"/>
      <c r="LP668" s="61"/>
      <c r="LQ668" s="61"/>
      <c r="LR668" s="61"/>
      <c r="LS668" s="61"/>
      <c r="LT668" s="61"/>
      <c r="LU668" s="61"/>
      <c r="LV668" s="61"/>
      <c r="LW668" s="61"/>
      <c r="LX668" s="61"/>
      <c r="LY668" s="61"/>
      <c r="LZ668" s="61"/>
      <c r="MA668" s="61"/>
      <c r="MB668" s="78"/>
      <c r="MC668" s="61"/>
      <c r="MD668" s="61"/>
      <c r="ME668" s="61"/>
      <c r="MF668" s="61"/>
      <c r="MG668" s="61"/>
      <c r="MH668" s="61"/>
      <c r="MI668" s="61"/>
      <c r="MJ668" s="61"/>
      <c r="MK668" s="61"/>
      <c r="ML668" s="61"/>
      <c r="MM668" s="61"/>
      <c r="MN668" s="61"/>
      <c r="MO668" s="61"/>
      <c r="MP668" s="61"/>
      <c r="MQ668" s="61"/>
      <c r="MR668" s="61"/>
      <c r="MS668" s="61"/>
      <c r="MT668" s="61"/>
      <c r="MU668" s="61"/>
      <c r="MV668" s="61"/>
      <c r="MW668" s="61"/>
      <c r="MX668" s="61"/>
      <c r="MY668" s="61"/>
      <c r="MZ668" s="61"/>
      <c r="NA668" s="61"/>
      <c r="NB668" s="61"/>
      <c r="NC668" s="61"/>
      <c r="ND668" s="202"/>
      <c r="NE668" s="203"/>
      <c r="NF668" s="202"/>
      <c r="NG668" s="203"/>
      <c r="NH668" s="202"/>
      <c r="NI668" s="203"/>
      <c r="NJ668" s="202"/>
      <c r="NK668" s="203"/>
      <c r="NL668" s="204"/>
      <c r="NM668" s="207"/>
      <c r="NN668" s="61"/>
      <c r="NO668" s="61"/>
      <c r="NP668" s="61"/>
      <c r="NQ668" s="61"/>
      <c r="NR668" s="61"/>
      <c r="NS668" s="61"/>
      <c r="NT668" s="61"/>
      <c r="NU668" s="61"/>
      <c r="NV668" s="61"/>
      <c r="NW668" s="61"/>
      <c r="NX668" s="61"/>
      <c r="NY668" s="61"/>
      <c r="NZ668" s="61"/>
      <c r="OA668" s="61"/>
      <c r="OB668" s="61"/>
      <c r="OC668" s="61"/>
      <c r="OD668" s="61"/>
      <c r="OE668" s="61"/>
      <c r="OF668" s="61"/>
      <c r="OG668" s="61"/>
      <c r="OH668" s="61"/>
      <c r="OI668" s="61"/>
      <c r="OJ668" s="61"/>
      <c r="OK668" s="61"/>
      <c r="OL668" s="61"/>
      <c r="OM668" s="61"/>
      <c r="ON668" s="61"/>
      <c r="OO668" s="61"/>
      <c r="OP668" s="61"/>
      <c r="OQ668" s="61"/>
      <c r="OR668" s="61"/>
      <c r="OS668" s="61"/>
      <c r="OT668" s="61"/>
      <c r="OU668" s="61"/>
      <c r="OV668" s="61"/>
      <c r="OW668" s="61"/>
      <c r="OX668" s="61"/>
      <c r="OY668" s="61"/>
      <c r="OZ668" s="61"/>
    </row>
    <row r="669" spans="1:416" ht="47.25" hidden="1">
      <c r="A669" s="282"/>
      <c r="B669" s="282"/>
      <c r="C669" s="403"/>
      <c r="D669" s="439"/>
      <c r="E669" s="403"/>
      <c r="F669" s="425"/>
      <c r="G669" s="281"/>
      <c r="H669" s="137" t="s">
        <v>1458</v>
      </c>
      <c r="I669" s="137" t="s">
        <v>1499</v>
      </c>
      <c r="J669" s="134"/>
      <c r="K669" s="206"/>
      <c r="L669" s="134"/>
      <c r="M669" s="134" t="s">
        <v>379</v>
      </c>
      <c r="N669" s="61" t="s">
        <v>349</v>
      </c>
      <c r="O669" s="282"/>
      <c r="P669" s="282"/>
      <c r="Q669" s="131"/>
      <c r="R669" s="131"/>
      <c r="S669" s="131"/>
      <c r="T669" s="131"/>
      <c r="U669" s="131"/>
      <c r="V669" s="131"/>
      <c r="W669" s="131"/>
      <c r="X669" s="131"/>
      <c r="Y669" s="131"/>
      <c r="Z669" s="131" t="s">
        <v>205</v>
      </c>
      <c r="AA669" s="131"/>
      <c r="AB669" s="130">
        <f t="shared" si="893"/>
        <v>1</v>
      </c>
      <c r="AC669" s="77"/>
      <c r="AD669" s="77"/>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251"/>
      <c r="BT669" s="251"/>
      <c r="BU669" s="77"/>
      <c r="BV669" s="77"/>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61"/>
      <c r="DK669" s="61"/>
      <c r="DL669" s="77"/>
      <c r="DM669" s="77"/>
      <c r="DN669" s="77"/>
      <c r="DO669" s="77"/>
      <c r="DP669" s="61"/>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c r="EZ669" s="61"/>
      <c r="FA669" s="61"/>
      <c r="FB669" s="61"/>
      <c r="FC669" s="61"/>
      <c r="FD669" s="61"/>
      <c r="FE669" s="77"/>
      <c r="FF669" s="77"/>
      <c r="FG669" s="77"/>
      <c r="FH669" s="77"/>
      <c r="FI669" s="77"/>
      <c r="FJ669" s="61"/>
      <c r="FK669" s="61"/>
      <c r="FL669" s="61"/>
      <c r="FM669" s="61"/>
      <c r="FN669" s="61"/>
      <c r="FO669" s="61"/>
      <c r="FP669" s="61"/>
      <c r="FQ669" s="61"/>
      <c r="FR669" s="61"/>
      <c r="FS669" s="61"/>
      <c r="FT669" s="61"/>
      <c r="FU669" s="61"/>
      <c r="FV669" s="61"/>
      <c r="FW669" s="61"/>
      <c r="FX669" s="61"/>
      <c r="FY669" s="61"/>
      <c r="FZ669" s="61"/>
      <c r="GA669" s="61"/>
      <c r="GB669" s="61"/>
      <c r="GC669" s="61"/>
      <c r="GD669" s="61"/>
      <c r="GE669" s="61"/>
      <c r="GF669" s="61"/>
      <c r="GG669" s="61"/>
      <c r="GH669" s="61"/>
      <c r="GI669" s="61"/>
      <c r="GJ669" s="61"/>
      <c r="GK669" s="61"/>
      <c r="GL669" s="61"/>
      <c r="GM669" s="61"/>
      <c r="GN669" s="61"/>
      <c r="GO669" s="61"/>
      <c r="GP669" s="61"/>
      <c r="GQ669" s="61"/>
      <c r="GR669" s="61"/>
      <c r="GS669" s="61"/>
      <c r="GT669" s="61"/>
      <c r="GU669" s="61"/>
      <c r="GV669" s="61"/>
      <c r="GW669" s="61"/>
      <c r="GX669" s="61"/>
      <c r="GY669" s="77"/>
      <c r="GZ669" s="77"/>
      <c r="HA669" s="77"/>
      <c r="HB669" s="77"/>
      <c r="HC669" s="77"/>
      <c r="HD669" s="61"/>
      <c r="HE669" s="61"/>
      <c r="HF669" s="61"/>
      <c r="HG669" s="61"/>
      <c r="HH669" s="61"/>
      <c r="HI669" s="61"/>
      <c r="HJ669" s="61"/>
      <c r="HK669" s="61"/>
      <c r="HL669" s="61"/>
      <c r="HM669" s="61"/>
      <c r="HN669" s="61"/>
      <c r="HO669" s="61"/>
      <c r="HP669" s="61"/>
      <c r="HQ669" s="61"/>
      <c r="HR669" s="61"/>
      <c r="HS669" s="61"/>
      <c r="HT669" s="61"/>
      <c r="HU669" s="61"/>
      <c r="HV669" s="61"/>
      <c r="HW669" s="61"/>
      <c r="HX669" s="61"/>
      <c r="HY669" s="61"/>
      <c r="HZ669" s="61"/>
      <c r="IA669" s="61"/>
      <c r="IB669" s="61"/>
      <c r="IC669" s="61"/>
      <c r="ID669" s="61"/>
      <c r="IE669" s="61"/>
      <c r="IF669" s="61"/>
      <c r="IG669" s="61"/>
      <c r="IH669" s="61"/>
      <c r="II669" s="61"/>
      <c r="IJ669" s="61"/>
      <c r="IK669" s="61"/>
      <c r="IL669" s="61"/>
      <c r="IM669" s="61"/>
      <c r="IN669" s="61"/>
      <c r="IO669" s="61"/>
      <c r="IP669" s="61"/>
      <c r="IQ669" s="61"/>
      <c r="IR669" s="61"/>
      <c r="IS669" s="77"/>
      <c r="IT669" s="77"/>
      <c r="IU669" s="77"/>
      <c r="IV669" s="77"/>
      <c r="IW669" s="61"/>
      <c r="IX669" s="61"/>
      <c r="IY669" s="61"/>
      <c r="IZ669" s="61"/>
      <c r="JA669" s="61"/>
      <c r="JB669" s="61"/>
      <c r="JC669" s="61"/>
      <c r="JD669" s="61"/>
      <c r="JE669" s="61"/>
      <c r="JF669" s="61"/>
      <c r="JG669" s="61"/>
      <c r="JH669" s="61"/>
      <c r="JI669" s="61"/>
      <c r="JJ669" s="61"/>
      <c r="JK669" s="61"/>
      <c r="JL669" s="61"/>
      <c r="JM669" s="61"/>
      <c r="JN669" s="61"/>
      <c r="JO669" s="61"/>
      <c r="JP669" s="61"/>
      <c r="JQ669" s="61"/>
      <c r="JR669" s="61"/>
      <c r="JS669" s="61"/>
      <c r="JT669" s="61"/>
      <c r="JU669" s="61"/>
      <c r="JV669" s="61"/>
      <c r="JW669" s="61"/>
      <c r="JX669" s="61"/>
      <c r="JY669" s="61"/>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61"/>
      <c r="LG669" s="61"/>
      <c r="LH669" s="61"/>
      <c r="LI669" s="61"/>
      <c r="LJ669" s="61"/>
      <c r="LK669" s="61"/>
      <c r="LL669" s="61"/>
      <c r="LM669" s="61"/>
      <c r="LN669" s="61"/>
      <c r="LO669" s="61"/>
      <c r="LP669" s="61"/>
      <c r="LQ669" s="61"/>
      <c r="LR669" s="61"/>
      <c r="LS669" s="61"/>
      <c r="LT669" s="61"/>
      <c r="LU669" s="61"/>
      <c r="LV669" s="61"/>
      <c r="LW669" s="61"/>
      <c r="LX669" s="61"/>
      <c r="LY669" s="61"/>
      <c r="LZ669" s="61"/>
      <c r="MA669" s="61"/>
      <c r="MB669" s="78"/>
      <c r="MC669" s="61"/>
      <c r="MD669" s="61"/>
      <c r="ME669" s="61"/>
      <c r="MF669" s="61"/>
      <c r="MG669" s="61"/>
      <c r="MH669" s="61"/>
      <c r="MI669" s="61"/>
      <c r="MJ669" s="61"/>
      <c r="MK669" s="61"/>
      <c r="ML669" s="61"/>
      <c r="MM669" s="61"/>
      <c r="MN669" s="61"/>
      <c r="MO669" s="61"/>
      <c r="MP669" s="61"/>
      <c r="MQ669" s="61"/>
      <c r="MR669" s="61"/>
      <c r="MS669" s="61"/>
      <c r="MT669" s="61"/>
      <c r="MU669" s="61"/>
      <c r="MV669" s="61"/>
      <c r="MW669" s="61"/>
      <c r="MX669" s="61"/>
      <c r="MY669" s="61"/>
      <c r="MZ669" s="61"/>
      <c r="NA669" s="61"/>
      <c r="NB669" s="61"/>
      <c r="NC669" s="61"/>
      <c r="ND669" s="202"/>
      <c r="NE669" s="203"/>
      <c r="NF669" s="202"/>
      <c r="NG669" s="203"/>
      <c r="NH669" s="202"/>
      <c r="NI669" s="203"/>
      <c r="NJ669" s="202"/>
      <c r="NK669" s="203"/>
      <c r="NL669" s="204"/>
      <c r="NM669" s="207"/>
      <c r="NN669" s="61"/>
      <c r="NO669" s="61"/>
      <c r="NP669" s="61"/>
      <c r="NQ669" s="61"/>
      <c r="NR669" s="61"/>
      <c r="NS669" s="61"/>
      <c r="NT669" s="61"/>
      <c r="NU669" s="61"/>
      <c r="NV669" s="61"/>
      <c r="NW669" s="61"/>
      <c r="NX669" s="61"/>
      <c r="NY669" s="61"/>
      <c r="NZ669" s="61"/>
      <c r="OA669" s="61"/>
      <c r="OB669" s="61"/>
      <c r="OC669" s="61"/>
      <c r="OD669" s="61"/>
      <c r="OE669" s="61"/>
      <c r="OF669" s="61"/>
      <c r="OG669" s="61"/>
      <c r="OH669" s="61"/>
      <c r="OI669" s="61"/>
      <c r="OJ669" s="61"/>
      <c r="OK669" s="61"/>
      <c r="OL669" s="61"/>
      <c r="OM669" s="61"/>
      <c r="ON669" s="61"/>
      <c r="OO669" s="61"/>
      <c r="OP669" s="61"/>
      <c r="OQ669" s="61"/>
      <c r="OR669" s="61"/>
      <c r="OS669" s="61"/>
      <c r="OT669" s="61"/>
      <c r="OU669" s="61"/>
      <c r="OV669" s="61"/>
      <c r="OW669" s="61"/>
      <c r="OX669" s="61"/>
      <c r="OY669" s="61"/>
      <c r="OZ669" s="61"/>
    </row>
    <row r="670" spans="1:416" ht="53.25" hidden="1" customHeight="1">
      <c r="A670" s="282"/>
      <c r="B670" s="282"/>
      <c r="C670" s="403"/>
      <c r="D670" s="439"/>
      <c r="E670" s="403"/>
      <c r="F670" s="425"/>
      <c r="G670" s="281"/>
      <c r="H670" s="137" t="s">
        <v>1459</v>
      </c>
      <c r="I670" s="56" t="s">
        <v>1601</v>
      </c>
      <c r="J670" s="134"/>
      <c r="K670" s="206" t="s">
        <v>662</v>
      </c>
      <c r="L670" s="134" t="s">
        <v>500</v>
      </c>
      <c r="M670" s="55" t="s">
        <v>379</v>
      </c>
      <c r="N670" s="61" t="s">
        <v>349</v>
      </c>
      <c r="O670" s="282"/>
      <c r="P670" s="282"/>
      <c r="Q670" s="131"/>
      <c r="R670" s="131"/>
      <c r="S670" s="131"/>
      <c r="T670" s="131"/>
      <c r="U670" s="131"/>
      <c r="V670" s="131"/>
      <c r="W670" s="131"/>
      <c r="X670" s="131"/>
      <c r="Y670" s="131"/>
      <c r="Z670" s="131"/>
      <c r="AA670" s="131" t="s">
        <v>205</v>
      </c>
      <c r="AB670" s="130">
        <f t="shared" si="893"/>
        <v>1</v>
      </c>
      <c r="AC670" s="77"/>
      <c r="AD670" s="77"/>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251"/>
      <c r="BT670" s="251"/>
      <c r="BU670" s="77"/>
      <c r="BV670" s="77"/>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c r="CT670" s="61"/>
      <c r="CU670" s="61"/>
      <c r="CV670" s="61"/>
      <c r="CW670" s="61"/>
      <c r="CX670" s="61"/>
      <c r="CY670" s="61"/>
      <c r="CZ670" s="61"/>
      <c r="DA670" s="61"/>
      <c r="DB670" s="61"/>
      <c r="DC670" s="61"/>
      <c r="DD670" s="61"/>
      <c r="DE670" s="61"/>
      <c r="DF670" s="61"/>
      <c r="DG670" s="61"/>
      <c r="DH670" s="61"/>
      <c r="DI670" s="61"/>
      <c r="DJ670" s="61"/>
      <c r="DK670" s="61"/>
      <c r="DL670" s="77"/>
      <c r="DM670" s="77"/>
      <c r="DN670" s="77"/>
      <c r="DO670" s="77"/>
      <c r="DP670" s="61"/>
      <c r="DQ670" s="61"/>
      <c r="DR670" s="61"/>
      <c r="DS670" s="61"/>
      <c r="DT670" s="61"/>
      <c r="DU670" s="61"/>
      <c r="DV670" s="61"/>
      <c r="DW670" s="61"/>
      <c r="DX670" s="61"/>
      <c r="DY670" s="61"/>
      <c r="DZ670" s="61"/>
      <c r="EA670" s="61"/>
      <c r="EB670" s="61"/>
      <c r="EC670" s="61"/>
      <c r="ED670" s="61"/>
      <c r="EE670" s="61"/>
      <c r="EF670" s="61"/>
      <c r="EG670" s="61"/>
      <c r="EH670" s="61"/>
      <c r="EI670" s="61"/>
      <c r="EJ670" s="61"/>
      <c r="EK670" s="61"/>
      <c r="EL670" s="61"/>
      <c r="EM670" s="61"/>
      <c r="EN670" s="61"/>
      <c r="EO670" s="61"/>
      <c r="EP670" s="61"/>
      <c r="EQ670" s="61"/>
      <c r="ER670" s="61"/>
      <c r="ES670" s="61"/>
      <c r="ET670" s="61"/>
      <c r="EU670" s="61"/>
      <c r="EV670" s="61"/>
      <c r="EW670" s="61"/>
      <c r="EX670" s="61"/>
      <c r="EY670" s="61"/>
      <c r="EZ670" s="61"/>
      <c r="FA670" s="61"/>
      <c r="FB670" s="61"/>
      <c r="FC670" s="61"/>
      <c r="FD670" s="61"/>
      <c r="FE670" s="77"/>
      <c r="FF670" s="77"/>
      <c r="FG670" s="77"/>
      <c r="FH670" s="77"/>
      <c r="FI670" s="77"/>
      <c r="FJ670" s="61"/>
      <c r="FK670" s="61"/>
      <c r="FL670" s="61"/>
      <c r="FM670" s="61"/>
      <c r="FN670" s="61"/>
      <c r="FO670" s="61"/>
      <c r="FP670" s="61"/>
      <c r="FQ670" s="61"/>
      <c r="FR670" s="61"/>
      <c r="FS670" s="61"/>
      <c r="FT670" s="61"/>
      <c r="FU670" s="61"/>
      <c r="FV670" s="61"/>
      <c r="FW670" s="61"/>
      <c r="FX670" s="61"/>
      <c r="FY670" s="61"/>
      <c r="FZ670" s="61"/>
      <c r="GA670" s="61"/>
      <c r="GB670" s="61"/>
      <c r="GC670" s="61"/>
      <c r="GD670" s="61"/>
      <c r="GE670" s="61"/>
      <c r="GF670" s="61"/>
      <c r="GG670" s="61"/>
      <c r="GH670" s="61"/>
      <c r="GI670" s="61"/>
      <c r="GJ670" s="61"/>
      <c r="GK670" s="61"/>
      <c r="GL670" s="61"/>
      <c r="GM670" s="61"/>
      <c r="GN670" s="61"/>
      <c r="GO670" s="61"/>
      <c r="GP670" s="61"/>
      <c r="GQ670" s="61"/>
      <c r="GR670" s="61"/>
      <c r="GS670" s="61"/>
      <c r="GT670" s="61"/>
      <c r="GU670" s="61"/>
      <c r="GV670" s="61"/>
      <c r="GW670" s="61"/>
      <c r="GX670" s="61"/>
      <c r="GY670" s="77"/>
      <c r="GZ670" s="77"/>
      <c r="HA670" s="77"/>
      <c r="HB670" s="77"/>
      <c r="HC670" s="77"/>
      <c r="HD670" s="61"/>
      <c r="HE670" s="61"/>
      <c r="HF670" s="61"/>
      <c r="HG670" s="61"/>
      <c r="HH670" s="61"/>
      <c r="HI670" s="61"/>
      <c r="HJ670" s="61"/>
      <c r="HK670" s="61"/>
      <c r="HL670" s="61"/>
      <c r="HM670" s="61"/>
      <c r="HN670" s="61"/>
      <c r="HO670" s="61"/>
      <c r="HP670" s="61"/>
      <c r="HQ670" s="61"/>
      <c r="HR670" s="61"/>
      <c r="HS670" s="61"/>
      <c r="HT670" s="61"/>
      <c r="HU670" s="61"/>
      <c r="HV670" s="61"/>
      <c r="HW670" s="61"/>
      <c r="HX670" s="61"/>
      <c r="HY670" s="61"/>
      <c r="HZ670" s="61"/>
      <c r="IA670" s="61"/>
      <c r="IB670" s="61"/>
      <c r="IC670" s="61"/>
      <c r="ID670" s="61"/>
      <c r="IE670" s="61"/>
      <c r="IF670" s="61"/>
      <c r="IG670" s="61"/>
      <c r="IH670" s="61"/>
      <c r="II670" s="61"/>
      <c r="IJ670" s="61"/>
      <c r="IK670" s="61"/>
      <c r="IL670" s="61"/>
      <c r="IM670" s="61"/>
      <c r="IN670" s="61"/>
      <c r="IO670" s="61"/>
      <c r="IP670" s="61"/>
      <c r="IQ670" s="61"/>
      <c r="IR670" s="61"/>
      <c r="IS670" s="77"/>
      <c r="IT670" s="77"/>
      <c r="IU670" s="77"/>
      <c r="IV670" s="77"/>
      <c r="IW670" s="61"/>
      <c r="IX670" s="61"/>
      <c r="IY670" s="61"/>
      <c r="IZ670" s="61"/>
      <c r="JA670" s="61"/>
      <c r="JB670" s="61"/>
      <c r="JC670" s="61"/>
      <c r="JD670" s="61"/>
      <c r="JE670" s="61"/>
      <c r="JF670" s="61"/>
      <c r="JG670" s="61"/>
      <c r="JH670" s="61"/>
      <c r="JI670" s="61"/>
      <c r="JJ670" s="61"/>
      <c r="JK670" s="61"/>
      <c r="JL670" s="61"/>
      <c r="JM670" s="61"/>
      <c r="JN670" s="61"/>
      <c r="JO670" s="61"/>
      <c r="JP670" s="61"/>
      <c r="JQ670" s="61"/>
      <c r="JR670" s="61"/>
      <c r="JS670" s="61"/>
      <c r="JT670" s="61"/>
      <c r="JU670" s="61"/>
      <c r="JV670" s="61"/>
      <c r="JW670" s="61"/>
      <c r="JX670" s="61"/>
      <c r="JY670" s="61"/>
      <c r="JZ670" s="61"/>
      <c r="KA670" s="61"/>
      <c r="KB670" s="61"/>
      <c r="KC670" s="61"/>
      <c r="KD670" s="61"/>
      <c r="KE670" s="61"/>
      <c r="KF670" s="61"/>
      <c r="KG670" s="61"/>
      <c r="KH670" s="61"/>
      <c r="KI670" s="61"/>
      <c r="KJ670" s="61"/>
      <c r="KK670" s="61"/>
      <c r="KL670" s="61"/>
      <c r="KM670" s="61"/>
      <c r="KN670" s="61"/>
      <c r="KO670" s="61"/>
      <c r="KP670" s="61"/>
      <c r="KQ670" s="61"/>
      <c r="KR670" s="61"/>
      <c r="KS670" s="61"/>
      <c r="KT670" s="61"/>
      <c r="KU670" s="61"/>
      <c r="KV670" s="61"/>
      <c r="KW670" s="61"/>
      <c r="KX670" s="61"/>
      <c r="KY670" s="61"/>
      <c r="KZ670" s="61"/>
      <c r="LA670" s="61"/>
      <c r="LB670" s="61"/>
      <c r="LC670" s="61"/>
      <c r="LD670" s="61"/>
      <c r="LE670" s="61"/>
      <c r="LF670" s="61"/>
      <c r="LG670" s="61"/>
      <c r="LH670" s="61"/>
      <c r="LI670" s="61"/>
      <c r="LJ670" s="61"/>
      <c r="LK670" s="61"/>
      <c r="LL670" s="61"/>
      <c r="LM670" s="61"/>
      <c r="LN670" s="61"/>
      <c r="LO670" s="61"/>
      <c r="LP670" s="61"/>
      <c r="LQ670" s="61"/>
      <c r="LR670" s="61"/>
      <c r="LS670" s="61"/>
      <c r="LT670" s="61"/>
      <c r="LU670" s="61"/>
      <c r="LV670" s="61"/>
      <c r="LW670" s="61"/>
      <c r="LX670" s="61"/>
      <c r="LY670" s="61"/>
      <c r="LZ670" s="61"/>
      <c r="MA670" s="61"/>
      <c r="MB670" s="78"/>
      <c r="MC670" s="61"/>
      <c r="MD670" s="61"/>
      <c r="ME670" s="61"/>
      <c r="MF670" s="61"/>
      <c r="MG670" s="61"/>
      <c r="MH670" s="61"/>
      <c r="MI670" s="61"/>
      <c r="MJ670" s="61"/>
      <c r="MK670" s="61"/>
      <c r="ML670" s="61"/>
      <c r="MM670" s="61"/>
      <c r="MN670" s="61"/>
      <c r="MO670" s="61"/>
      <c r="MP670" s="61"/>
      <c r="MQ670" s="61"/>
      <c r="MR670" s="61"/>
      <c r="MS670" s="61"/>
      <c r="MT670" s="61"/>
      <c r="MU670" s="61"/>
      <c r="MV670" s="61"/>
      <c r="MW670" s="61"/>
      <c r="MX670" s="61"/>
      <c r="MY670" s="61"/>
      <c r="MZ670" s="61"/>
      <c r="NA670" s="61"/>
      <c r="NB670" s="61"/>
      <c r="NC670" s="61"/>
      <c r="ND670" s="202"/>
      <c r="NE670" s="203"/>
      <c r="NF670" s="202"/>
      <c r="NG670" s="203"/>
      <c r="NH670" s="202"/>
      <c r="NI670" s="203"/>
      <c r="NJ670" s="202"/>
      <c r="NK670" s="203"/>
      <c r="NL670" s="204"/>
      <c r="NM670" s="207"/>
      <c r="NN670" s="61"/>
      <c r="NO670" s="61"/>
      <c r="NP670" s="61"/>
      <c r="NQ670" s="61"/>
      <c r="NR670" s="61"/>
      <c r="NS670" s="61"/>
      <c r="NT670" s="61"/>
      <c r="NU670" s="61"/>
      <c r="NV670" s="61"/>
      <c r="NW670" s="61"/>
      <c r="NX670" s="61"/>
      <c r="NY670" s="61"/>
      <c r="NZ670" s="61"/>
      <c r="OA670" s="61"/>
      <c r="OB670" s="61"/>
      <c r="OC670" s="61"/>
      <c r="OD670" s="61"/>
      <c r="OE670" s="61"/>
      <c r="OF670" s="61"/>
      <c r="OG670" s="61"/>
      <c r="OH670" s="61"/>
      <c r="OI670" s="61"/>
      <c r="OJ670" s="61"/>
      <c r="OK670" s="61"/>
      <c r="OL670" s="61"/>
      <c r="OM670" s="61"/>
      <c r="ON670" s="61"/>
      <c r="OO670" s="61"/>
      <c r="OP670" s="61"/>
      <c r="OQ670" s="61"/>
      <c r="OR670" s="61"/>
      <c r="OS670" s="61"/>
      <c r="OT670" s="61"/>
      <c r="OU670" s="61"/>
      <c r="OV670" s="61"/>
      <c r="OW670" s="61"/>
      <c r="OX670" s="61"/>
      <c r="OY670" s="61"/>
      <c r="OZ670" s="61"/>
    </row>
    <row r="671" spans="1:416" ht="63" hidden="1">
      <c r="A671" s="282"/>
      <c r="B671" s="282">
        <v>253</v>
      </c>
      <c r="C671" s="278" t="s">
        <v>809</v>
      </c>
      <c r="D671" s="281" t="s">
        <v>4</v>
      </c>
      <c r="E671" s="278" t="s">
        <v>821</v>
      </c>
      <c r="F671" s="292" t="s">
        <v>6</v>
      </c>
      <c r="G671" s="281"/>
      <c r="H671" s="137" t="s">
        <v>1460</v>
      </c>
      <c r="I671" s="137" t="s">
        <v>1474</v>
      </c>
      <c r="J671" s="134"/>
      <c r="K671" s="206" t="s">
        <v>662</v>
      </c>
      <c r="L671" s="134" t="s">
        <v>500</v>
      </c>
      <c r="M671" s="55" t="s">
        <v>379</v>
      </c>
      <c r="N671" s="61" t="s">
        <v>349</v>
      </c>
      <c r="O671" s="282" t="s">
        <v>205</v>
      </c>
      <c r="P671" s="282">
        <v>2</v>
      </c>
      <c r="Q671" s="131" t="s">
        <v>205</v>
      </c>
      <c r="R671" s="131"/>
      <c r="S671" s="131"/>
      <c r="T671" s="131"/>
      <c r="U671" s="131"/>
      <c r="V671" s="131"/>
      <c r="W671" s="131"/>
      <c r="X671" s="131"/>
      <c r="Y671" s="131"/>
      <c r="Z671" s="131"/>
      <c r="AA671" s="131"/>
      <c r="AB671" s="130">
        <f t="shared" si="893"/>
        <v>1</v>
      </c>
      <c r="AC671" s="77"/>
      <c r="AD671" s="77"/>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251"/>
      <c r="BT671" s="251"/>
      <c r="BU671" s="76"/>
      <c r="BV671" s="79"/>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c r="CT671" s="61"/>
      <c r="CU671" s="61"/>
      <c r="CV671" s="61"/>
      <c r="CW671" s="61"/>
      <c r="CX671" s="61"/>
      <c r="CY671" s="61"/>
      <c r="CZ671" s="61"/>
      <c r="DA671" s="61"/>
      <c r="DB671" s="202"/>
      <c r="DC671" s="203"/>
      <c r="DD671" s="202"/>
      <c r="DE671" s="203"/>
      <c r="DF671" s="202"/>
      <c r="DG671" s="203"/>
      <c r="DH671" s="202"/>
      <c r="DI671" s="203" t="e">
        <f>DH671/(DB671+DD671+DF671+DH671)</f>
        <v>#DIV/0!</v>
      </c>
      <c r="DJ671" s="204" t="e">
        <f>(((DB671*2)+(DD671*1)+(DF671*0)))/(DB671+DD671+DF671)</f>
        <v>#DIV/0!</v>
      </c>
      <c r="DK671" s="207" t="e">
        <f>IF(DI671&gt;=50%,"KĐG",IF(DJ671&gt;=1.6,"Đạt mục tiêu",IF(DJ671&gt;=1,"Cần cố gắng","Chưa đạt")))</f>
        <v>#DIV/0!</v>
      </c>
      <c r="DL671" s="77"/>
      <c r="DM671" s="77"/>
      <c r="DN671" s="77"/>
      <c r="DO671" s="77"/>
      <c r="DP671" s="201">
        <v>2</v>
      </c>
      <c r="DQ671" s="201">
        <v>2</v>
      </c>
      <c r="DR671" s="201">
        <v>2</v>
      </c>
      <c r="DS671" s="201">
        <v>2</v>
      </c>
      <c r="DT671" s="201">
        <v>2</v>
      </c>
      <c r="DU671" s="201">
        <v>2</v>
      </c>
      <c r="DV671" s="201">
        <v>2</v>
      </c>
      <c r="DW671" s="201">
        <v>2</v>
      </c>
      <c r="DX671" s="201">
        <v>2</v>
      </c>
      <c r="DY671" s="201">
        <v>2</v>
      </c>
      <c r="DZ671" s="201">
        <v>2</v>
      </c>
      <c r="EA671" s="201">
        <v>2</v>
      </c>
      <c r="EB671" s="201">
        <v>2</v>
      </c>
      <c r="EC671" s="201">
        <v>2</v>
      </c>
      <c r="ED671" s="201">
        <v>2</v>
      </c>
      <c r="EE671" s="201">
        <v>2</v>
      </c>
      <c r="EF671" s="201">
        <v>2</v>
      </c>
      <c r="EG671" s="201">
        <v>2</v>
      </c>
      <c r="EH671" s="201">
        <v>2</v>
      </c>
      <c r="EI671" s="201">
        <v>2</v>
      </c>
      <c r="EJ671" s="201">
        <v>2</v>
      </c>
      <c r="EK671" s="201">
        <v>2</v>
      </c>
      <c r="EL671" s="201">
        <v>2</v>
      </c>
      <c r="EM671" s="201">
        <v>2</v>
      </c>
      <c r="EN671" s="201">
        <v>2</v>
      </c>
      <c r="EO671" s="201">
        <v>2</v>
      </c>
      <c r="EP671" s="201">
        <v>2</v>
      </c>
      <c r="EQ671" s="201">
        <v>2</v>
      </c>
      <c r="ER671" s="201">
        <v>2</v>
      </c>
      <c r="ES671" s="201">
        <v>2</v>
      </c>
      <c r="ET671" s="201">
        <v>2</v>
      </c>
      <c r="EU671" s="202">
        <v>23</v>
      </c>
      <c r="EV671" s="203">
        <v>0.85185185185185186</v>
      </c>
      <c r="EW671" s="202">
        <v>2</v>
      </c>
      <c r="EX671" s="203">
        <v>7.407407407407407E-2</v>
      </c>
      <c r="EY671" s="202">
        <v>2</v>
      </c>
      <c r="EZ671" s="203">
        <v>7.407407407407407E-2</v>
      </c>
      <c r="FA671" s="202">
        <v>0</v>
      </c>
      <c r="FB671" s="203">
        <v>0</v>
      </c>
      <c r="FC671" s="204">
        <v>1.7777777777777777</v>
      </c>
      <c r="FD671" s="207" t="s">
        <v>671</v>
      </c>
      <c r="FE671" s="77"/>
      <c r="FF671" s="77"/>
      <c r="FG671" s="77"/>
      <c r="FH671" s="77"/>
      <c r="FI671" s="77"/>
      <c r="FJ671" s="61"/>
      <c r="FK671" s="61"/>
      <c r="FL671" s="61"/>
      <c r="FM671" s="61"/>
      <c r="FN671" s="61"/>
      <c r="FO671" s="61"/>
      <c r="FP671" s="61"/>
      <c r="FQ671" s="61"/>
      <c r="FR671" s="61"/>
      <c r="FS671" s="61"/>
      <c r="FT671" s="61"/>
      <c r="FU671" s="61"/>
      <c r="FV671" s="61"/>
      <c r="FW671" s="61"/>
      <c r="FX671" s="61"/>
      <c r="FY671" s="61"/>
      <c r="FZ671" s="61"/>
      <c r="GA671" s="61"/>
      <c r="GB671" s="61"/>
      <c r="GC671" s="61"/>
      <c r="GD671" s="61"/>
      <c r="GE671" s="61"/>
      <c r="GF671" s="61"/>
      <c r="GG671" s="61"/>
      <c r="GH671" s="61"/>
      <c r="GI671" s="61"/>
      <c r="GJ671" s="61"/>
      <c r="GK671" s="61"/>
      <c r="GL671" s="61"/>
      <c r="GM671" s="61"/>
      <c r="GN671" s="61"/>
      <c r="GO671" s="61"/>
      <c r="GP671" s="61"/>
      <c r="GQ671" s="61"/>
      <c r="GR671" s="61"/>
      <c r="GS671" s="61"/>
      <c r="GT671" s="61"/>
      <c r="GU671" s="61"/>
      <c r="GV671" s="61"/>
      <c r="GW671" s="61"/>
      <c r="GX671" s="61"/>
      <c r="GY671" s="77"/>
      <c r="GZ671" s="77"/>
      <c r="HA671" s="77"/>
      <c r="HB671" s="77"/>
      <c r="HC671" s="77"/>
      <c r="HD671" s="61"/>
      <c r="HE671" s="61"/>
      <c r="HF671" s="61"/>
      <c r="HG671" s="61"/>
      <c r="HH671" s="61"/>
      <c r="HI671" s="61"/>
      <c r="HJ671" s="61"/>
      <c r="HK671" s="61"/>
      <c r="HL671" s="61"/>
      <c r="HM671" s="61"/>
      <c r="HN671" s="61"/>
      <c r="HO671" s="61"/>
      <c r="HP671" s="61"/>
      <c r="HQ671" s="61"/>
      <c r="HR671" s="61"/>
      <c r="HS671" s="61"/>
      <c r="HT671" s="61"/>
      <c r="HU671" s="61"/>
      <c r="HV671" s="61"/>
      <c r="HW671" s="61"/>
      <c r="HX671" s="61"/>
      <c r="HY671" s="61"/>
      <c r="HZ671" s="61"/>
      <c r="IA671" s="61"/>
      <c r="IB671" s="61"/>
      <c r="IC671" s="61"/>
      <c r="ID671" s="61"/>
      <c r="IE671" s="61"/>
      <c r="IF671" s="61"/>
      <c r="IG671" s="61"/>
      <c r="IH671" s="61"/>
      <c r="II671" s="61"/>
      <c r="IJ671" s="61"/>
      <c r="IK671" s="61"/>
      <c r="IL671" s="61"/>
      <c r="IM671" s="61"/>
      <c r="IN671" s="61"/>
      <c r="IO671" s="61"/>
      <c r="IP671" s="61"/>
      <c r="IQ671" s="61"/>
      <c r="IR671" s="61"/>
      <c r="IS671" s="77"/>
      <c r="IT671" s="77"/>
      <c r="IU671" s="77"/>
      <c r="IV671" s="77"/>
      <c r="IW671" s="61"/>
      <c r="IX671" s="61"/>
      <c r="IY671" s="61"/>
      <c r="IZ671" s="61"/>
      <c r="JA671" s="61"/>
      <c r="JB671" s="61"/>
      <c r="JC671" s="61"/>
      <c r="JD671" s="61"/>
      <c r="JE671" s="61"/>
      <c r="JF671" s="61"/>
      <c r="JG671" s="61"/>
      <c r="JH671" s="61"/>
      <c r="JI671" s="61"/>
      <c r="JJ671" s="61"/>
      <c r="JK671" s="61"/>
      <c r="JL671" s="61"/>
      <c r="JM671" s="61"/>
      <c r="JN671" s="61"/>
      <c r="JO671" s="61"/>
      <c r="JP671" s="61"/>
      <c r="JQ671" s="61"/>
      <c r="JR671" s="61"/>
      <c r="JS671" s="61"/>
      <c r="JT671" s="61"/>
      <c r="JU671" s="61"/>
      <c r="JV671" s="61"/>
      <c r="JW671" s="61"/>
      <c r="JX671" s="61"/>
      <c r="JY671" s="61"/>
      <c r="JZ671" s="61"/>
      <c r="KA671" s="61"/>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61"/>
      <c r="LG671" s="61"/>
      <c r="LH671" s="61"/>
      <c r="LI671" s="61"/>
      <c r="LJ671" s="61"/>
      <c r="LK671" s="61"/>
      <c r="LL671" s="61"/>
      <c r="LM671" s="61"/>
      <c r="LN671" s="61"/>
      <c r="LO671" s="61"/>
      <c r="LP671" s="61"/>
      <c r="LQ671" s="61"/>
      <c r="LR671" s="61"/>
      <c r="LS671" s="61"/>
      <c r="LT671" s="61"/>
      <c r="LU671" s="61"/>
      <c r="LV671" s="61"/>
      <c r="LW671" s="61"/>
      <c r="LX671" s="61"/>
      <c r="LY671" s="61"/>
      <c r="LZ671" s="61"/>
      <c r="MA671" s="61"/>
      <c r="MB671" s="61"/>
      <c r="MC671" s="61"/>
      <c r="MD671" s="61"/>
      <c r="ME671" s="61"/>
      <c r="MF671" s="61"/>
      <c r="MG671" s="61"/>
      <c r="MH671" s="61"/>
      <c r="MI671" s="61"/>
      <c r="MJ671" s="61"/>
      <c r="MK671" s="61"/>
      <c r="ML671" s="61"/>
      <c r="MM671" s="61"/>
      <c r="MN671" s="61"/>
      <c r="MO671" s="61"/>
      <c r="MP671" s="61"/>
      <c r="MQ671" s="61"/>
      <c r="MR671" s="61"/>
      <c r="MS671" s="61"/>
      <c r="MT671" s="61"/>
      <c r="MU671" s="61"/>
      <c r="MV671" s="61"/>
      <c r="MW671" s="61"/>
      <c r="MX671" s="61"/>
      <c r="MY671" s="61"/>
      <c r="MZ671" s="61"/>
      <c r="NA671" s="61"/>
      <c r="NB671" s="61"/>
      <c r="NC671" s="61"/>
      <c r="ND671" s="61"/>
      <c r="NE671" s="61"/>
      <c r="NF671" s="61"/>
      <c r="NG671" s="61"/>
      <c r="NH671" s="61"/>
      <c r="NI671" s="61"/>
      <c r="NJ671" s="61"/>
      <c r="NK671" s="61"/>
      <c r="NL671" s="61"/>
      <c r="NM671" s="61"/>
      <c r="NN671" s="61"/>
      <c r="NO671" s="61"/>
      <c r="NP671" s="61"/>
      <c r="NQ671" s="61"/>
      <c r="NR671" s="61"/>
      <c r="NS671" s="61"/>
      <c r="NT671" s="61"/>
      <c r="NU671" s="61"/>
      <c r="NV671" s="61"/>
      <c r="NW671" s="61"/>
      <c r="NX671" s="61"/>
      <c r="NY671" s="61"/>
      <c r="NZ671" s="61"/>
      <c r="OA671" s="61"/>
      <c r="OB671" s="61"/>
      <c r="OC671" s="61"/>
      <c r="OD671" s="61"/>
      <c r="OE671" s="61"/>
      <c r="OF671" s="61"/>
      <c r="OG671" s="61"/>
      <c r="OH671" s="61"/>
      <c r="OI671" s="61"/>
      <c r="OJ671" s="61"/>
      <c r="OK671" s="61"/>
      <c r="OL671" s="61"/>
      <c r="OM671" s="61"/>
      <c r="ON671" s="61"/>
      <c r="OO671" s="61"/>
      <c r="OP671" s="61"/>
      <c r="OQ671" s="61"/>
      <c r="OR671" s="61"/>
      <c r="OS671" s="61"/>
      <c r="OT671" s="61"/>
      <c r="OU671" s="61"/>
      <c r="OV671" s="61"/>
      <c r="OW671" s="61"/>
      <c r="OX671" s="61"/>
      <c r="OY671" s="61"/>
      <c r="OZ671" s="61"/>
    </row>
    <row r="672" spans="1:416" ht="59.25" customHeight="1">
      <c r="A672" s="282"/>
      <c r="B672" s="282"/>
      <c r="C672" s="278"/>
      <c r="D672" s="281"/>
      <c r="E672" s="278"/>
      <c r="F672" s="292"/>
      <c r="G672" s="281"/>
      <c r="H672" s="137" t="s">
        <v>1461</v>
      </c>
      <c r="I672" s="137" t="s">
        <v>1608</v>
      </c>
      <c r="J672" s="134"/>
      <c r="K672" s="206" t="s">
        <v>662</v>
      </c>
      <c r="L672" s="257" t="s">
        <v>500</v>
      </c>
      <c r="M672" s="134" t="s">
        <v>379</v>
      </c>
      <c r="N672" s="61" t="s">
        <v>349</v>
      </c>
      <c r="O672" s="282"/>
      <c r="P672" s="282"/>
      <c r="Q672" s="131"/>
      <c r="R672" s="131" t="s">
        <v>205</v>
      </c>
      <c r="S672" s="131"/>
      <c r="T672" s="131"/>
      <c r="U672" s="131"/>
      <c r="V672" s="131"/>
      <c r="W672" s="131"/>
      <c r="X672" s="131"/>
      <c r="Y672" s="131"/>
      <c r="Z672" s="131"/>
      <c r="AA672" s="131"/>
      <c r="AB672" s="130">
        <f t="shared" si="893"/>
        <v>1</v>
      </c>
      <c r="AC672" s="77"/>
      <c r="AD672" s="77"/>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79" t="s">
        <v>555</v>
      </c>
      <c r="BT672" s="79" t="s">
        <v>555</v>
      </c>
      <c r="BU672" s="76"/>
      <c r="BV672" s="79"/>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c r="CT672" s="61"/>
      <c r="CU672" s="61"/>
      <c r="CV672" s="61"/>
      <c r="CW672" s="61"/>
      <c r="CX672" s="61"/>
      <c r="CY672" s="61"/>
      <c r="CZ672" s="61"/>
      <c r="DA672" s="61"/>
      <c r="DB672" s="202"/>
      <c r="DC672" s="203"/>
      <c r="DD672" s="202"/>
      <c r="DE672" s="203"/>
      <c r="DF672" s="202"/>
      <c r="DG672" s="203"/>
      <c r="DH672" s="202"/>
      <c r="DI672" s="203"/>
      <c r="DJ672" s="204"/>
      <c r="DK672" s="207"/>
      <c r="DL672" s="77"/>
      <c r="DM672" s="77"/>
      <c r="DN672" s="77"/>
      <c r="DO672" s="77"/>
      <c r="DP672" s="201"/>
      <c r="DQ672" s="201"/>
      <c r="DR672" s="201"/>
      <c r="DS672" s="201"/>
      <c r="DT672" s="201"/>
      <c r="DU672" s="201"/>
      <c r="DV672" s="201"/>
      <c r="DW672" s="201"/>
      <c r="DX672" s="201"/>
      <c r="DY672" s="201"/>
      <c r="DZ672" s="201"/>
      <c r="EA672" s="201"/>
      <c r="EB672" s="201"/>
      <c r="EC672" s="201"/>
      <c r="ED672" s="201"/>
      <c r="EE672" s="201"/>
      <c r="EF672" s="201"/>
      <c r="EG672" s="201"/>
      <c r="EH672" s="201"/>
      <c r="EI672" s="201"/>
      <c r="EJ672" s="201"/>
      <c r="EK672" s="201"/>
      <c r="EL672" s="201"/>
      <c r="EM672" s="201"/>
      <c r="EN672" s="201"/>
      <c r="EO672" s="201"/>
      <c r="EP672" s="201"/>
      <c r="EQ672" s="201"/>
      <c r="ER672" s="201"/>
      <c r="ES672" s="201"/>
      <c r="ET672" s="201"/>
      <c r="EU672" s="202"/>
      <c r="EV672" s="203"/>
      <c r="EW672" s="202"/>
      <c r="EX672" s="203"/>
      <c r="EY672" s="202"/>
      <c r="EZ672" s="203"/>
      <c r="FA672" s="202"/>
      <c r="FB672" s="203"/>
      <c r="FC672" s="204"/>
      <c r="FD672" s="207"/>
      <c r="FE672" s="77"/>
      <c r="FF672" s="77"/>
      <c r="FG672" s="77"/>
      <c r="FH672" s="77"/>
      <c r="FI672" s="77"/>
      <c r="FJ672" s="61"/>
      <c r="FK672" s="61"/>
      <c r="FL672" s="61"/>
      <c r="FM672" s="61"/>
      <c r="FN672" s="61"/>
      <c r="FO672" s="61"/>
      <c r="FP672" s="61"/>
      <c r="FQ672" s="61"/>
      <c r="FR672" s="61"/>
      <c r="FS672" s="61"/>
      <c r="FT672" s="61"/>
      <c r="FU672" s="61"/>
      <c r="FV672" s="61"/>
      <c r="FW672" s="61"/>
      <c r="FX672" s="61"/>
      <c r="FY672" s="61"/>
      <c r="FZ672" s="61"/>
      <c r="GA672" s="61"/>
      <c r="GB672" s="61"/>
      <c r="GC672" s="61"/>
      <c r="GD672" s="61"/>
      <c r="GE672" s="61"/>
      <c r="GF672" s="61"/>
      <c r="GG672" s="61"/>
      <c r="GH672" s="61"/>
      <c r="GI672" s="61"/>
      <c r="GJ672" s="61"/>
      <c r="GK672" s="61"/>
      <c r="GL672" s="61"/>
      <c r="GM672" s="61"/>
      <c r="GN672" s="61"/>
      <c r="GO672" s="61"/>
      <c r="GP672" s="61"/>
      <c r="GQ672" s="61"/>
      <c r="GR672" s="61"/>
      <c r="GS672" s="61"/>
      <c r="GT672" s="61"/>
      <c r="GU672" s="61"/>
      <c r="GV672" s="61"/>
      <c r="GW672" s="61"/>
      <c r="GX672" s="61"/>
      <c r="GY672" s="77"/>
      <c r="GZ672" s="77"/>
      <c r="HA672" s="77"/>
      <c r="HB672" s="77"/>
      <c r="HC672" s="77"/>
      <c r="HD672" s="61"/>
      <c r="HE672" s="61"/>
      <c r="HF672" s="61"/>
      <c r="HG672" s="61"/>
      <c r="HH672" s="61"/>
      <c r="HI672" s="61"/>
      <c r="HJ672" s="61"/>
      <c r="HK672" s="61"/>
      <c r="HL672" s="61"/>
      <c r="HM672" s="61"/>
      <c r="HN672" s="61"/>
      <c r="HO672" s="61"/>
      <c r="HP672" s="61"/>
      <c r="HQ672" s="61"/>
      <c r="HR672" s="61"/>
      <c r="HS672" s="61"/>
      <c r="HT672" s="61"/>
      <c r="HU672" s="61"/>
      <c r="HV672" s="61"/>
      <c r="HW672" s="61"/>
      <c r="HX672" s="61"/>
      <c r="HY672" s="61"/>
      <c r="HZ672" s="61"/>
      <c r="IA672" s="61"/>
      <c r="IB672" s="61"/>
      <c r="IC672" s="61"/>
      <c r="ID672" s="61"/>
      <c r="IE672" s="61"/>
      <c r="IF672" s="61"/>
      <c r="IG672" s="61"/>
      <c r="IH672" s="61"/>
      <c r="II672" s="61"/>
      <c r="IJ672" s="61"/>
      <c r="IK672" s="61"/>
      <c r="IL672" s="61"/>
      <c r="IM672" s="61"/>
      <c r="IN672" s="61"/>
      <c r="IO672" s="61"/>
      <c r="IP672" s="61"/>
      <c r="IQ672" s="61"/>
      <c r="IR672" s="61"/>
      <c r="IS672" s="77"/>
      <c r="IT672" s="77"/>
      <c r="IU672" s="77"/>
      <c r="IV672" s="77"/>
      <c r="IW672" s="61"/>
      <c r="IX672" s="61"/>
      <c r="IY672" s="61"/>
      <c r="IZ672" s="61"/>
      <c r="JA672" s="61"/>
      <c r="JB672" s="61"/>
      <c r="JC672" s="61"/>
      <c r="JD672" s="61"/>
      <c r="JE672" s="61"/>
      <c r="JF672" s="61"/>
      <c r="JG672" s="61"/>
      <c r="JH672" s="61"/>
      <c r="JI672" s="61"/>
      <c r="JJ672" s="61"/>
      <c r="JK672" s="61"/>
      <c r="JL672" s="61"/>
      <c r="JM672" s="61"/>
      <c r="JN672" s="61"/>
      <c r="JO672" s="61"/>
      <c r="JP672" s="61"/>
      <c r="JQ672" s="61"/>
      <c r="JR672" s="61"/>
      <c r="JS672" s="61"/>
      <c r="JT672" s="61"/>
      <c r="JU672" s="61"/>
      <c r="JV672" s="61"/>
      <c r="JW672" s="61"/>
      <c r="JX672" s="61"/>
      <c r="JY672" s="61"/>
      <c r="JZ672" s="61"/>
      <c r="KA672" s="61"/>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61"/>
      <c r="LG672" s="61"/>
      <c r="LH672" s="61"/>
      <c r="LI672" s="61"/>
      <c r="LJ672" s="61"/>
      <c r="LK672" s="61"/>
      <c r="LL672" s="61"/>
      <c r="LM672" s="61"/>
      <c r="LN672" s="61"/>
      <c r="LO672" s="61"/>
      <c r="LP672" s="61"/>
      <c r="LQ672" s="61"/>
      <c r="LR672" s="61"/>
      <c r="LS672" s="61"/>
      <c r="LT672" s="61"/>
      <c r="LU672" s="61"/>
      <c r="LV672" s="61"/>
      <c r="LW672" s="61"/>
      <c r="LX672" s="61"/>
      <c r="LY672" s="61"/>
      <c r="LZ672" s="61"/>
      <c r="MA672" s="61"/>
      <c r="MB672" s="61"/>
      <c r="MC672" s="61"/>
      <c r="MD672" s="61"/>
      <c r="ME672" s="61"/>
      <c r="MF672" s="61"/>
      <c r="MG672" s="61"/>
      <c r="MH672" s="61"/>
      <c r="MI672" s="61"/>
      <c r="MJ672" s="61"/>
      <c r="MK672" s="61"/>
      <c r="ML672" s="61"/>
      <c r="MM672" s="61"/>
      <c r="MN672" s="61"/>
      <c r="MO672" s="61"/>
      <c r="MP672" s="61"/>
      <c r="MQ672" s="61"/>
      <c r="MR672" s="61"/>
      <c r="MS672" s="61"/>
      <c r="MT672" s="61"/>
      <c r="MU672" s="61"/>
      <c r="MV672" s="61"/>
      <c r="MW672" s="61"/>
      <c r="MX672" s="61"/>
      <c r="MY672" s="61"/>
      <c r="MZ672" s="61"/>
      <c r="NA672" s="61"/>
      <c r="NB672" s="61"/>
      <c r="NC672" s="61"/>
      <c r="ND672" s="61"/>
      <c r="NE672" s="61"/>
      <c r="NF672" s="61"/>
      <c r="NG672" s="61"/>
      <c r="NH672" s="61"/>
      <c r="NI672" s="61"/>
      <c r="NJ672" s="61"/>
      <c r="NK672" s="61"/>
      <c r="NL672" s="61"/>
      <c r="NM672" s="61"/>
      <c r="NN672" s="61"/>
      <c r="NO672" s="61"/>
      <c r="NP672" s="61"/>
      <c r="NQ672" s="61"/>
      <c r="NR672" s="61"/>
      <c r="NS672" s="61"/>
      <c r="NT672" s="61"/>
      <c r="NU672" s="61"/>
      <c r="NV672" s="61"/>
      <c r="NW672" s="61"/>
      <c r="NX672" s="61"/>
      <c r="NY672" s="61"/>
      <c r="NZ672" s="61"/>
      <c r="OA672" s="61"/>
      <c r="OB672" s="61"/>
      <c r="OC672" s="61"/>
      <c r="OD672" s="61"/>
      <c r="OE672" s="61"/>
      <c r="OF672" s="61"/>
      <c r="OG672" s="61"/>
      <c r="OH672" s="61"/>
      <c r="OI672" s="61"/>
      <c r="OJ672" s="61"/>
      <c r="OK672" s="61"/>
      <c r="OL672" s="61"/>
      <c r="OM672" s="61"/>
      <c r="ON672" s="61"/>
      <c r="OO672" s="61"/>
      <c r="OP672" s="61"/>
      <c r="OQ672" s="61"/>
      <c r="OR672" s="61"/>
      <c r="OS672" s="61"/>
      <c r="OT672" s="61"/>
      <c r="OU672" s="61"/>
      <c r="OV672" s="61"/>
      <c r="OW672" s="61"/>
      <c r="OX672" s="61"/>
      <c r="OY672" s="61"/>
      <c r="OZ672" s="61"/>
    </row>
    <row r="673" spans="1:416" ht="47.25" hidden="1">
      <c r="A673" s="282"/>
      <c r="B673" s="282"/>
      <c r="C673" s="278"/>
      <c r="D673" s="281"/>
      <c r="E673" s="278"/>
      <c r="F673" s="292"/>
      <c r="G673" s="281"/>
      <c r="H673" s="137" t="s">
        <v>1462</v>
      </c>
      <c r="I673" s="137" t="s">
        <v>1475</v>
      </c>
      <c r="J673" s="134"/>
      <c r="K673" s="206"/>
      <c r="L673" s="134"/>
      <c r="M673" s="134" t="s">
        <v>379</v>
      </c>
      <c r="N673" s="61" t="s">
        <v>349</v>
      </c>
      <c r="O673" s="282"/>
      <c r="P673" s="282"/>
      <c r="Q673" s="131"/>
      <c r="R673" s="131"/>
      <c r="S673" s="131" t="s">
        <v>205</v>
      </c>
      <c r="T673" s="131"/>
      <c r="U673" s="131"/>
      <c r="V673" s="131"/>
      <c r="W673" s="131"/>
      <c r="X673" s="131"/>
      <c r="Y673" s="131"/>
      <c r="Z673" s="131"/>
      <c r="AA673" s="131"/>
      <c r="AB673" s="130">
        <f t="shared" si="893"/>
        <v>1</v>
      </c>
      <c r="AC673" s="77"/>
      <c r="AD673" s="77"/>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251"/>
      <c r="BT673" s="251"/>
      <c r="BU673" s="76"/>
      <c r="BV673" s="79"/>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202"/>
      <c r="DC673" s="203"/>
      <c r="DD673" s="202"/>
      <c r="DE673" s="203"/>
      <c r="DF673" s="202"/>
      <c r="DG673" s="203"/>
      <c r="DH673" s="202"/>
      <c r="DI673" s="203"/>
      <c r="DJ673" s="204"/>
      <c r="DK673" s="207"/>
      <c r="DL673" s="77"/>
      <c r="DM673" s="77"/>
      <c r="DN673" s="77"/>
      <c r="DO673" s="77"/>
      <c r="DP673" s="201"/>
      <c r="DQ673" s="201"/>
      <c r="DR673" s="201"/>
      <c r="DS673" s="201"/>
      <c r="DT673" s="201"/>
      <c r="DU673" s="201"/>
      <c r="DV673" s="201"/>
      <c r="DW673" s="201"/>
      <c r="DX673" s="201"/>
      <c r="DY673" s="201"/>
      <c r="DZ673" s="201"/>
      <c r="EA673" s="201"/>
      <c r="EB673" s="201"/>
      <c r="EC673" s="201"/>
      <c r="ED673" s="201"/>
      <c r="EE673" s="201"/>
      <c r="EF673" s="201"/>
      <c r="EG673" s="201"/>
      <c r="EH673" s="201"/>
      <c r="EI673" s="201"/>
      <c r="EJ673" s="201"/>
      <c r="EK673" s="201"/>
      <c r="EL673" s="201"/>
      <c r="EM673" s="201"/>
      <c r="EN673" s="201"/>
      <c r="EO673" s="201"/>
      <c r="EP673" s="201"/>
      <c r="EQ673" s="201"/>
      <c r="ER673" s="201"/>
      <c r="ES673" s="201"/>
      <c r="ET673" s="201"/>
      <c r="EU673" s="202"/>
      <c r="EV673" s="203"/>
      <c r="EW673" s="202"/>
      <c r="EX673" s="203"/>
      <c r="EY673" s="202"/>
      <c r="EZ673" s="203"/>
      <c r="FA673" s="202"/>
      <c r="FB673" s="203"/>
      <c r="FC673" s="204"/>
      <c r="FD673" s="207"/>
      <c r="FE673" s="77"/>
      <c r="FF673" s="77"/>
      <c r="FG673" s="77"/>
      <c r="FH673" s="77"/>
      <c r="FI673" s="77"/>
      <c r="FJ673" s="61"/>
      <c r="FK673" s="61"/>
      <c r="FL673" s="61"/>
      <c r="FM673" s="61"/>
      <c r="FN673" s="61"/>
      <c r="FO673" s="61"/>
      <c r="FP673" s="61"/>
      <c r="FQ673" s="61"/>
      <c r="FR673" s="61"/>
      <c r="FS673" s="61"/>
      <c r="FT673" s="61"/>
      <c r="FU673" s="61"/>
      <c r="FV673" s="61"/>
      <c r="FW673" s="61"/>
      <c r="FX673" s="61"/>
      <c r="FY673" s="61"/>
      <c r="FZ673" s="61"/>
      <c r="GA673" s="61"/>
      <c r="GB673" s="61"/>
      <c r="GC673" s="61"/>
      <c r="GD673" s="61"/>
      <c r="GE673" s="61"/>
      <c r="GF673" s="61"/>
      <c r="GG673" s="61"/>
      <c r="GH673" s="61"/>
      <c r="GI673" s="61"/>
      <c r="GJ673" s="61"/>
      <c r="GK673" s="61"/>
      <c r="GL673" s="61"/>
      <c r="GM673" s="61"/>
      <c r="GN673" s="61"/>
      <c r="GO673" s="61"/>
      <c r="GP673" s="61"/>
      <c r="GQ673" s="61"/>
      <c r="GR673" s="61"/>
      <c r="GS673" s="61"/>
      <c r="GT673" s="61"/>
      <c r="GU673" s="61"/>
      <c r="GV673" s="61"/>
      <c r="GW673" s="61"/>
      <c r="GX673" s="61"/>
      <c r="GY673" s="77"/>
      <c r="GZ673" s="77"/>
      <c r="HA673" s="77"/>
      <c r="HB673" s="77"/>
      <c r="HC673" s="77"/>
      <c r="HD673" s="61"/>
      <c r="HE673" s="61"/>
      <c r="HF673" s="61"/>
      <c r="HG673" s="61"/>
      <c r="HH673" s="61"/>
      <c r="HI673" s="61"/>
      <c r="HJ673" s="61"/>
      <c r="HK673" s="61"/>
      <c r="HL673" s="61"/>
      <c r="HM673" s="61"/>
      <c r="HN673" s="61"/>
      <c r="HO673" s="61"/>
      <c r="HP673" s="61"/>
      <c r="HQ673" s="61"/>
      <c r="HR673" s="61"/>
      <c r="HS673" s="61"/>
      <c r="HT673" s="61"/>
      <c r="HU673" s="61"/>
      <c r="HV673" s="61"/>
      <c r="HW673" s="61"/>
      <c r="HX673" s="61"/>
      <c r="HY673" s="61"/>
      <c r="HZ673" s="61"/>
      <c r="IA673" s="61"/>
      <c r="IB673" s="61"/>
      <c r="IC673" s="61"/>
      <c r="ID673" s="61"/>
      <c r="IE673" s="61"/>
      <c r="IF673" s="61"/>
      <c r="IG673" s="61"/>
      <c r="IH673" s="61"/>
      <c r="II673" s="61"/>
      <c r="IJ673" s="61"/>
      <c r="IK673" s="61"/>
      <c r="IL673" s="61"/>
      <c r="IM673" s="61"/>
      <c r="IN673" s="61"/>
      <c r="IO673" s="61"/>
      <c r="IP673" s="61"/>
      <c r="IQ673" s="61"/>
      <c r="IR673" s="61"/>
      <c r="IS673" s="77"/>
      <c r="IT673" s="77"/>
      <c r="IU673" s="77"/>
      <c r="IV673" s="77"/>
      <c r="IW673" s="61"/>
      <c r="IX673" s="61"/>
      <c r="IY673" s="61"/>
      <c r="IZ673" s="61"/>
      <c r="JA673" s="61"/>
      <c r="JB673" s="61"/>
      <c r="JC673" s="61"/>
      <c r="JD673" s="61"/>
      <c r="JE673" s="61"/>
      <c r="JF673" s="61"/>
      <c r="JG673" s="61"/>
      <c r="JH673" s="61"/>
      <c r="JI673" s="61"/>
      <c r="JJ673" s="61"/>
      <c r="JK673" s="61"/>
      <c r="JL673" s="61"/>
      <c r="JM673" s="61"/>
      <c r="JN673" s="61"/>
      <c r="JO673" s="61"/>
      <c r="JP673" s="61"/>
      <c r="JQ673" s="61"/>
      <c r="JR673" s="61"/>
      <c r="JS673" s="61"/>
      <c r="JT673" s="61"/>
      <c r="JU673" s="61"/>
      <c r="JV673" s="61"/>
      <c r="JW673" s="61"/>
      <c r="JX673" s="61"/>
      <c r="JY673" s="61"/>
      <c r="JZ673" s="61"/>
      <c r="KA673" s="61"/>
      <c r="KB673" s="61"/>
      <c r="KC673" s="61"/>
      <c r="KD673" s="61"/>
      <c r="KE673" s="61"/>
      <c r="KF673" s="61"/>
      <c r="KG673" s="61"/>
      <c r="KH673" s="61"/>
      <c r="KI673" s="61"/>
      <c r="KJ673" s="61"/>
      <c r="KK673" s="61"/>
      <c r="KL673" s="61"/>
      <c r="KM673" s="61"/>
      <c r="KN673" s="61"/>
      <c r="KO673" s="61"/>
      <c r="KP673" s="61"/>
      <c r="KQ673" s="61"/>
      <c r="KR673" s="61"/>
      <c r="KS673" s="61"/>
      <c r="KT673" s="61"/>
      <c r="KU673" s="61"/>
      <c r="KV673" s="61"/>
      <c r="KW673" s="61"/>
      <c r="KX673" s="61"/>
      <c r="KY673" s="61"/>
      <c r="KZ673" s="61"/>
      <c r="LA673" s="61"/>
      <c r="LB673" s="61"/>
      <c r="LC673" s="61"/>
      <c r="LD673" s="61"/>
      <c r="LE673" s="61"/>
      <c r="LF673" s="61"/>
      <c r="LG673" s="61"/>
      <c r="LH673" s="61"/>
      <c r="LI673" s="61"/>
      <c r="LJ673" s="61"/>
      <c r="LK673" s="61"/>
      <c r="LL673" s="61"/>
      <c r="LM673" s="61"/>
      <c r="LN673" s="61"/>
      <c r="LO673" s="61"/>
      <c r="LP673" s="61"/>
      <c r="LQ673" s="61"/>
      <c r="LR673" s="61"/>
      <c r="LS673" s="61"/>
      <c r="LT673" s="61"/>
      <c r="LU673" s="61"/>
      <c r="LV673" s="61"/>
      <c r="LW673" s="61"/>
      <c r="LX673" s="61"/>
      <c r="LY673" s="61"/>
      <c r="LZ673" s="61"/>
      <c r="MA673" s="61"/>
      <c r="MB673" s="61"/>
      <c r="MC673" s="61"/>
      <c r="MD673" s="61"/>
      <c r="ME673" s="61"/>
      <c r="MF673" s="61"/>
      <c r="MG673" s="61"/>
      <c r="MH673" s="61"/>
      <c r="MI673" s="61"/>
      <c r="MJ673" s="61"/>
      <c r="MK673" s="61"/>
      <c r="ML673" s="61"/>
      <c r="MM673" s="61"/>
      <c r="MN673" s="61"/>
      <c r="MO673" s="61"/>
      <c r="MP673" s="61"/>
      <c r="MQ673" s="61"/>
      <c r="MR673" s="61"/>
      <c r="MS673" s="61"/>
      <c r="MT673" s="61"/>
      <c r="MU673" s="61"/>
      <c r="MV673" s="61"/>
      <c r="MW673" s="61"/>
      <c r="MX673" s="61"/>
      <c r="MY673" s="61"/>
      <c r="MZ673" s="61"/>
      <c r="NA673" s="61"/>
      <c r="NB673" s="61"/>
      <c r="NC673" s="61"/>
      <c r="ND673" s="61"/>
      <c r="NE673" s="61"/>
      <c r="NF673" s="61"/>
      <c r="NG673" s="61"/>
      <c r="NH673" s="61"/>
      <c r="NI673" s="61"/>
      <c r="NJ673" s="61"/>
      <c r="NK673" s="61"/>
      <c r="NL673" s="61"/>
      <c r="NM673" s="61"/>
      <c r="NN673" s="61"/>
      <c r="NO673" s="61"/>
      <c r="NP673" s="61"/>
      <c r="NQ673" s="61"/>
      <c r="NR673" s="61"/>
      <c r="NS673" s="61"/>
      <c r="NT673" s="61"/>
      <c r="NU673" s="61"/>
      <c r="NV673" s="61"/>
      <c r="NW673" s="61"/>
      <c r="NX673" s="61"/>
      <c r="NY673" s="61"/>
      <c r="NZ673" s="61"/>
      <c r="OA673" s="61"/>
      <c r="OB673" s="61"/>
      <c r="OC673" s="61"/>
      <c r="OD673" s="61"/>
      <c r="OE673" s="61"/>
      <c r="OF673" s="61"/>
      <c r="OG673" s="61"/>
      <c r="OH673" s="61"/>
      <c r="OI673" s="61"/>
      <c r="OJ673" s="61"/>
      <c r="OK673" s="61"/>
      <c r="OL673" s="61"/>
      <c r="OM673" s="61"/>
      <c r="ON673" s="61"/>
      <c r="OO673" s="61"/>
      <c r="OP673" s="61"/>
      <c r="OQ673" s="61"/>
      <c r="OR673" s="61"/>
      <c r="OS673" s="61"/>
      <c r="OT673" s="61"/>
      <c r="OU673" s="61"/>
      <c r="OV673" s="61"/>
      <c r="OW673" s="61"/>
      <c r="OX673" s="61"/>
      <c r="OY673" s="61"/>
      <c r="OZ673" s="61"/>
    </row>
    <row r="674" spans="1:416" ht="46.5" hidden="1" customHeight="1">
      <c r="A674" s="282"/>
      <c r="B674" s="282"/>
      <c r="C674" s="278"/>
      <c r="D674" s="281"/>
      <c r="E674" s="278"/>
      <c r="F674" s="292"/>
      <c r="G674" s="281"/>
      <c r="H674" s="137" t="s">
        <v>1463</v>
      </c>
      <c r="I674" s="137" t="s">
        <v>1476</v>
      </c>
      <c r="J674" s="134"/>
      <c r="K674" s="206"/>
      <c r="L674" s="134"/>
      <c r="M674" s="134" t="s">
        <v>379</v>
      </c>
      <c r="N674" s="61" t="s">
        <v>349</v>
      </c>
      <c r="O674" s="282"/>
      <c r="P674" s="282"/>
      <c r="Q674" s="131"/>
      <c r="R674" s="131"/>
      <c r="S674" s="131"/>
      <c r="T674" s="131" t="s">
        <v>205</v>
      </c>
      <c r="U674" s="131"/>
      <c r="V674" s="131"/>
      <c r="W674" s="131"/>
      <c r="X674" s="131"/>
      <c r="Y674" s="131"/>
      <c r="Z674" s="131"/>
      <c r="AA674" s="131"/>
      <c r="AB674" s="130">
        <f t="shared" si="893"/>
        <v>1</v>
      </c>
      <c r="AC674" s="77"/>
      <c r="AD674" s="77"/>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251"/>
      <c r="BT674" s="251"/>
      <c r="BU674" s="76"/>
      <c r="BV674" s="79"/>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202"/>
      <c r="DC674" s="203"/>
      <c r="DD674" s="202"/>
      <c r="DE674" s="203"/>
      <c r="DF674" s="202"/>
      <c r="DG674" s="203"/>
      <c r="DH674" s="202"/>
      <c r="DI674" s="203"/>
      <c r="DJ674" s="204"/>
      <c r="DK674" s="207"/>
      <c r="DL674" s="77"/>
      <c r="DM674" s="77"/>
      <c r="DN674" s="77"/>
      <c r="DO674" s="77"/>
      <c r="DP674" s="201"/>
      <c r="DQ674" s="201"/>
      <c r="DR674" s="201"/>
      <c r="DS674" s="201"/>
      <c r="DT674" s="201"/>
      <c r="DU674" s="201"/>
      <c r="DV674" s="201"/>
      <c r="DW674" s="201"/>
      <c r="DX674" s="201"/>
      <c r="DY674" s="201"/>
      <c r="DZ674" s="201"/>
      <c r="EA674" s="201"/>
      <c r="EB674" s="201"/>
      <c r="EC674" s="201"/>
      <c r="ED674" s="201"/>
      <c r="EE674" s="201"/>
      <c r="EF674" s="201"/>
      <c r="EG674" s="201"/>
      <c r="EH674" s="201"/>
      <c r="EI674" s="201"/>
      <c r="EJ674" s="201"/>
      <c r="EK674" s="201"/>
      <c r="EL674" s="201"/>
      <c r="EM674" s="201"/>
      <c r="EN674" s="201"/>
      <c r="EO674" s="201"/>
      <c r="EP674" s="201"/>
      <c r="EQ674" s="201"/>
      <c r="ER674" s="201"/>
      <c r="ES674" s="201"/>
      <c r="ET674" s="201"/>
      <c r="EU674" s="202"/>
      <c r="EV674" s="203"/>
      <c r="EW674" s="202"/>
      <c r="EX674" s="203"/>
      <c r="EY674" s="202"/>
      <c r="EZ674" s="203"/>
      <c r="FA674" s="202"/>
      <c r="FB674" s="203"/>
      <c r="FC674" s="204"/>
      <c r="FD674" s="207"/>
      <c r="FE674" s="77"/>
      <c r="FF674" s="77"/>
      <c r="FG674" s="77"/>
      <c r="FH674" s="77"/>
      <c r="FI674" s="77"/>
      <c r="FJ674" s="61"/>
      <c r="FK674" s="61"/>
      <c r="FL674" s="61"/>
      <c r="FM674" s="61"/>
      <c r="FN674" s="61"/>
      <c r="FO674" s="61"/>
      <c r="FP674" s="61"/>
      <c r="FQ674" s="61"/>
      <c r="FR674" s="61"/>
      <c r="FS674" s="61"/>
      <c r="FT674" s="61"/>
      <c r="FU674" s="61"/>
      <c r="FV674" s="61"/>
      <c r="FW674" s="61"/>
      <c r="FX674" s="61"/>
      <c r="FY674" s="61"/>
      <c r="FZ674" s="61"/>
      <c r="GA674" s="61"/>
      <c r="GB674" s="61"/>
      <c r="GC674" s="61"/>
      <c r="GD674" s="61"/>
      <c r="GE674" s="61"/>
      <c r="GF674" s="61"/>
      <c r="GG674" s="61"/>
      <c r="GH674" s="61"/>
      <c r="GI674" s="61"/>
      <c r="GJ674" s="61"/>
      <c r="GK674" s="61"/>
      <c r="GL674" s="61"/>
      <c r="GM674" s="61"/>
      <c r="GN674" s="61"/>
      <c r="GO674" s="61"/>
      <c r="GP674" s="61"/>
      <c r="GQ674" s="61"/>
      <c r="GR674" s="61"/>
      <c r="GS674" s="61"/>
      <c r="GT674" s="61"/>
      <c r="GU674" s="61"/>
      <c r="GV674" s="61"/>
      <c r="GW674" s="61"/>
      <c r="GX674" s="61"/>
      <c r="GY674" s="77"/>
      <c r="GZ674" s="77"/>
      <c r="HA674" s="77"/>
      <c r="HB674" s="77"/>
      <c r="HC674" s="77"/>
      <c r="HD674" s="61"/>
      <c r="HE674" s="61"/>
      <c r="HF674" s="61"/>
      <c r="HG674" s="61"/>
      <c r="HH674" s="61"/>
      <c r="HI674" s="61"/>
      <c r="HJ674" s="61"/>
      <c r="HK674" s="61"/>
      <c r="HL674" s="61"/>
      <c r="HM674" s="61"/>
      <c r="HN674" s="61"/>
      <c r="HO674" s="61"/>
      <c r="HP674" s="61"/>
      <c r="HQ674" s="61"/>
      <c r="HR674" s="61"/>
      <c r="HS674" s="61"/>
      <c r="HT674" s="61"/>
      <c r="HU674" s="61"/>
      <c r="HV674" s="61"/>
      <c r="HW674" s="61"/>
      <c r="HX674" s="61"/>
      <c r="HY674" s="61"/>
      <c r="HZ674" s="61"/>
      <c r="IA674" s="61"/>
      <c r="IB674" s="61"/>
      <c r="IC674" s="61"/>
      <c r="ID674" s="61"/>
      <c r="IE674" s="61"/>
      <c r="IF674" s="61"/>
      <c r="IG674" s="61"/>
      <c r="IH674" s="61"/>
      <c r="II674" s="61"/>
      <c r="IJ674" s="61"/>
      <c r="IK674" s="61"/>
      <c r="IL674" s="61"/>
      <c r="IM674" s="61"/>
      <c r="IN674" s="61"/>
      <c r="IO674" s="61"/>
      <c r="IP674" s="61"/>
      <c r="IQ674" s="61"/>
      <c r="IR674" s="61"/>
      <c r="IS674" s="77"/>
      <c r="IT674" s="77"/>
      <c r="IU674" s="77"/>
      <c r="IV674" s="77"/>
      <c r="IW674" s="61"/>
      <c r="IX674" s="61"/>
      <c r="IY674" s="61"/>
      <c r="IZ674" s="61"/>
      <c r="JA674" s="61"/>
      <c r="JB674" s="61"/>
      <c r="JC674" s="61"/>
      <c r="JD674" s="61"/>
      <c r="JE674" s="61"/>
      <c r="JF674" s="61"/>
      <c r="JG674" s="61"/>
      <c r="JH674" s="61"/>
      <c r="JI674" s="61"/>
      <c r="JJ674" s="61"/>
      <c r="JK674" s="61"/>
      <c r="JL674" s="61"/>
      <c r="JM674" s="61"/>
      <c r="JN674" s="61"/>
      <c r="JO674" s="61"/>
      <c r="JP674" s="61"/>
      <c r="JQ674" s="61"/>
      <c r="JR674" s="61"/>
      <c r="JS674" s="61"/>
      <c r="JT674" s="61"/>
      <c r="JU674" s="61"/>
      <c r="JV674" s="61"/>
      <c r="JW674" s="61"/>
      <c r="JX674" s="61"/>
      <c r="JY674" s="61"/>
      <c r="JZ674" s="61"/>
      <c r="KA674" s="61"/>
      <c r="KB674" s="61"/>
      <c r="KC674" s="61"/>
      <c r="KD674" s="61"/>
      <c r="KE674" s="61"/>
      <c r="KF674" s="61"/>
      <c r="KG674" s="61"/>
      <c r="KH674" s="61"/>
      <c r="KI674" s="61"/>
      <c r="KJ674" s="61"/>
      <c r="KK674" s="61"/>
      <c r="KL674" s="61"/>
      <c r="KM674" s="61"/>
      <c r="KN674" s="61"/>
      <c r="KO674" s="61"/>
      <c r="KP674" s="61"/>
      <c r="KQ674" s="61"/>
      <c r="KR674" s="61"/>
      <c r="KS674" s="61"/>
      <c r="KT674" s="61"/>
      <c r="KU674" s="61"/>
      <c r="KV674" s="61"/>
      <c r="KW674" s="61"/>
      <c r="KX674" s="61"/>
      <c r="KY674" s="61"/>
      <c r="KZ674" s="61"/>
      <c r="LA674" s="61"/>
      <c r="LB674" s="61"/>
      <c r="LC674" s="61"/>
      <c r="LD674" s="61"/>
      <c r="LE674" s="61"/>
      <c r="LF674" s="61"/>
      <c r="LG674" s="61"/>
      <c r="LH674" s="61"/>
      <c r="LI674" s="61"/>
      <c r="LJ674" s="61"/>
      <c r="LK674" s="61"/>
      <c r="LL674" s="61"/>
      <c r="LM674" s="61"/>
      <c r="LN674" s="61"/>
      <c r="LO674" s="61"/>
      <c r="LP674" s="61"/>
      <c r="LQ674" s="61"/>
      <c r="LR674" s="61"/>
      <c r="LS674" s="61"/>
      <c r="LT674" s="61"/>
      <c r="LU674" s="61"/>
      <c r="LV674" s="61"/>
      <c r="LW674" s="61"/>
      <c r="LX674" s="61"/>
      <c r="LY674" s="61"/>
      <c r="LZ674" s="61"/>
      <c r="MA674" s="61"/>
      <c r="MB674" s="61"/>
      <c r="MC674" s="61"/>
      <c r="MD674" s="61"/>
      <c r="ME674" s="61"/>
      <c r="MF674" s="61"/>
      <c r="MG674" s="61"/>
      <c r="MH674" s="61"/>
      <c r="MI674" s="61"/>
      <c r="MJ674" s="61"/>
      <c r="MK674" s="61"/>
      <c r="ML674" s="61"/>
      <c r="MM674" s="61"/>
      <c r="MN674" s="61"/>
      <c r="MO674" s="61"/>
      <c r="MP674" s="61"/>
      <c r="MQ674" s="61"/>
      <c r="MR674" s="61"/>
      <c r="MS674" s="61"/>
      <c r="MT674" s="61"/>
      <c r="MU674" s="61"/>
      <c r="MV674" s="61"/>
      <c r="MW674" s="61"/>
      <c r="MX674" s="61"/>
      <c r="MY674" s="61"/>
      <c r="MZ674" s="61"/>
      <c r="NA674" s="61"/>
      <c r="NB674" s="61"/>
      <c r="NC674" s="61"/>
      <c r="ND674" s="61"/>
      <c r="NE674" s="61"/>
      <c r="NF674" s="61"/>
      <c r="NG674" s="61"/>
      <c r="NH674" s="61"/>
      <c r="NI674" s="61"/>
      <c r="NJ674" s="61"/>
      <c r="NK674" s="61"/>
      <c r="NL674" s="61"/>
      <c r="NM674" s="61"/>
      <c r="NN674" s="61"/>
      <c r="NO674" s="61"/>
      <c r="NP674" s="61"/>
      <c r="NQ674" s="61"/>
      <c r="NR674" s="61"/>
      <c r="NS674" s="61"/>
      <c r="NT674" s="61"/>
      <c r="NU674" s="61"/>
      <c r="NV674" s="61"/>
      <c r="NW674" s="61"/>
      <c r="NX674" s="61"/>
      <c r="NY674" s="61"/>
      <c r="NZ674" s="61"/>
      <c r="OA674" s="61"/>
      <c r="OB674" s="61"/>
      <c r="OC674" s="61"/>
      <c r="OD674" s="61"/>
      <c r="OE674" s="61"/>
      <c r="OF674" s="61"/>
      <c r="OG674" s="61"/>
      <c r="OH674" s="61"/>
      <c r="OI674" s="61"/>
      <c r="OJ674" s="61"/>
      <c r="OK674" s="61"/>
      <c r="OL674" s="61"/>
      <c r="OM674" s="61"/>
      <c r="ON674" s="61"/>
      <c r="OO674" s="61"/>
      <c r="OP674" s="61"/>
      <c r="OQ674" s="61"/>
      <c r="OR674" s="61"/>
      <c r="OS674" s="61"/>
      <c r="OT674" s="61"/>
      <c r="OU674" s="61"/>
      <c r="OV674" s="61"/>
      <c r="OW674" s="61"/>
      <c r="OX674" s="61"/>
      <c r="OY674" s="61"/>
      <c r="OZ674" s="61"/>
    </row>
    <row r="675" spans="1:416" ht="50.25" hidden="1" customHeight="1">
      <c r="A675" s="282"/>
      <c r="B675" s="282"/>
      <c r="C675" s="278"/>
      <c r="D675" s="281"/>
      <c r="E675" s="278"/>
      <c r="F675" s="292"/>
      <c r="G675" s="281"/>
      <c r="H675" s="137" t="s">
        <v>1464</v>
      </c>
      <c r="I675" s="137" t="s">
        <v>1492</v>
      </c>
      <c r="J675" s="134"/>
      <c r="K675" s="206"/>
      <c r="L675" s="134"/>
      <c r="M675" s="134" t="s">
        <v>379</v>
      </c>
      <c r="N675" s="61" t="s">
        <v>349</v>
      </c>
      <c r="O675" s="282"/>
      <c r="P675" s="282"/>
      <c r="Q675" s="131"/>
      <c r="R675" s="131"/>
      <c r="S675" s="131"/>
      <c r="T675" s="131"/>
      <c r="U675" s="131" t="s">
        <v>205</v>
      </c>
      <c r="V675" s="131"/>
      <c r="W675" s="131"/>
      <c r="X675" s="131"/>
      <c r="Y675" s="131"/>
      <c r="Z675" s="131"/>
      <c r="AA675" s="131"/>
      <c r="AB675" s="130">
        <f t="shared" si="893"/>
        <v>1</v>
      </c>
      <c r="AC675" s="77"/>
      <c r="AD675" s="77"/>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251"/>
      <c r="BT675" s="251"/>
      <c r="BU675" s="76"/>
      <c r="BV675" s="79"/>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c r="CT675" s="61"/>
      <c r="CU675" s="61"/>
      <c r="CV675" s="61"/>
      <c r="CW675" s="61"/>
      <c r="CX675" s="61"/>
      <c r="CY675" s="61"/>
      <c r="CZ675" s="61"/>
      <c r="DA675" s="61"/>
      <c r="DB675" s="202"/>
      <c r="DC675" s="203"/>
      <c r="DD675" s="202"/>
      <c r="DE675" s="203"/>
      <c r="DF675" s="202"/>
      <c r="DG675" s="203"/>
      <c r="DH675" s="202"/>
      <c r="DI675" s="203"/>
      <c r="DJ675" s="204"/>
      <c r="DK675" s="207"/>
      <c r="DL675" s="77"/>
      <c r="DM675" s="77"/>
      <c r="DN675" s="77"/>
      <c r="DO675" s="77"/>
      <c r="DP675" s="201"/>
      <c r="DQ675" s="201"/>
      <c r="DR675" s="201"/>
      <c r="DS675" s="201"/>
      <c r="DT675" s="201"/>
      <c r="DU675" s="201"/>
      <c r="DV675" s="201"/>
      <c r="DW675" s="201"/>
      <c r="DX675" s="201"/>
      <c r="DY675" s="201"/>
      <c r="DZ675" s="201"/>
      <c r="EA675" s="201"/>
      <c r="EB675" s="201"/>
      <c r="EC675" s="201"/>
      <c r="ED675" s="201"/>
      <c r="EE675" s="201"/>
      <c r="EF675" s="201"/>
      <c r="EG675" s="201"/>
      <c r="EH675" s="201"/>
      <c r="EI675" s="201"/>
      <c r="EJ675" s="201"/>
      <c r="EK675" s="201"/>
      <c r="EL675" s="201"/>
      <c r="EM675" s="201"/>
      <c r="EN675" s="201"/>
      <c r="EO675" s="201"/>
      <c r="EP675" s="201"/>
      <c r="EQ675" s="201"/>
      <c r="ER675" s="201"/>
      <c r="ES675" s="201"/>
      <c r="ET675" s="201"/>
      <c r="EU675" s="202"/>
      <c r="EV675" s="203"/>
      <c r="EW675" s="202"/>
      <c r="EX675" s="203"/>
      <c r="EY675" s="202"/>
      <c r="EZ675" s="203"/>
      <c r="FA675" s="202"/>
      <c r="FB675" s="203"/>
      <c r="FC675" s="204"/>
      <c r="FD675" s="207"/>
      <c r="FE675" s="77"/>
      <c r="FF675" s="77"/>
      <c r="FG675" s="77"/>
      <c r="FH675" s="77"/>
      <c r="FI675" s="77"/>
      <c r="FJ675" s="61"/>
      <c r="FK675" s="61"/>
      <c r="FL675" s="61"/>
      <c r="FM675" s="61"/>
      <c r="FN675" s="61"/>
      <c r="FO675" s="61"/>
      <c r="FP675" s="61"/>
      <c r="FQ675" s="61"/>
      <c r="FR675" s="61"/>
      <c r="FS675" s="61"/>
      <c r="FT675" s="61"/>
      <c r="FU675" s="61"/>
      <c r="FV675" s="61"/>
      <c r="FW675" s="61"/>
      <c r="FX675" s="61"/>
      <c r="FY675" s="61"/>
      <c r="FZ675" s="61"/>
      <c r="GA675" s="61"/>
      <c r="GB675" s="61"/>
      <c r="GC675" s="61"/>
      <c r="GD675" s="61"/>
      <c r="GE675" s="61"/>
      <c r="GF675" s="61"/>
      <c r="GG675" s="61"/>
      <c r="GH675" s="61"/>
      <c r="GI675" s="61"/>
      <c r="GJ675" s="61"/>
      <c r="GK675" s="61"/>
      <c r="GL675" s="61"/>
      <c r="GM675" s="61"/>
      <c r="GN675" s="61"/>
      <c r="GO675" s="61"/>
      <c r="GP675" s="61"/>
      <c r="GQ675" s="61"/>
      <c r="GR675" s="61"/>
      <c r="GS675" s="61"/>
      <c r="GT675" s="61"/>
      <c r="GU675" s="61"/>
      <c r="GV675" s="61"/>
      <c r="GW675" s="61"/>
      <c r="GX675" s="61"/>
      <c r="GY675" s="77"/>
      <c r="GZ675" s="77"/>
      <c r="HA675" s="77"/>
      <c r="HB675" s="77"/>
      <c r="HC675" s="77"/>
      <c r="HD675" s="61"/>
      <c r="HE675" s="61"/>
      <c r="HF675" s="61"/>
      <c r="HG675" s="61"/>
      <c r="HH675" s="61"/>
      <c r="HI675" s="61"/>
      <c r="HJ675" s="61"/>
      <c r="HK675" s="61"/>
      <c r="HL675" s="61"/>
      <c r="HM675" s="61"/>
      <c r="HN675" s="61"/>
      <c r="HO675" s="61"/>
      <c r="HP675" s="61"/>
      <c r="HQ675" s="61"/>
      <c r="HR675" s="61"/>
      <c r="HS675" s="61"/>
      <c r="HT675" s="61"/>
      <c r="HU675" s="61"/>
      <c r="HV675" s="61"/>
      <c r="HW675" s="61"/>
      <c r="HX675" s="61"/>
      <c r="HY675" s="61"/>
      <c r="HZ675" s="61"/>
      <c r="IA675" s="61"/>
      <c r="IB675" s="61"/>
      <c r="IC675" s="61"/>
      <c r="ID675" s="61"/>
      <c r="IE675" s="61"/>
      <c r="IF675" s="61"/>
      <c r="IG675" s="61"/>
      <c r="IH675" s="61"/>
      <c r="II675" s="61"/>
      <c r="IJ675" s="61"/>
      <c r="IK675" s="61"/>
      <c r="IL675" s="61"/>
      <c r="IM675" s="61"/>
      <c r="IN675" s="61"/>
      <c r="IO675" s="61"/>
      <c r="IP675" s="61"/>
      <c r="IQ675" s="61"/>
      <c r="IR675" s="61"/>
      <c r="IS675" s="77"/>
      <c r="IT675" s="77"/>
      <c r="IU675" s="77"/>
      <c r="IV675" s="77"/>
      <c r="IW675" s="61"/>
      <c r="IX675" s="61"/>
      <c r="IY675" s="61"/>
      <c r="IZ675" s="61"/>
      <c r="JA675" s="61"/>
      <c r="JB675" s="61"/>
      <c r="JC675" s="61"/>
      <c r="JD675" s="61"/>
      <c r="JE675" s="61"/>
      <c r="JF675" s="61"/>
      <c r="JG675" s="61"/>
      <c r="JH675" s="61"/>
      <c r="JI675" s="61"/>
      <c r="JJ675" s="61"/>
      <c r="JK675" s="61"/>
      <c r="JL675" s="61"/>
      <c r="JM675" s="61"/>
      <c r="JN675" s="61"/>
      <c r="JO675" s="61"/>
      <c r="JP675" s="61"/>
      <c r="JQ675" s="61"/>
      <c r="JR675" s="61"/>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61"/>
      <c r="LD675" s="61"/>
      <c r="LE675" s="61"/>
      <c r="LF675" s="61"/>
      <c r="LG675" s="61"/>
      <c r="LH675" s="61"/>
      <c r="LI675" s="61"/>
      <c r="LJ675" s="61"/>
      <c r="LK675" s="61"/>
      <c r="LL675" s="61"/>
      <c r="LM675" s="61"/>
      <c r="LN675" s="61"/>
      <c r="LO675" s="61"/>
      <c r="LP675" s="61"/>
      <c r="LQ675" s="61"/>
      <c r="LR675" s="61"/>
      <c r="LS675" s="61"/>
      <c r="LT675" s="61"/>
      <c r="LU675" s="61"/>
      <c r="LV675" s="61"/>
      <c r="LW675" s="61"/>
      <c r="LX675" s="61"/>
      <c r="LY675" s="61"/>
      <c r="LZ675" s="61"/>
      <c r="MA675" s="61"/>
      <c r="MB675" s="61"/>
      <c r="MC675" s="61"/>
      <c r="MD675" s="61"/>
      <c r="ME675" s="61"/>
      <c r="MF675" s="61"/>
      <c r="MG675" s="61"/>
      <c r="MH675" s="61"/>
      <c r="MI675" s="61"/>
      <c r="MJ675" s="61"/>
      <c r="MK675" s="61"/>
      <c r="ML675" s="61"/>
      <c r="MM675" s="61"/>
      <c r="MN675" s="61"/>
      <c r="MO675" s="61"/>
      <c r="MP675" s="61"/>
      <c r="MQ675" s="61"/>
      <c r="MR675" s="61"/>
      <c r="MS675" s="61"/>
      <c r="MT675" s="61"/>
      <c r="MU675" s="61"/>
      <c r="MV675" s="61"/>
      <c r="MW675" s="61"/>
      <c r="MX675" s="61"/>
      <c r="MY675" s="61"/>
      <c r="MZ675" s="61"/>
      <c r="NA675" s="61"/>
      <c r="NB675" s="61"/>
      <c r="NC675" s="61"/>
      <c r="ND675" s="61"/>
      <c r="NE675" s="61"/>
      <c r="NF675" s="61"/>
      <c r="NG675" s="61"/>
      <c r="NH675" s="61"/>
      <c r="NI675" s="61"/>
      <c r="NJ675" s="61"/>
      <c r="NK675" s="61"/>
      <c r="NL675" s="61"/>
      <c r="NM675" s="61"/>
      <c r="NN675" s="61"/>
      <c r="NO675" s="61"/>
      <c r="NP675" s="61"/>
      <c r="NQ675" s="61"/>
      <c r="NR675" s="61"/>
      <c r="NS675" s="61"/>
      <c r="NT675" s="61"/>
      <c r="NU675" s="61"/>
      <c r="NV675" s="61"/>
      <c r="NW675" s="61"/>
      <c r="NX675" s="61"/>
      <c r="NY675" s="61"/>
      <c r="NZ675" s="61"/>
      <c r="OA675" s="61"/>
      <c r="OB675" s="61"/>
      <c r="OC675" s="61"/>
      <c r="OD675" s="61"/>
      <c r="OE675" s="61"/>
      <c r="OF675" s="61"/>
      <c r="OG675" s="61"/>
      <c r="OH675" s="61"/>
      <c r="OI675" s="61"/>
      <c r="OJ675" s="61"/>
      <c r="OK675" s="61"/>
      <c r="OL675" s="61"/>
      <c r="OM675" s="61"/>
      <c r="ON675" s="61"/>
      <c r="OO675" s="61"/>
      <c r="OP675" s="61"/>
      <c r="OQ675" s="61"/>
      <c r="OR675" s="61"/>
      <c r="OS675" s="61"/>
      <c r="OT675" s="61"/>
      <c r="OU675" s="61"/>
      <c r="OV675" s="61"/>
      <c r="OW675" s="61"/>
      <c r="OX675" s="61"/>
      <c r="OY675" s="61"/>
      <c r="OZ675" s="61"/>
    </row>
    <row r="676" spans="1:416" ht="63" hidden="1">
      <c r="A676" s="282"/>
      <c r="B676" s="282"/>
      <c r="C676" s="278"/>
      <c r="D676" s="281"/>
      <c r="E676" s="278"/>
      <c r="F676" s="292"/>
      <c r="G676" s="281"/>
      <c r="H676" s="137" t="s">
        <v>942</v>
      </c>
      <c r="I676" s="137" t="s">
        <v>1493</v>
      </c>
      <c r="J676" s="134"/>
      <c r="K676" s="206"/>
      <c r="L676" s="134"/>
      <c r="M676" s="134" t="s">
        <v>379</v>
      </c>
      <c r="N676" s="61" t="s">
        <v>349</v>
      </c>
      <c r="O676" s="282"/>
      <c r="P676" s="282"/>
      <c r="Q676" s="131"/>
      <c r="R676" s="131"/>
      <c r="S676" s="131"/>
      <c r="T676" s="131"/>
      <c r="U676" s="131"/>
      <c r="V676" s="131" t="s">
        <v>205</v>
      </c>
      <c r="W676" s="131"/>
      <c r="X676" s="131"/>
      <c r="Y676" s="131"/>
      <c r="Z676" s="131"/>
      <c r="AA676" s="131"/>
      <c r="AB676" s="130">
        <f t="shared" si="893"/>
        <v>1</v>
      </c>
      <c r="AC676" s="77"/>
      <c r="AD676" s="77"/>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251"/>
      <c r="BT676" s="251"/>
      <c r="BU676" s="76"/>
      <c r="BV676" s="79"/>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202"/>
      <c r="DC676" s="203"/>
      <c r="DD676" s="202"/>
      <c r="DE676" s="203"/>
      <c r="DF676" s="202"/>
      <c r="DG676" s="203"/>
      <c r="DH676" s="202"/>
      <c r="DI676" s="203"/>
      <c r="DJ676" s="204"/>
      <c r="DK676" s="207"/>
      <c r="DL676" s="77"/>
      <c r="DM676" s="77"/>
      <c r="DN676" s="77"/>
      <c r="DO676" s="77"/>
      <c r="DP676" s="201"/>
      <c r="DQ676" s="201"/>
      <c r="DR676" s="201"/>
      <c r="DS676" s="201"/>
      <c r="DT676" s="201"/>
      <c r="DU676" s="201"/>
      <c r="DV676" s="201"/>
      <c r="DW676" s="201"/>
      <c r="DX676" s="201"/>
      <c r="DY676" s="201"/>
      <c r="DZ676" s="201"/>
      <c r="EA676" s="201"/>
      <c r="EB676" s="201"/>
      <c r="EC676" s="201"/>
      <c r="ED676" s="201"/>
      <c r="EE676" s="201"/>
      <c r="EF676" s="201"/>
      <c r="EG676" s="201"/>
      <c r="EH676" s="201"/>
      <c r="EI676" s="201"/>
      <c r="EJ676" s="201"/>
      <c r="EK676" s="201"/>
      <c r="EL676" s="201"/>
      <c r="EM676" s="201"/>
      <c r="EN676" s="201"/>
      <c r="EO676" s="201"/>
      <c r="EP676" s="201"/>
      <c r="EQ676" s="201"/>
      <c r="ER676" s="201"/>
      <c r="ES676" s="201"/>
      <c r="ET676" s="201"/>
      <c r="EU676" s="202"/>
      <c r="EV676" s="203"/>
      <c r="EW676" s="202"/>
      <c r="EX676" s="203"/>
      <c r="EY676" s="202"/>
      <c r="EZ676" s="203"/>
      <c r="FA676" s="202"/>
      <c r="FB676" s="203"/>
      <c r="FC676" s="204"/>
      <c r="FD676" s="207"/>
      <c r="FE676" s="77"/>
      <c r="FF676" s="77"/>
      <c r="FG676" s="77"/>
      <c r="FH676" s="77"/>
      <c r="FI676" s="77"/>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61"/>
      <c r="GP676" s="61"/>
      <c r="GQ676" s="61"/>
      <c r="GR676" s="61"/>
      <c r="GS676" s="61"/>
      <c r="GT676" s="61"/>
      <c r="GU676" s="61"/>
      <c r="GV676" s="61"/>
      <c r="GW676" s="61"/>
      <c r="GX676" s="61"/>
      <c r="GY676" s="77"/>
      <c r="GZ676" s="77"/>
      <c r="HA676" s="77"/>
      <c r="HB676" s="77"/>
      <c r="HC676" s="77"/>
      <c r="HD676" s="61"/>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61"/>
      <c r="IH676" s="61"/>
      <c r="II676" s="61"/>
      <c r="IJ676" s="61"/>
      <c r="IK676" s="61"/>
      <c r="IL676" s="61"/>
      <c r="IM676" s="61"/>
      <c r="IN676" s="61"/>
      <c r="IO676" s="61"/>
      <c r="IP676" s="61"/>
      <c r="IQ676" s="61"/>
      <c r="IR676" s="61"/>
      <c r="IS676" s="77"/>
      <c r="IT676" s="77"/>
      <c r="IU676" s="77"/>
      <c r="IV676" s="77"/>
      <c r="IW676" s="61"/>
      <c r="IX676" s="61"/>
      <c r="IY676" s="61"/>
      <c r="IZ676" s="61"/>
      <c r="JA676" s="61"/>
      <c r="JB676" s="61"/>
      <c r="JC676" s="61"/>
      <c r="JD676" s="61"/>
      <c r="JE676" s="61"/>
      <c r="JF676" s="61"/>
      <c r="JG676" s="61"/>
      <c r="JH676" s="61"/>
      <c r="JI676" s="61"/>
      <c r="JJ676" s="61"/>
      <c r="JK676" s="61"/>
      <c r="JL676" s="61"/>
      <c r="JM676" s="61"/>
      <c r="JN676" s="61"/>
      <c r="JO676" s="61"/>
      <c r="JP676" s="61"/>
      <c r="JQ676" s="61"/>
      <c r="JR676" s="61"/>
      <c r="JS676" s="61"/>
      <c r="JT676" s="61"/>
      <c r="JU676" s="61"/>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61"/>
      <c r="LG676" s="61"/>
      <c r="LH676" s="61"/>
      <c r="LI676" s="61"/>
      <c r="LJ676" s="61"/>
      <c r="LK676" s="61"/>
      <c r="LL676" s="61"/>
      <c r="LM676" s="61"/>
      <c r="LN676" s="61"/>
      <c r="LO676" s="61"/>
      <c r="LP676" s="61"/>
      <c r="LQ676" s="61"/>
      <c r="LR676" s="61"/>
      <c r="LS676" s="61"/>
      <c r="LT676" s="61"/>
      <c r="LU676" s="61"/>
      <c r="LV676" s="61"/>
      <c r="LW676" s="61"/>
      <c r="LX676" s="61"/>
      <c r="LY676" s="61"/>
      <c r="LZ676" s="61"/>
      <c r="MA676" s="61"/>
      <c r="MB676" s="61"/>
      <c r="MC676" s="61"/>
      <c r="MD676" s="61"/>
      <c r="ME676" s="61"/>
      <c r="MF676" s="61"/>
      <c r="MG676" s="61"/>
      <c r="MH676" s="61"/>
      <c r="MI676" s="61"/>
      <c r="MJ676" s="61"/>
      <c r="MK676" s="61"/>
      <c r="ML676" s="61"/>
      <c r="MM676" s="61"/>
      <c r="MN676" s="61"/>
      <c r="MO676" s="61"/>
      <c r="MP676" s="61"/>
      <c r="MQ676" s="61"/>
      <c r="MR676" s="61"/>
      <c r="MS676" s="61"/>
      <c r="MT676" s="61"/>
      <c r="MU676" s="61"/>
      <c r="MV676" s="61"/>
      <c r="MW676" s="61"/>
      <c r="MX676" s="61"/>
      <c r="MY676" s="61"/>
      <c r="MZ676" s="61"/>
      <c r="NA676" s="61"/>
      <c r="NB676" s="61"/>
      <c r="NC676" s="61"/>
      <c r="ND676" s="61"/>
      <c r="NE676" s="61"/>
      <c r="NF676" s="61"/>
      <c r="NG676" s="61"/>
      <c r="NH676" s="61"/>
      <c r="NI676" s="61"/>
      <c r="NJ676" s="61"/>
      <c r="NK676" s="61"/>
      <c r="NL676" s="61"/>
      <c r="NM676" s="61"/>
      <c r="NN676" s="61"/>
      <c r="NO676" s="61"/>
      <c r="NP676" s="61"/>
      <c r="NQ676" s="61"/>
      <c r="NR676" s="61"/>
      <c r="NS676" s="61"/>
      <c r="NT676" s="61"/>
      <c r="NU676" s="61"/>
      <c r="NV676" s="61"/>
      <c r="NW676" s="61"/>
      <c r="NX676" s="61"/>
      <c r="NY676" s="61"/>
      <c r="NZ676" s="61"/>
      <c r="OA676" s="61"/>
      <c r="OB676" s="61"/>
      <c r="OC676" s="61"/>
      <c r="OD676" s="61"/>
      <c r="OE676" s="61"/>
      <c r="OF676" s="61"/>
      <c r="OG676" s="61"/>
      <c r="OH676" s="61"/>
      <c r="OI676" s="61"/>
      <c r="OJ676" s="61"/>
      <c r="OK676" s="61"/>
      <c r="OL676" s="61"/>
      <c r="OM676" s="61"/>
      <c r="ON676" s="61"/>
      <c r="OO676" s="61"/>
      <c r="OP676" s="61"/>
      <c r="OQ676" s="61"/>
      <c r="OR676" s="61"/>
      <c r="OS676" s="61"/>
      <c r="OT676" s="61"/>
      <c r="OU676" s="61"/>
      <c r="OV676" s="61"/>
      <c r="OW676" s="61"/>
      <c r="OX676" s="61"/>
      <c r="OY676" s="61"/>
      <c r="OZ676" s="61"/>
    </row>
    <row r="677" spans="1:416" ht="63" hidden="1">
      <c r="A677" s="282"/>
      <c r="B677" s="282"/>
      <c r="C677" s="278"/>
      <c r="D677" s="281"/>
      <c r="E677" s="278"/>
      <c r="F677" s="292"/>
      <c r="G677" s="281"/>
      <c r="H677" s="137" t="s">
        <v>1465</v>
      </c>
      <c r="I677" s="137" t="s">
        <v>1477</v>
      </c>
      <c r="J677" s="134"/>
      <c r="K677" s="206"/>
      <c r="L677" s="134"/>
      <c r="M677" s="134" t="s">
        <v>379</v>
      </c>
      <c r="N677" s="61" t="s">
        <v>349</v>
      </c>
      <c r="O677" s="282"/>
      <c r="P677" s="282"/>
      <c r="Q677" s="131"/>
      <c r="R677" s="131"/>
      <c r="S677" s="131"/>
      <c r="T677" s="131"/>
      <c r="U677" s="131"/>
      <c r="V677" s="131"/>
      <c r="W677" s="131" t="s">
        <v>205</v>
      </c>
      <c r="X677" s="131"/>
      <c r="Y677" s="131"/>
      <c r="Z677" s="131"/>
      <c r="AA677" s="131"/>
      <c r="AB677" s="130">
        <f t="shared" si="893"/>
        <v>1</v>
      </c>
      <c r="AC677" s="77"/>
      <c r="AD677" s="77"/>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251"/>
      <c r="BT677" s="251"/>
      <c r="BU677" s="76"/>
      <c r="BV677" s="79"/>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202"/>
      <c r="DC677" s="203"/>
      <c r="DD677" s="202"/>
      <c r="DE677" s="203"/>
      <c r="DF677" s="202"/>
      <c r="DG677" s="203"/>
      <c r="DH677" s="202"/>
      <c r="DI677" s="203"/>
      <c r="DJ677" s="204"/>
      <c r="DK677" s="207"/>
      <c r="DL677" s="77"/>
      <c r="DM677" s="77"/>
      <c r="DN677" s="77"/>
      <c r="DO677" s="77"/>
      <c r="DP677" s="201"/>
      <c r="DQ677" s="201"/>
      <c r="DR677" s="201"/>
      <c r="DS677" s="201"/>
      <c r="DT677" s="201"/>
      <c r="DU677" s="201"/>
      <c r="DV677" s="201"/>
      <c r="DW677" s="201"/>
      <c r="DX677" s="201"/>
      <c r="DY677" s="201"/>
      <c r="DZ677" s="201"/>
      <c r="EA677" s="201"/>
      <c r="EB677" s="201"/>
      <c r="EC677" s="201"/>
      <c r="ED677" s="201"/>
      <c r="EE677" s="201"/>
      <c r="EF677" s="201"/>
      <c r="EG677" s="201"/>
      <c r="EH677" s="201"/>
      <c r="EI677" s="201"/>
      <c r="EJ677" s="201"/>
      <c r="EK677" s="201"/>
      <c r="EL677" s="201"/>
      <c r="EM677" s="201"/>
      <c r="EN677" s="201"/>
      <c r="EO677" s="201"/>
      <c r="EP677" s="201"/>
      <c r="EQ677" s="201"/>
      <c r="ER677" s="201"/>
      <c r="ES677" s="201"/>
      <c r="ET677" s="201"/>
      <c r="EU677" s="202"/>
      <c r="EV677" s="203"/>
      <c r="EW677" s="202"/>
      <c r="EX677" s="203"/>
      <c r="EY677" s="202"/>
      <c r="EZ677" s="203"/>
      <c r="FA677" s="202"/>
      <c r="FB677" s="203"/>
      <c r="FC677" s="204"/>
      <c r="FD677" s="207"/>
      <c r="FE677" s="77"/>
      <c r="FF677" s="77"/>
      <c r="FG677" s="77"/>
      <c r="FH677" s="77"/>
      <c r="FI677" s="77"/>
      <c r="FJ677" s="61"/>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c r="GL677" s="61"/>
      <c r="GM677" s="61"/>
      <c r="GN677" s="61"/>
      <c r="GO677" s="61"/>
      <c r="GP677" s="61"/>
      <c r="GQ677" s="61"/>
      <c r="GR677" s="61"/>
      <c r="GS677" s="61"/>
      <c r="GT677" s="61"/>
      <c r="GU677" s="61"/>
      <c r="GV677" s="61"/>
      <c r="GW677" s="61"/>
      <c r="GX677" s="61"/>
      <c r="GY677" s="77"/>
      <c r="GZ677" s="77"/>
      <c r="HA677" s="77"/>
      <c r="HB677" s="77"/>
      <c r="HC677" s="77"/>
      <c r="HD677" s="61"/>
      <c r="HE677" s="61"/>
      <c r="HF677" s="61"/>
      <c r="HG677" s="61"/>
      <c r="HH677" s="61"/>
      <c r="HI677" s="61"/>
      <c r="HJ677" s="61"/>
      <c r="HK677" s="61"/>
      <c r="HL677" s="61"/>
      <c r="HM677" s="61"/>
      <c r="HN677" s="61"/>
      <c r="HO677" s="61"/>
      <c r="HP677" s="61"/>
      <c r="HQ677" s="61"/>
      <c r="HR677" s="61"/>
      <c r="HS677" s="61"/>
      <c r="HT677" s="61"/>
      <c r="HU677" s="61"/>
      <c r="HV677" s="61"/>
      <c r="HW677" s="61"/>
      <c r="HX677" s="61"/>
      <c r="HY677" s="61"/>
      <c r="HZ677" s="61"/>
      <c r="IA677" s="61"/>
      <c r="IB677" s="61"/>
      <c r="IC677" s="61"/>
      <c r="ID677" s="61"/>
      <c r="IE677" s="61"/>
      <c r="IF677" s="61"/>
      <c r="IG677" s="61"/>
      <c r="IH677" s="61"/>
      <c r="II677" s="61"/>
      <c r="IJ677" s="61"/>
      <c r="IK677" s="61"/>
      <c r="IL677" s="61"/>
      <c r="IM677" s="61"/>
      <c r="IN677" s="61"/>
      <c r="IO677" s="61"/>
      <c r="IP677" s="61"/>
      <c r="IQ677" s="61"/>
      <c r="IR677" s="61"/>
      <c r="IS677" s="77"/>
      <c r="IT677" s="77"/>
      <c r="IU677" s="77"/>
      <c r="IV677" s="77"/>
      <c r="IW677" s="61"/>
      <c r="IX677" s="61"/>
      <c r="IY677" s="61"/>
      <c r="IZ677" s="61"/>
      <c r="JA677" s="61"/>
      <c r="JB677" s="61"/>
      <c r="JC677" s="61"/>
      <c r="JD677" s="61"/>
      <c r="JE677" s="61"/>
      <c r="JF677" s="61"/>
      <c r="JG677" s="61"/>
      <c r="JH677" s="61"/>
      <c r="JI677" s="61"/>
      <c r="JJ677" s="61"/>
      <c r="JK677" s="61"/>
      <c r="JL677" s="61"/>
      <c r="JM677" s="61"/>
      <c r="JN677" s="61"/>
      <c r="JO677" s="61"/>
      <c r="JP677" s="61"/>
      <c r="JQ677" s="61"/>
      <c r="JR677" s="61"/>
      <c r="JS677" s="61"/>
      <c r="JT677" s="61"/>
      <c r="JU677" s="61"/>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61"/>
      <c r="LG677" s="61"/>
      <c r="LH677" s="61"/>
      <c r="LI677" s="61"/>
      <c r="LJ677" s="61"/>
      <c r="LK677" s="61"/>
      <c r="LL677" s="61"/>
      <c r="LM677" s="61"/>
      <c r="LN677" s="61"/>
      <c r="LO677" s="61"/>
      <c r="LP677" s="61"/>
      <c r="LQ677" s="61"/>
      <c r="LR677" s="61"/>
      <c r="LS677" s="61"/>
      <c r="LT677" s="61"/>
      <c r="LU677" s="61"/>
      <c r="LV677" s="61"/>
      <c r="LW677" s="61"/>
      <c r="LX677" s="61"/>
      <c r="LY677" s="61"/>
      <c r="LZ677" s="61"/>
      <c r="MA677" s="61"/>
      <c r="MB677" s="61"/>
      <c r="MC677" s="61"/>
      <c r="MD677" s="61"/>
      <c r="ME677" s="61"/>
      <c r="MF677" s="61"/>
      <c r="MG677" s="61"/>
      <c r="MH677" s="61"/>
      <c r="MI677" s="61"/>
      <c r="MJ677" s="61"/>
      <c r="MK677" s="61"/>
      <c r="ML677" s="61"/>
      <c r="MM677" s="61"/>
      <c r="MN677" s="61"/>
      <c r="MO677" s="61"/>
      <c r="MP677" s="61"/>
      <c r="MQ677" s="61"/>
      <c r="MR677" s="61"/>
      <c r="MS677" s="61"/>
      <c r="MT677" s="61"/>
      <c r="MU677" s="61"/>
      <c r="MV677" s="61"/>
      <c r="MW677" s="61"/>
      <c r="MX677" s="61"/>
      <c r="MY677" s="61"/>
      <c r="MZ677" s="61"/>
      <c r="NA677" s="61"/>
      <c r="NB677" s="61"/>
      <c r="NC677" s="61"/>
      <c r="ND677" s="61"/>
      <c r="NE677" s="61"/>
      <c r="NF677" s="61"/>
      <c r="NG677" s="61"/>
      <c r="NH677" s="61"/>
      <c r="NI677" s="61"/>
      <c r="NJ677" s="61"/>
      <c r="NK677" s="61"/>
      <c r="NL677" s="61"/>
      <c r="NM677" s="61"/>
      <c r="NN677" s="61"/>
      <c r="NO677" s="61"/>
      <c r="NP677" s="61"/>
      <c r="NQ677" s="61"/>
      <c r="NR677" s="61"/>
      <c r="NS677" s="61"/>
      <c r="NT677" s="61"/>
      <c r="NU677" s="61"/>
      <c r="NV677" s="61"/>
      <c r="NW677" s="61"/>
      <c r="NX677" s="61"/>
      <c r="NY677" s="61"/>
      <c r="NZ677" s="61"/>
      <c r="OA677" s="61"/>
      <c r="OB677" s="61"/>
      <c r="OC677" s="61"/>
      <c r="OD677" s="61"/>
      <c r="OE677" s="61"/>
      <c r="OF677" s="61"/>
      <c r="OG677" s="61"/>
      <c r="OH677" s="61"/>
      <c r="OI677" s="61"/>
      <c r="OJ677" s="61"/>
      <c r="OK677" s="61"/>
      <c r="OL677" s="61"/>
      <c r="OM677" s="61"/>
      <c r="ON677" s="61"/>
      <c r="OO677" s="61"/>
      <c r="OP677" s="61"/>
      <c r="OQ677" s="61"/>
      <c r="OR677" s="61"/>
      <c r="OS677" s="61"/>
      <c r="OT677" s="61"/>
      <c r="OU677" s="61"/>
      <c r="OV677" s="61"/>
      <c r="OW677" s="61"/>
      <c r="OX677" s="61"/>
      <c r="OY677" s="61"/>
      <c r="OZ677" s="61"/>
    </row>
    <row r="678" spans="1:416" ht="63" hidden="1">
      <c r="A678" s="282"/>
      <c r="B678" s="282"/>
      <c r="C678" s="278"/>
      <c r="D678" s="281"/>
      <c r="E678" s="278"/>
      <c r="F678" s="292"/>
      <c r="G678" s="281"/>
      <c r="H678" s="137" t="s">
        <v>1466</v>
      </c>
      <c r="I678" s="137" t="s">
        <v>1478</v>
      </c>
      <c r="J678" s="134"/>
      <c r="K678" s="206"/>
      <c r="L678" s="134"/>
      <c r="M678" s="134" t="s">
        <v>379</v>
      </c>
      <c r="N678" s="61" t="s">
        <v>349</v>
      </c>
      <c r="O678" s="282"/>
      <c r="P678" s="282"/>
      <c r="Q678" s="131"/>
      <c r="R678" s="131"/>
      <c r="S678" s="131"/>
      <c r="T678" s="131"/>
      <c r="U678" s="131"/>
      <c r="V678" s="131"/>
      <c r="W678" s="131"/>
      <c r="X678" s="131" t="s">
        <v>205</v>
      </c>
      <c r="Y678" s="131"/>
      <c r="Z678" s="131"/>
      <c r="AA678" s="131"/>
      <c r="AB678" s="130">
        <f t="shared" si="893"/>
        <v>1</v>
      </c>
      <c r="AC678" s="77"/>
      <c r="AD678" s="77"/>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251"/>
      <c r="BT678" s="251"/>
      <c r="BU678" s="76"/>
      <c r="BV678" s="79"/>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c r="CT678" s="61"/>
      <c r="CU678" s="61"/>
      <c r="CV678" s="61"/>
      <c r="CW678" s="61"/>
      <c r="CX678" s="61"/>
      <c r="CY678" s="61"/>
      <c r="CZ678" s="61"/>
      <c r="DA678" s="61"/>
      <c r="DB678" s="202"/>
      <c r="DC678" s="203"/>
      <c r="DD678" s="202"/>
      <c r="DE678" s="203"/>
      <c r="DF678" s="202"/>
      <c r="DG678" s="203"/>
      <c r="DH678" s="202"/>
      <c r="DI678" s="203"/>
      <c r="DJ678" s="204"/>
      <c r="DK678" s="207"/>
      <c r="DL678" s="77"/>
      <c r="DM678" s="77"/>
      <c r="DN678" s="77"/>
      <c r="DO678" s="77"/>
      <c r="DP678" s="201"/>
      <c r="DQ678" s="201"/>
      <c r="DR678" s="201"/>
      <c r="DS678" s="201"/>
      <c r="DT678" s="201"/>
      <c r="DU678" s="201"/>
      <c r="DV678" s="201"/>
      <c r="DW678" s="201"/>
      <c r="DX678" s="201"/>
      <c r="DY678" s="201"/>
      <c r="DZ678" s="201"/>
      <c r="EA678" s="201"/>
      <c r="EB678" s="201"/>
      <c r="EC678" s="201"/>
      <c r="ED678" s="201"/>
      <c r="EE678" s="201"/>
      <c r="EF678" s="201"/>
      <c r="EG678" s="201"/>
      <c r="EH678" s="201"/>
      <c r="EI678" s="201"/>
      <c r="EJ678" s="201"/>
      <c r="EK678" s="201"/>
      <c r="EL678" s="201"/>
      <c r="EM678" s="201"/>
      <c r="EN678" s="201"/>
      <c r="EO678" s="201"/>
      <c r="EP678" s="201"/>
      <c r="EQ678" s="201"/>
      <c r="ER678" s="201"/>
      <c r="ES678" s="201"/>
      <c r="ET678" s="201"/>
      <c r="EU678" s="202"/>
      <c r="EV678" s="203"/>
      <c r="EW678" s="202"/>
      <c r="EX678" s="203"/>
      <c r="EY678" s="202"/>
      <c r="EZ678" s="203"/>
      <c r="FA678" s="202"/>
      <c r="FB678" s="203"/>
      <c r="FC678" s="204"/>
      <c r="FD678" s="207"/>
      <c r="FE678" s="77"/>
      <c r="FF678" s="77"/>
      <c r="FG678" s="77"/>
      <c r="FH678" s="77"/>
      <c r="FI678" s="77"/>
      <c r="FJ678" s="61"/>
      <c r="FK678" s="61"/>
      <c r="FL678" s="61"/>
      <c r="FM678" s="61"/>
      <c r="FN678" s="61"/>
      <c r="FO678" s="61"/>
      <c r="FP678" s="61"/>
      <c r="FQ678" s="61"/>
      <c r="FR678" s="61"/>
      <c r="FS678" s="61"/>
      <c r="FT678" s="61"/>
      <c r="FU678" s="61"/>
      <c r="FV678" s="61"/>
      <c r="FW678" s="61"/>
      <c r="FX678" s="61"/>
      <c r="FY678" s="61"/>
      <c r="FZ678" s="61"/>
      <c r="GA678" s="61"/>
      <c r="GB678" s="61"/>
      <c r="GC678" s="61"/>
      <c r="GD678" s="61"/>
      <c r="GE678" s="61"/>
      <c r="GF678" s="61"/>
      <c r="GG678" s="61"/>
      <c r="GH678" s="61"/>
      <c r="GI678" s="61"/>
      <c r="GJ678" s="61"/>
      <c r="GK678" s="61"/>
      <c r="GL678" s="61"/>
      <c r="GM678" s="61"/>
      <c r="GN678" s="61"/>
      <c r="GO678" s="61"/>
      <c r="GP678" s="61"/>
      <c r="GQ678" s="61"/>
      <c r="GR678" s="61"/>
      <c r="GS678" s="61"/>
      <c r="GT678" s="61"/>
      <c r="GU678" s="61"/>
      <c r="GV678" s="61"/>
      <c r="GW678" s="61"/>
      <c r="GX678" s="61"/>
      <c r="GY678" s="77"/>
      <c r="GZ678" s="77"/>
      <c r="HA678" s="77"/>
      <c r="HB678" s="77"/>
      <c r="HC678" s="77"/>
      <c r="HD678" s="61"/>
      <c r="HE678" s="61"/>
      <c r="HF678" s="61"/>
      <c r="HG678" s="61"/>
      <c r="HH678" s="61"/>
      <c r="HI678" s="61"/>
      <c r="HJ678" s="61"/>
      <c r="HK678" s="61"/>
      <c r="HL678" s="61"/>
      <c r="HM678" s="61"/>
      <c r="HN678" s="61"/>
      <c r="HO678" s="61"/>
      <c r="HP678" s="61"/>
      <c r="HQ678" s="61"/>
      <c r="HR678" s="61"/>
      <c r="HS678" s="61"/>
      <c r="HT678" s="61"/>
      <c r="HU678" s="61"/>
      <c r="HV678" s="61"/>
      <c r="HW678" s="61"/>
      <c r="HX678" s="61"/>
      <c r="HY678" s="61"/>
      <c r="HZ678" s="61"/>
      <c r="IA678" s="61"/>
      <c r="IB678" s="61"/>
      <c r="IC678" s="61"/>
      <c r="ID678" s="61"/>
      <c r="IE678" s="61"/>
      <c r="IF678" s="61"/>
      <c r="IG678" s="61"/>
      <c r="IH678" s="61"/>
      <c r="II678" s="61"/>
      <c r="IJ678" s="61"/>
      <c r="IK678" s="61"/>
      <c r="IL678" s="61"/>
      <c r="IM678" s="61"/>
      <c r="IN678" s="61"/>
      <c r="IO678" s="61"/>
      <c r="IP678" s="61"/>
      <c r="IQ678" s="61"/>
      <c r="IR678" s="61"/>
      <c r="IS678" s="77"/>
      <c r="IT678" s="77"/>
      <c r="IU678" s="77"/>
      <c r="IV678" s="77"/>
      <c r="IW678" s="61"/>
      <c r="IX678" s="61"/>
      <c r="IY678" s="61"/>
      <c r="IZ678" s="61"/>
      <c r="JA678" s="61"/>
      <c r="JB678" s="61"/>
      <c r="JC678" s="61"/>
      <c r="JD678" s="61"/>
      <c r="JE678" s="61"/>
      <c r="JF678" s="61"/>
      <c r="JG678" s="61"/>
      <c r="JH678" s="61"/>
      <c r="JI678" s="61"/>
      <c r="JJ678" s="61"/>
      <c r="JK678" s="61"/>
      <c r="JL678" s="61"/>
      <c r="JM678" s="61"/>
      <c r="JN678" s="61"/>
      <c r="JO678" s="61"/>
      <c r="JP678" s="61"/>
      <c r="JQ678" s="61"/>
      <c r="JR678" s="61"/>
      <c r="JS678" s="61"/>
      <c r="JT678" s="61"/>
      <c r="JU678" s="61"/>
      <c r="JV678" s="61"/>
      <c r="JW678" s="61"/>
      <c r="JX678" s="61"/>
      <c r="JY678" s="61"/>
      <c r="JZ678" s="61"/>
      <c r="KA678" s="61"/>
      <c r="KB678" s="61"/>
      <c r="KC678" s="61"/>
      <c r="KD678" s="61"/>
      <c r="KE678" s="61"/>
      <c r="KF678" s="61"/>
      <c r="KG678" s="61"/>
      <c r="KH678" s="61"/>
      <c r="KI678" s="61"/>
      <c r="KJ678" s="61"/>
      <c r="KK678" s="61"/>
      <c r="KL678" s="61"/>
      <c r="KM678" s="61"/>
      <c r="KN678" s="61"/>
      <c r="KO678" s="61"/>
      <c r="KP678" s="61"/>
      <c r="KQ678" s="61"/>
      <c r="KR678" s="61"/>
      <c r="KS678" s="61"/>
      <c r="KT678" s="61"/>
      <c r="KU678" s="61"/>
      <c r="KV678" s="61"/>
      <c r="KW678" s="61"/>
      <c r="KX678" s="61"/>
      <c r="KY678" s="61"/>
      <c r="KZ678" s="61"/>
      <c r="LA678" s="61"/>
      <c r="LB678" s="61"/>
      <c r="LC678" s="61"/>
      <c r="LD678" s="61"/>
      <c r="LE678" s="61"/>
      <c r="LF678" s="61"/>
      <c r="LG678" s="61"/>
      <c r="LH678" s="61"/>
      <c r="LI678" s="61"/>
      <c r="LJ678" s="61"/>
      <c r="LK678" s="61"/>
      <c r="LL678" s="61"/>
      <c r="LM678" s="61"/>
      <c r="LN678" s="61"/>
      <c r="LO678" s="61"/>
      <c r="LP678" s="61"/>
      <c r="LQ678" s="61"/>
      <c r="LR678" s="61"/>
      <c r="LS678" s="61"/>
      <c r="LT678" s="61"/>
      <c r="LU678" s="61"/>
      <c r="LV678" s="61"/>
      <c r="LW678" s="61"/>
      <c r="LX678" s="61"/>
      <c r="LY678" s="61"/>
      <c r="LZ678" s="61"/>
      <c r="MA678" s="61"/>
      <c r="MB678" s="61"/>
      <c r="MC678" s="61"/>
      <c r="MD678" s="61"/>
      <c r="ME678" s="61"/>
      <c r="MF678" s="61"/>
      <c r="MG678" s="61"/>
      <c r="MH678" s="61"/>
      <c r="MI678" s="61"/>
      <c r="MJ678" s="61"/>
      <c r="MK678" s="61"/>
      <c r="ML678" s="61"/>
      <c r="MM678" s="61"/>
      <c r="MN678" s="61"/>
      <c r="MO678" s="61"/>
      <c r="MP678" s="61"/>
      <c r="MQ678" s="61"/>
      <c r="MR678" s="61"/>
      <c r="MS678" s="61"/>
      <c r="MT678" s="61"/>
      <c r="MU678" s="61"/>
      <c r="MV678" s="61"/>
      <c r="MW678" s="61"/>
      <c r="MX678" s="61"/>
      <c r="MY678" s="61"/>
      <c r="MZ678" s="61"/>
      <c r="NA678" s="61"/>
      <c r="NB678" s="61"/>
      <c r="NC678" s="61"/>
      <c r="ND678" s="61"/>
      <c r="NE678" s="61"/>
      <c r="NF678" s="61"/>
      <c r="NG678" s="61"/>
      <c r="NH678" s="61"/>
      <c r="NI678" s="61"/>
      <c r="NJ678" s="61"/>
      <c r="NK678" s="61"/>
      <c r="NL678" s="61"/>
      <c r="NM678" s="61"/>
      <c r="NN678" s="61"/>
      <c r="NO678" s="61"/>
      <c r="NP678" s="61"/>
      <c r="NQ678" s="61"/>
      <c r="NR678" s="61"/>
      <c r="NS678" s="61"/>
      <c r="NT678" s="61"/>
      <c r="NU678" s="61"/>
      <c r="NV678" s="61"/>
      <c r="NW678" s="61"/>
      <c r="NX678" s="61"/>
      <c r="NY678" s="61"/>
      <c r="NZ678" s="61"/>
      <c r="OA678" s="61"/>
      <c r="OB678" s="61"/>
      <c r="OC678" s="61"/>
      <c r="OD678" s="61"/>
      <c r="OE678" s="61"/>
      <c r="OF678" s="61"/>
      <c r="OG678" s="61"/>
      <c r="OH678" s="61"/>
      <c r="OI678" s="61"/>
      <c r="OJ678" s="61"/>
      <c r="OK678" s="61"/>
      <c r="OL678" s="61"/>
      <c r="OM678" s="61"/>
      <c r="ON678" s="61"/>
      <c r="OO678" s="61"/>
      <c r="OP678" s="61"/>
      <c r="OQ678" s="61"/>
      <c r="OR678" s="61"/>
      <c r="OS678" s="61"/>
      <c r="OT678" s="61"/>
      <c r="OU678" s="61"/>
      <c r="OV678" s="61"/>
      <c r="OW678" s="61"/>
      <c r="OX678" s="61"/>
      <c r="OY678" s="61"/>
      <c r="OZ678" s="61"/>
    </row>
    <row r="679" spans="1:416" ht="47.25" hidden="1">
      <c r="A679" s="282"/>
      <c r="B679" s="282"/>
      <c r="C679" s="278"/>
      <c r="D679" s="281"/>
      <c r="E679" s="278"/>
      <c r="F679" s="292"/>
      <c r="G679" s="281"/>
      <c r="H679" s="137" t="s">
        <v>1467</v>
      </c>
      <c r="I679" s="137" t="s">
        <v>1479</v>
      </c>
      <c r="J679" s="134"/>
      <c r="K679" s="206"/>
      <c r="L679" s="134"/>
      <c r="M679" s="134" t="s">
        <v>379</v>
      </c>
      <c r="N679" s="61" t="s">
        <v>349</v>
      </c>
      <c r="O679" s="282"/>
      <c r="P679" s="282"/>
      <c r="Q679" s="131"/>
      <c r="R679" s="131"/>
      <c r="S679" s="131"/>
      <c r="T679" s="131"/>
      <c r="U679" s="131"/>
      <c r="V679" s="131"/>
      <c r="W679" s="131"/>
      <c r="X679" s="131"/>
      <c r="Y679" s="131" t="s">
        <v>205</v>
      </c>
      <c r="Z679" s="131"/>
      <c r="AA679" s="131"/>
      <c r="AB679" s="130">
        <f t="shared" si="893"/>
        <v>1</v>
      </c>
      <c r="AC679" s="77"/>
      <c r="AD679" s="77"/>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251"/>
      <c r="BT679" s="251"/>
      <c r="BU679" s="76"/>
      <c r="BV679" s="79"/>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c r="CT679" s="61"/>
      <c r="CU679" s="61"/>
      <c r="CV679" s="61"/>
      <c r="CW679" s="61"/>
      <c r="CX679" s="61"/>
      <c r="CY679" s="61"/>
      <c r="CZ679" s="61"/>
      <c r="DA679" s="61"/>
      <c r="DB679" s="202"/>
      <c r="DC679" s="203"/>
      <c r="DD679" s="202"/>
      <c r="DE679" s="203"/>
      <c r="DF679" s="202"/>
      <c r="DG679" s="203"/>
      <c r="DH679" s="202"/>
      <c r="DI679" s="203"/>
      <c r="DJ679" s="204"/>
      <c r="DK679" s="207"/>
      <c r="DL679" s="77"/>
      <c r="DM679" s="77"/>
      <c r="DN679" s="77"/>
      <c r="DO679" s="77"/>
      <c r="DP679" s="201"/>
      <c r="DQ679" s="201"/>
      <c r="DR679" s="201"/>
      <c r="DS679" s="201"/>
      <c r="DT679" s="201"/>
      <c r="DU679" s="201"/>
      <c r="DV679" s="201"/>
      <c r="DW679" s="201"/>
      <c r="DX679" s="201"/>
      <c r="DY679" s="201"/>
      <c r="DZ679" s="201"/>
      <c r="EA679" s="201"/>
      <c r="EB679" s="201"/>
      <c r="EC679" s="201"/>
      <c r="ED679" s="201"/>
      <c r="EE679" s="201"/>
      <c r="EF679" s="201"/>
      <c r="EG679" s="201"/>
      <c r="EH679" s="201"/>
      <c r="EI679" s="201"/>
      <c r="EJ679" s="201"/>
      <c r="EK679" s="201"/>
      <c r="EL679" s="201"/>
      <c r="EM679" s="201"/>
      <c r="EN679" s="201"/>
      <c r="EO679" s="201"/>
      <c r="EP679" s="201"/>
      <c r="EQ679" s="201"/>
      <c r="ER679" s="201"/>
      <c r="ES679" s="201"/>
      <c r="ET679" s="201"/>
      <c r="EU679" s="202"/>
      <c r="EV679" s="203"/>
      <c r="EW679" s="202"/>
      <c r="EX679" s="203"/>
      <c r="EY679" s="202"/>
      <c r="EZ679" s="203"/>
      <c r="FA679" s="202"/>
      <c r="FB679" s="203"/>
      <c r="FC679" s="204"/>
      <c r="FD679" s="207"/>
      <c r="FE679" s="77"/>
      <c r="FF679" s="77"/>
      <c r="FG679" s="77"/>
      <c r="FH679" s="77"/>
      <c r="FI679" s="77"/>
      <c r="FJ679" s="61"/>
      <c r="FK679" s="61"/>
      <c r="FL679" s="61"/>
      <c r="FM679" s="61"/>
      <c r="FN679" s="61"/>
      <c r="FO679" s="61"/>
      <c r="FP679" s="61"/>
      <c r="FQ679" s="61"/>
      <c r="FR679" s="61"/>
      <c r="FS679" s="61"/>
      <c r="FT679" s="61"/>
      <c r="FU679" s="61"/>
      <c r="FV679" s="61"/>
      <c r="FW679" s="61"/>
      <c r="FX679" s="61"/>
      <c r="FY679" s="61"/>
      <c r="FZ679" s="61"/>
      <c r="GA679" s="61"/>
      <c r="GB679" s="61"/>
      <c r="GC679" s="61"/>
      <c r="GD679" s="61"/>
      <c r="GE679" s="61"/>
      <c r="GF679" s="61"/>
      <c r="GG679" s="61"/>
      <c r="GH679" s="61"/>
      <c r="GI679" s="61"/>
      <c r="GJ679" s="61"/>
      <c r="GK679" s="61"/>
      <c r="GL679" s="61"/>
      <c r="GM679" s="61"/>
      <c r="GN679" s="61"/>
      <c r="GO679" s="61"/>
      <c r="GP679" s="61"/>
      <c r="GQ679" s="61"/>
      <c r="GR679" s="61"/>
      <c r="GS679" s="61"/>
      <c r="GT679" s="61"/>
      <c r="GU679" s="61"/>
      <c r="GV679" s="61"/>
      <c r="GW679" s="61"/>
      <c r="GX679" s="61"/>
      <c r="GY679" s="77"/>
      <c r="GZ679" s="77"/>
      <c r="HA679" s="77"/>
      <c r="HB679" s="77"/>
      <c r="HC679" s="77"/>
      <c r="HD679" s="61"/>
      <c r="HE679" s="61"/>
      <c r="HF679" s="61"/>
      <c r="HG679" s="61"/>
      <c r="HH679" s="61"/>
      <c r="HI679" s="61"/>
      <c r="HJ679" s="61"/>
      <c r="HK679" s="61"/>
      <c r="HL679" s="61"/>
      <c r="HM679" s="61"/>
      <c r="HN679" s="61"/>
      <c r="HO679" s="61"/>
      <c r="HP679" s="61"/>
      <c r="HQ679" s="61"/>
      <c r="HR679" s="61"/>
      <c r="HS679" s="61"/>
      <c r="HT679" s="61"/>
      <c r="HU679" s="61"/>
      <c r="HV679" s="61"/>
      <c r="HW679" s="61"/>
      <c r="HX679" s="61"/>
      <c r="HY679" s="61"/>
      <c r="HZ679" s="61"/>
      <c r="IA679" s="61"/>
      <c r="IB679" s="61"/>
      <c r="IC679" s="61"/>
      <c r="ID679" s="61"/>
      <c r="IE679" s="61"/>
      <c r="IF679" s="61"/>
      <c r="IG679" s="61"/>
      <c r="IH679" s="61"/>
      <c r="II679" s="61"/>
      <c r="IJ679" s="61"/>
      <c r="IK679" s="61"/>
      <c r="IL679" s="61"/>
      <c r="IM679" s="61"/>
      <c r="IN679" s="61"/>
      <c r="IO679" s="61"/>
      <c r="IP679" s="61"/>
      <c r="IQ679" s="61"/>
      <c r="IR679" s="61"/>
      <c r="IS679" s="77"/>
      <c r="IT679" s="77"/>
      <c r="IU679" s="77"/>
      <c r="IV679" s="77"/>
      <c r="IW679" s="61"/>
      <c r="IX679" s="61"/>
      <c r="IY679" s="61"/>
      <c r="IZ679" s="61"/>
      <c r="JA679" s="61"/>
      <c r="JB679" s="61"/>
      <c r="JC679" s="61"/>
      <c r="JD679" s="61"/>
      <c r="JE679" s="61"/>
      <c r="JF679" s="61"/>
      <c r="JG679" s="61"/>
      <c r="JH679" s="61"/>
      <c r="JI679" s="61"/>
      <c r="JJ679" s="61"/>
      <c r="JK679" s="61"/>
      <c r="JL679" s="61"/>
      <c r="JM679" s="61"/>
      <c r="JN679" s="61"/>
      <c r="JO679" s="61"/>
      <c r="JP679" s="61"/>
      <c r="JQ679" s="61"/>
      <c r="JR679" s="61"/>
      <c r="JS679" s="61"/>
      <c r="JT679" s="61"/>
      <c r="JU679" s="61"/>
      <c r="JV679" s="61"/>
      <c r="JW679" s="61"/>
      <c r="JX679" s="61"/>
      <c r="JY679" s="61"/>
      <c r="JZ679" s="61"/>
      <c r="KA679" s="61"/>
      <c r="KB679" s="61"/>
      <c r="KC679" s="61"/>
      <c r="KD679" s="61"/>
      <c r="KE679" s="61"/>
      <c r="KF679" s="61"/>
      <c r="KG679" s="61"/>
      <c r="KH679" s="61"/>
      <c r="KI679" s="61"/>
      <c r="KJ679" s="61"/>
      <c r="KK679" s="61"/>
      <c r="KL679" s="61"/>
      <c r="KM679" s="61"/>
      <c r="KN679" s="61"/>
      <c r="KO679" s="61"/>
      <c r="KP679" s="61"/>
      <c r="KQ679" s="61"/>
      <c r="KR679" s="61"/>
      <c r="KS679" s="61"/>
      <c r="KT679" s="61"/>
      <c r="KU679" s="61"/>
      <c r="KV679" s="61"/>
      <c r="KW679" s="61"/>
      <c r="KX679" s="61"/>
      <c r="KY679" s="61"/>
      <c r="KZ679" s="61"/>
      <c r="LA679" s="61"/>
      <c r="LB679" s="61"/>
      <c r="LC679" s="61"/>
      <c r="LD679" s="61"/>
      <c r="LE679" s="61"/>
      <c r="LF679" s="61"/>
      <c r="LG679" s="61"/>
      <c r="LH679" s="61"/>
      <c r="LI679" s="61"/>
      <c r="LJ679" s="61"/>
      <c r="LK679" s="61"/>
      <c r="LL679" s="61"/>
      <c r="LM679" s="61"/>
      <c r="LN679" s="61"/>
      <c r="LO679" s="61"/>
      <c r="LP679" s="61"/>
      <c r="LQ679" s="61"/>
      <c r="LR679" s="61"/>
      <c r="LS679" s="61"/>
      <c r="LT679" s="61"/>
      <c r="LU679" s="61"/>
      <c r="LV679" s="61"/>
      <c r="LW679" s="61"/>
      <c r="LX679" s="61"/>
      <c r="LY679" s="61"/>
      <c r="LZ679" s="61"/>
      <c r="MA679" s="61"/>
      <c r="MB679" s="61"/>
      <c r="MC679" s="61"/>
      <c r="MD679" s="61"/>
      <c r="ME679" s="61"/>
      <c r="MF679" s="61"/>
      <c r="MG679" s="61"/>
      <c r="MH679" s="61"/>
      <c r="MI679" s="61"/>
      <c r="MJ679" s="61"/>
      <c r="MK679" s="61"/>
      <c r="ML679" s="61"/>
      <c r="MM679" s="61"/>
      <c r="MN679" s="61"/>
      <c r="MO679" s="61"/>
      <c r="MP679" s="61"/>
      <c r="MQ679" s="61"/>
      <c r="MR679" s="61"/>
      <c r="MS679" s="61"/>
      <c r="MT679" s="61"/>
      <c r="MU679" s="61"/>
      <c r="MV679" s="61"/>
      <c r="MW679" s="61"/>
      <c r="MX679" s="61"/>
      <c r="MY679" s="61"/>
      <c r="MZ679" s="61"/>
      <c r="NA679" s="61"/>
      <c r="NB679" s="61"/>
      <c r="NC679" s="61"/>
      <c r="ND679" s="61"/>
      <c r="NE679" s="61"/>
      <c r="NF679" s="61"/>
      <c r="NG679" s="61"/>
      <c r="NH679" s="61"/>
      <c r="NI679" s="61"/>
      <c r="NJ679" s="61"/>
      <c r="NK679" s="61"/>
      <c r="NL679" s="61"/>
      <c r="NM679" s="61"/>
      <c r="NN679" s="61"/>
      <c r="NO679" s="61"/>
      <c r="NP679" s="61"/>
      <c r="NQ679" s="61"/>
      <c r="NR679" s="61"/>
      <c r="NS679" s="61"/>
      <c r="NT679" s="61"/>
      <c r="NU679" s="61"/>
      <c r="NV679" s="61"/>
      <c r="NW679" s="61"/>
      <c r="NX679" s="61"/>
      <c r="NY679" s="61"/>
      <c r="NZ679" s="61"/>
      <c r="OA679" s="61"/>
      <c r="OB679" s="61"/>
      <c r="OC679" s="61"/>
      <c r="OD679" s="61"/>
      <c r="OE679" s="61"/>
      <c r="OF679" s="61"/>
      <c r="OG679" s="61"/>
      <c r="OH679" s="61"/>
      <c r="OI679" s="61"/>
      <c r="OJ679" s="61"/>
      <c r="OK679" s="61"/>
      <c r="OL679" s="61"/>
      <c r="OM679" s="61"/>
      <c r="ON679" s="61"/>
      <c r="OO679" s="61"/>
      <c r="OP679" s="61"/>
      <c r="OQ679" s="61"/>
      <c r="OR679" s="61"/>
      <c r="OS679" s="61"/>
      <c r="OT679" s="61"/>
      <c r="OU679" s="61"/>
      <c r="OV679" s="61"/>
      <c r="OW679" s="61"/>
      <c r="OX679" s="61"/>
      <c r="OY679" s="61"/>
      <c r="OZ679" s="61"/>
    </row>
    <row r="680" spans="1:416" ht="55.5" hidden="1">
      <c r="A680" s="282"/>
      <c r="B680" s="282"/>
      <c r="C680" s="278"/>
      <c r="D680" s="281"/>
      <c r="E680" s="278"/>
      <c r="F680" s="292"/>
      <c r="G680" s="281"/>
      <c r="H680" s="137" t="s">
        <v>1468</v>
      </c>
      <c r="I680" s="137" t="s">
        <v>1480</v>
      </c>
      <c r="J680" s="134"/>
      <c r="K680" s="206" t="s">
        <v>662</v>
      </c>
      <c r="L680" s="134" t="s">
        <v>500</v>
      </c>
      <c r="M680" s="55" t="s">
        <v>379</v>
      </c>
      <c r="N680" s="61" t="s">
        <v>349</v>
      </c>
      <c r="O680" s="282"/>
      <c r="P680" s="282"/>
      <c r="Q680" s="131"/>
      <c r="R680" s="131"/>
      <c r="S680" s="131"/>
      <c r="T680" s="131"/>
      <c r="U680" s="131"/>
      <c r="V680" s="131"/>
      <c r="W680" s="131"/>
      <c r="X680" s="131"/>
      <c r="Y680" s="131"/>
      <c r="Z680" s="131" t="s">
        <v>205</v>
      </c>
      <c r="AA680" s="131"/>
      <c r="AB680" s="130">
        <f t="shared" si="893"/>
        <v>1</v>
      </c>
      <c r="AC680" s="77"/>
      <c r="AD680" s="77"/>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251"/>
      <c r="BT680" s="251"/>
      <c r="BU680" s="77"/>
      <c r="BV680" s="77"/>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61"/>
      <c r="DD680" s="61"/>
      <c r="DE680" s="61"/>
      <c r="DF680" s="61"/>
      <c r="DG680" s="61"/>
      <c r="DH680" s="61"/>
      <c r="DI680" s="61"/>
      <c r="DJ680" s="61"/>
      <c r="DK680" s="61"/>
      <c r="DL680" s="77"/>
      <c r="DM680" s="77"/>
      <c r="DN680" s="77"/>
      <c r="DO680" s="77"/>
      <c r="DP680" s="61"/>
      <c r="DQ680" s="61"/>
      <c r="DR680" s="61"/>
      <c r="DS680" s="61"/>
      <c r="DT680" s="61"/>
      <c r="DU680" s="61"/>
      <c r="DV680" s="61"/>
      <c r="DW680" s="61"/>
      <c r="DX680" s="61"/>
      <c r="DY680" s="61"/>
      <c r="DZ680" s="61"/>
      <c r="EA680" s="61"/>
      <c r="EB680" s="61"/>
      <c r="EC680" s="61"/>
      <c r="ED680" s="61"/>
      <c r="EE680" s="61"/>
      <c r="EF680" s="61"/>
      <c r="EG680" s="61"/>
      <c r="EH680" s="61"/>
      <c r="EI680" s="61"/>
      <c r="EJ680" s="61"/>
      <c r="EK680" s="61"/>
      <c r="EL680" s="61"/>
      <c r="EM680" s="61"/>
      <c r="EN680" s="61"/>
      <c r="EO680" s="61"/>
      <c r="EP680" s="61"/>
      <c r="EQ680" s="61"/>
      <c r="ER680" s="61"/>
      <c r="ES680" s="61"/>
      <c r="ET680" s="61"/>
      <c r="EU680" s="61"/>
      <c r="EV680" s="61"/>
      <c r="EW680" s="61"/>
      <c r="EX680" s="61"/>
      <c r="EY680" s="61"/>
      <c r="EZ680" s="61"/>
      <c r="FA680" s="61"/>
      <c r="FB680" s="61"/>
      <c r="FC680" s="61"/>
      <c r="FD680" s="61"/>
      <c r="FE680" s="77"/>
      <c r="FF680" s="77"/>
      <c r="FG680" s="77"/>
      <c r="FH680" s="77"/>
      <c r="FI680" s="77"/>
      <c r="FJ680" s="61"/>
      <c r="FK680" s="61"/>
      <c r="FL680" s="61"/>
      <c r="FM680" s="61"/>
      <c r="FN680" s="61"/>
      <c r="FO680" s="61"/>
      <c r="FP680" s="61"/>
      <c r="FQ680" s="61"/>
      <c r="FR680" s="61"/>
      <c r="FS680" s="61"/>
      <c r="FT680" s="61"/>
      <c r="FU680" s="61"/>
      <c r="FV680" s="61"/>
      <c r="FW680" s="61"/>
      <c r="FX680" s="61"/>
      <c r="FY680" s="61"/>
      <c r="FZ680" s="61"/>
      <c r="GA680" s="61"/>
      <c r="GB680" s="61"/>
      <c r="GC680" s="61"/>
      <c r="GD680" s="61"/>
      <c r="GE680" s="61"/>
      <c r="GF680" s="61"/>
      <c r="GG680" s="61"/>
      <c r="GH680" s="61"/>
      <c r="GI680" s="61"/>
      <c r="GJ680" s="61"/>
      <c r="GK680" s="61"/>
      <c r="GL680" s="61"/>
      <c r="GM680" s="61"/>
      <c r="GN680" s="61"/>
      <c r="GO680" s="61"/>
      <c r="GP680" s="61"/>
      <c r="GQ680" s="61"/>
      <c r="GR680" s="61"/>
      <c r="GS680" s="61"/>
      <c r="GT680" s="61"/>
      <c r="GU680" s="61"/>
      <c r="GV680" s="61"/>
      <c r="GW680" s="61"/>
      <c r="GX680" s="61"/>
      <c r="GY680" s="77"/>
      <c r="GZ680" s="77"/>
      <c r="HA680" s="79" t="s">
        <v>552</v>
      </c>
      <c r="HB680" s="77"/>
      <c r="HC680" s="77"/>
      <c r="HD680" s="178">
        <v>2</v>
      </c>
      <c r="HE680" s="61">
        <v>2</v>
      </c>
      <c r="HF680" s="61">
        <v>2</v>
      </c>
      <c r="HG680" s="61">
        <v>2</v>
      </c>
      <c r="HH680" s="61">
        <v>2</v>
      </c>
      <c r="HI680" s="61">
        <v>2</v>
      </c>
      <c r="HJ680" s="61">
        <v>2</v>
      </c>
      <c r="HK680" s="61">
        <v>2</v>
      </c>
      <c r="HL680" s="61">
        <v>2</v>
      </c>
      <c r="HM680" s="61">
        <v>2</v>
      </c>
      <c r="HN680" s="61">
        <v>1</v>
      </c>
      <c r="HO680" s="61">
        <v>2</v>
      </c>
      <c r="HP680" s="61">
        <v>2</v>
      </c>
      <c r="HQ680" s="61">
        <v>2</v>
      </c>
      <c r="HR680" s="61">
        <v>2</v>
      </c>
      <c r="HS680" s="61">
        <v>2</v>
      </c>
      <c r="HT680" s="61">
        <v>1</v>
      </c>
      <c r="HU680" s="61">
        <v>2</v>
      </c>
      <c r="HV680" s="61">
        <v>2</v>
      </c>
      <c r="HW680" s="61"/>
      <c r="HX680" s="61"/>
      <c r="HY680" s="61"/>
      <c r="HZ680" s="61"/>
      <c r="IA680" s="61"/>
      <c r="IB680" s="61"/>
      <c r="IC680" s="61">
        <v>2</v>
      </c>
      <c r="ID680" s="61">
        <v>2</v>
      </c>
      <c r="IE680" s="61">
        <v>2</v>
      </c>
      <c r="IF680" s="61">
        <v>2</v>
      </c>
      <c r="IG680" s="61">
        <v>2</v>
      </c>
      <c r="IH680" s="202">
        <f>COUNTIF(HD680:IG680,"2")</f>
        <v>22</v>
      </c>
      <c r="II680" s="203">
        <f>IH680/(IH680+IJ680+IL680+IN680)</f>
        <v>0.91666666666666663</v>
      </c>
      <c r="IJ680" s="202">
        <f>COUNTIF(HD680:IG680,"1")</f>
        <v>2</v>
      </c>
      <c r="IK680" s="203">
        <f>IJ680/(IH680+IJ680+IL680+IN680)</f>
        <v>8.3333333333333329E-2</v>
      </c>
      <c r="IL680" s="202">
        <f>COUNTIF(HD680:IG680,"0")</f>
        <v>0</v>
      </c>
      <c r="IM680" s="203">
        <f>IL680/(IH680+IJ680+IL680+IN680)</f>
        <v>0</v>
      </c>
      <c r="IN680" s="202">
        <f>COUNTIF(GO680:IG680,"KĐG")</f>
        <v>0</v>
      </c>
      <c r="IO680" s="203">
        <f>IN680/(IH680+IJ680+IL680+IN680)</f>
        <v>0</v>
      </c>
      <c r="IP680" s="204">
        <f>(((IH680*2)+(IJ680*1)+(IL680*0)))/(IH680+IJ680+IL680)</f>
        <v>1.9166666666666667</v>
      </c>
      <c r="IQ680" s="208" t="str">
        <f>IF(IO680&gt;=50%,"KĐG",IF(IP680&gt;=1.6,"Đạt mục tiêu",IF(IP680&gt;=1,"Cần cố gắng","Chưa đạt")))</f>
        <v>Đạt mục tiêu</v>
      </c>
      <c r="IR680" s="208"/>
      <c r="IS680" s="77"/>
      <c r="IT680" s="77"/>
      <c r="IU680" s="77"/>
      <c r="IV680" s="77"/>
      <c r="IW680" s="61"/>
      <c r="IX680" s="61"/>
      <c r="IY680" s="61"/>
      <c r="IZ680" s="61"/>
      <c r="JA680" s="61"/>
      <c r="JB680" s="61"/>
      <c r="JC680" s="61"/>
      <c r="JD680" s="61"/>
      <c r="JE680" s="61"/>
      <c r="JF680" s="61"/>
      <c r="JG680" s="61"/>
      <c r="JH680" s="61"/>
      <c r="JI680" s="61"/>
      <c r="JJ680" s="61"/>
      <c r="JK680" s="61"/>
      <c r="JL680" s="61"/>
      <c r="JM680" s="61"/>
      <c r="JN680" s="61"/>
      <c r="JO680" s="61"/>
      <c r="JP680" s="61"/>
      <c r="JQ680" s="61"/>
      <c r="JR680" s="61"/>
      <c r="JS680" s="61"/>
      <c r="JT680" s="61"/>
      <c r="JU680" s="61"/>
      <c r="JV680" s="61"/>
      <c r="JW680" s="61"/>
      <c r="JX680" s="61"/>
      <c r="JY680" s="61"/>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61"/>
      <c r="LG680" s="61"/>
      <c r="LH680" s="61"/>
      <c r="LI680" s="61"/>
      <c r="LJ680" s="61"/>
      <c r="LK680" s="61"/>
      <c r="LL680" s="61"/>
      <c r="LM680" s="61"/>
      <c r="LN680" s="61"/>
      <c r="LO680" s="61"/>
      <c r="LP680" s="61"/>
      <c r="LQ680" s="61"/>
      <c r="LR680" s="61"/>
      <c r="LS680" s="61"/>
      <c r="LT680" s="61"/>
      <c r="LU680" s="61"/>
      <c r="LV680" s="61"/>
      <c r="LW680" s="61"/>
      <c r="LX680" s="61"/>
      <c r="LY680" s="61"/>
      <c r="LZ680" s="61"/>
      <c r="MA680" s="61"/>
      <c r="MB680" s="61"/>
      <c r="MC680" s="61"/>
      <c r="MD680" s="61"/>
      <c r="ME680" s="61"/>
      <c r="MF680" s="61"/>
      <c r="MG680" s="61"/>
      <c r="MH680" s="61"/>
      <c r="MI680" s="61"/>
      <c r="MJ680" s="61"/>
      <c r="MK680" s="61"/>
      <c r="ML680" s="61"/>
      <c r="MM680" s="61"/>
      <c r="MN680" s="61"/>
      <c r="MO680" s="61"/>
      <c r="MP680" s="61"/>
      <c r="MQ680" s="61"/>
      <c r="MR680" s="61"/>
      <c r="MS680" s="61"/>
      <c r="MT680" s="61"/>
      <c r="MU680" s="61"/>
      <c r="MV680" s="61"/>
      <c r="MW680" s="61"/>
      <c r="MX680" s="61"/>
      <c r="MY680" s="61"/>
      <c r="MZ680" s="61"/>
      <c r="NA680" s="61"/>
      <c r="NB680" s="61"/>
      <c r="NC680" s="61"/>
      <c r="ND680" s="61"/>
      <c r="NE680" s="61"/>
      <c r="NF680" s="61"/>
      <c r="NG680" s="61"/>
      <c r="NH680" s="61"/>
      <c r="NI680" s="61"/>
      <c r="NJ680" s="61"/>
      <c r="NK680" s="61"/>
      <c r="NL680" s="61"/>
      <c r="NM680" s="61"/>
      <c r="NN680" s="61"/>
      <c r="NO680" s="61"/>
      <c r="NP680" s="61"/>
      <c r="NQ680" s="61"/>
      <c r="NR680" s="61"/>
      <c r="NS680" s="61"/>
      <c r="NT680" s="61"/>
      <c r="NU680" s="61"/>
      <c r="NV680" s="61"/>
      <c r="NW680" s="61"/>
      <c r="NX680" s="61"/>
      <c r="NY680" s="61"/>
      <c r="NZ680" s="61"/>
      <c r="OA680" s="61"/>
      <c r="OB680" s="61"/>
      <c r="OC680" s="61"/>
      <c r="OD680" s="61"/>
      <c r="OE680" s="61"/>
      <c r="OF680" s="61"/>
      <c r="OG680" s="61"/>
      <c r="OH680" s="61"/>
      <c r="OI680" s="61"/>
      <c r="OJ680" s="61"/>
      <c r="OK680" s="61"/>
      <c r="OL680" s="61"/>
      <c r="OM680" s="61"/>
      <c r="ON680" s="61"/>
      <c r="OO680" s="61"/>
      <c r="OP680" s="61"/>
      <c r="OQ680" s="61"/>
      <c r="OR680" s="61"/>
      <c r="OS680" s="61"/>
      <c r="OT680" s="61"/>
      <c r="OU680" s="61"/>
      <c r="OV680" s="61"/>
      <c r="OW680" s="61"/>
      <c r="OX680" s="61"/>
      <c r="OY680" s="61"/>
      <c r="OZ680" s="61"/>
    </row>
    <row r="681" spans="1:416" ht="63" hidden="1">
      <c r="A681" s="282"/>
      <c r="B681" s="282"/>
      <c r="C681" s="278"/>
      <c r="D681" s="281"/>
      <c r="E681" s="278"/>
      <c r="F681" s="292"/>
      <c r="G681" s="281"/>
      <c r="H681" s="142" t="s">
        <v>1469</v>
      </c>
      <c r="I681" s="56" t="s">
        <v>1481</v>
      </c>
      <c r="J681" s="134"/>
      <c r="K681" s="206" t="s">
        <v>662</v>
      </c>
      <c r="L681" s="134" t="s">
        <v>500</v>
      </c>
      <c r="M681" s="55" t="s">
        <v>379</v>
      </c>
      <c r="N681" s="61" t="s">
        <v>349</v>
      </c>
      <c r="O681" s="282"/>
      <c r="P681" s="282"/>
      <c r="Q681" s="131"/>
      <c r="R681" s="131"/>
      <c r="S681" s="131"/>
      <c r="T681" s="131"/>
      <c r="U681" s="131"/>
      <c r="V681" s="131"/>
      <c r="W681" s="131"/>
      <c r="X681" s="131"/>
      <c r="Y681" s="131"/>
      <c r="Z681" s="131"/>
      <c r="AA681" s="131" t="s">
        <v>205</v>
      </c>
      <c r="AB681" s="130">
        <f t="shared" si="893"/>
        <v>1</v>
      </c>
      <c r="AC681" s="77"/>
      <c r="AD681" s="77"/>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251"/>
      <c r="BT681" s="251"/>
      <c r="BU681" s="77"/>
      <c r="BV681" s="77"/>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61"/>
      <c r="DD681" s="61"/>
      <c r="DE681" s="61"/>
      <c r="DF681" s="61"/>
      <c r="DG681" s="61"/>
      <c r="DH681" s="61"/>
      <c r="DI681" s="61"/>
      <c r="DJ681" s="61"/>
      <c r="DK681" s="61"/>
      <c r="DL681" s="77"/>
      <c r="DM681" s="77"/>
      <c r="DN681" s="77"/>
      <c r="DO681" s="77"/>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61"/>
      <c r="EX681" s="61"/>
      <c r="EY681" s="61"/>
      <c r="EZ681" s="61"/>
      <c r="FA681" s="61"/>
      <c r="FB681" s="61"/>
      <c r="FC681" s="61"/>
      <c r="FD681" s="61"/>
      <c r="FE681" s="77"/>
      <c r="FF681" s="77"/>
      <c r="FG681" s="77"/>
      <c r="FH681" s="77"/>
      <c r="FI681" s="77"/>
      <c r="FJ681" s="61"/>
      <c r="FK681" s="61"/>
      <c r="FL681" s="61"/>
      <c r="FM681" s="61"/>
      <c r="FN681" s="61"/>
      <c r="FO681" s="61"/>
      <c r="FP681" s="61"/>
      <c r="FQ681" s="61"/>
      <c r="FR681" s="61"/>
      <c r="FS681" s="61"/>
      <c r="FT681" s="61"/>
      <c r="FU681" s="61"/>
      <c r="FV681" s="61"/>
      <c r="FW681" s="61"/>
      <c r="FX681" s="61"/>
      <c r="FY681" s="61"/>
      <c r="FZ681" s="61"/>
      <c r="GA681" s="61"/>
      <c r="GB681" s="61"/>
      <c r="GC681" s="61"/>
      <c r="GD681" s="61"/>
      <c r="GE681" s="61"/>
      <c r="GF681" s="61"/>
      <c r="GG681" s="61"/>
      <c r="GH681" s="61"/>
      <c r="GI681" s="61"/>
      <c r="GJ681" s="61"/>
      <c r="GK681" s="61"/>
      <c r="GL681" s="61"/>
      <c r="GM681" s="61"/>
      <c r="GN681" s="61"/>
      <c r="GO681" s="61"/>
      <c r="GP681" s="61"/>
      <c r="GQ681" s="61"/>
      <c r="GR681" s="61"/>
      <c r="GS681" s="61"/>
      <c r="GT681" s="61"/>
      <c r="GU681" s="61"/>
      <c r="GV681" s="61"/>
      <c r="GW681" s="61"/>
      <c r="GX681" s="61"/>
      <c r="GY681" s="77"/>
      <c r="GZ681" s="77"/>
      <c r="HA681" s="79"/>
      <c r="HB681" s="77"/>
      <c r="HC681" s="77"/>
      <c r="HD681" s="178"/>
      <c r="HE681" s="61"/>
      <c r="HF681" s="61"/>
      <c r="HG681" s="61"/>
      <c r="HH681" s="61"/>
      <c r="HI681" s="61"/>
      <c r="HJ681" s="61"/>
      <c r="HK681" s="61"/>
      <c r="HL681" s="61"/>
      <c r="HM681" s="61"/>
      <c r="HN681" s="61"/>
      <c r="HO681" s="61"/>
      <c r="HP681" s="61"/>
      <c r="HQ681" s="61"/>
      <c r="HR681" s="61"/>
      <c r="HS681" s="61"/>
      <c r="HT681" s="61"/>
      <c r="HU681" s="61"/>
      <c r="HV681" s="61"/>
      <c r="HW681" s="61"/>
      <c r="HX681" s="61"/>
      <c r="HY681" s="61"/>
      <c r="HZ681" s="61"/>
      <c r="IA681" s="61"/>
      <c r="IB681" s="61"/>
      <c r="IC681" s="61"/>
      <c r="ID681" s="61"/>
      <c r="IE681" s="61"/>
      <c r="IF681" s="61"/>
      <c r="IG681" s="61"/>
      <c r="IH681" s="202"/>
      <c r="II681" s="203"/>
      <c r="IJ681" s="202"/>
      <c r="IK681" s="203"/>
      <c r="IL681" s="202"/>
      <c r="IM681" s="203"/>
      <c r="IN681" s="202"/>
      <c r="IO681" s="203"/>
      <c r="IP681" s="204"/>
      <c r="IQ681" s="208"/>
      <c r="IR681" s="127"/>
      <c r="IS681" s="77"/>
      <c r="IT681" s="77"/>
      <c r="IU681" s="77"/>
      <c r="IV681" s="78" t="s">
        <v>552</v>
      </c>
      <c r="IW681" s="61">
        <v>2</v>
      </c>
      <c r="IX681" s="61">
        <v>2</v>
      </c>
      <c r="IY681" s="61">
        <v>2</v>
      </c>
      <c r="IZ681" s="61">
        <v>2</v>
      </c>
      <c r="JA681" s="61">
        <v>2</v>
      </c>
      <c r="JB681" s="61">
        <v>2</v>
      </c>
      <c r="JC681" s="61">
        <v>2</v>
      </c>
      <c r="JD681" s="61">
        <v>2</v>
      </c>
      <c r="JE681" s="61">
        <v>2</v>
      </c>
      <c r="JF681" s="61">
        <v>2</v>
      </c>
      <c r="JG681" s="61">
        <v>2</v>
      </c>
      <c r="JH681" s="61">
        <v>2</v>
      </c>
      <c r="JI681" s="61">
        <v>2</v>
      </c>
      <c r="JJ681" s="61">
        <v>2</v>
      </c>
      <c r="JK681" s="61">
        <v>2</v>
      </c>
      <c r="JL681" s="61">
        <v>2</v>
      </c>
      <c r="JM681" s="61">
        <v>2</v>
      </c>
      <c r="JN681" s="61">
        <v>2</v>
      </c>
      <c r="JO681" s="61">
        <v>2</v>
      </c>
      <c r="JP681" s="61">
        <v>2</v>
      </c>
      <c r="JQ681" s="61">
        <v>2</v>
      </c>
      <c r="JR681" s="61">
        <v>2</v>
      </c>
      <c r="JS681" s="61">
        <v>2</v>
      </c>
      <c r="JT681" s="61">
        <v>2</v>
      </c>
      <c r="JU681" s="61">
        <v>2</v>
      </c>
      <c r="JV681" s="61">
        <v>2</v>
      </c>
      <c r="JW681" s="61">
        <v>2</v>
      </c>
      <c r="JX681" s="61">
        <v>2</v>
      </c>
      <c r="JY681" s="61">
        <v>2</v>
      </c>
      <c r="JZ681" s="61">
        <v>2</v>
      </c>
      <c r="KA681" s="202">
        <f t="shared" ref="KA681" si="992">COUNTIF(IW681:JZ681,"2")</f>
        <v>30</v>
      </c>
      <c r="KB681" s="203">
        <f t="shared" ref="KB681" si="993">KA681/(KA681+KC681+KE681+KG681)</f>
        <v>1</v>
      </c>
      <c r="KC681" s="202">
        <f t="shared" ref="KC681" si="994">COUNTIF(IW681:JZ681,"1")</f>
        <v>0</v>
      </c>
      <c r="KD681" s="203">
        <f t="shared" ref="KD681" si="995">KC681/(KA681+KC681+KE681+KG681)</f>
        <v>0</v>
      </c>
      <c r="KE681" s="202">
        <f t="shared" ref="KE681" si="996">COUNTIF(IW681:JZ681,"0")</f>
        <v>0</v>
      </c>
      <c r="KF681" s="203">
        <f t="shared" ref="KF681" si="997">KE681/(KA681+KC681+KE681+KG681)</f>
        <v>0</v>
      </c>
      <c r="KG681" s="202">
        <f t="shared" ref="KG681" si="998">COUNTIF(II681:JZ681,"KĐG")</f>
        <v>0</v>
      </c>
      <c r="KH681" s="203">
        <f t="shared" ref="KH681" si="999">KG681/(KA681+KC681+KE681+KG681)</f>
        <v>0</v>
      </c>
      <c r="KI681" s="204">
        <f t="shared" ref="KI681" si="1000">(((KA681*2)+(KC681*1)+(KE681*0)))/(KA681+KC681+KE681)</f>
        <v>2</v>
      </c>
      <c r="KJ681" s="205" t="str">
        <f t="shared" ref="KJ681" si="1001">IF(KH681&gt;=50%,"KĐG",IF(KI681&gt;=1.6,"Đạt mục tiêu",IF(KI681&gt;=1,"Cần cố gắng","Chưa đạt")))</f>
        <v>Đạt mục tiêu</v>
      </c>
      <c r="KK681" s="61"/>
      <c r="KL681" s="61"/>
      <c r="KM681" s="61"/>
      <c r="KN681" s="61"/>
      <c r="KO681" s="61"/>
      <c r="KP681" s="61"/>
      <c r="KQ681" s="61"/>
      <c r="KR681" s="61"/>
      <c r="KS681" s="61"/>
      <c r="KT681" s="61"/>
      <c r="KU681" s="61"/>
      <c r="KV681" s="61"/>
      <c r="KW681" s="61"/>
      <c r="KX681" s="61"/>
      <c r="KY681" s="61"/>
      <c r="KZ681" s="61"/>
      <c r="LA681" s="61"/>
      <c r="LB681" s="61"/>
      <c r="LC681" s="61"/>
      <c r="LD681" s="61"/>
      <c r="LE681" s="61"/>
      <c r="LF681" s="61"/>
      <c r="LG681" s="61"/>
      <c r="LH681" s="61"/>
      <c r="LI681" s="61"/>
      <c r="LJ681" s="61"/>
      <c r="LK681" s="61"/>
      <c r="LL681" s="61"/>
      <c r="LM681" s="61"/>
      <c r="LN681" s="61"/>
      <c r="LO681" s="61"/>
      <c r="LP681" s="61"/>
      <c r="LQ681" s="61"/>
      <c r="LR681" s="61"/>
      <c r="LS681" s="61"/>
      <c r="LT681" s="61"/>
      <c r="LU681" s="61"/>
      <c r="LV681" s="61"/>
      <c r="LW681" s="61"/>
      <c r="LX681" s="61"/>
      <c r="LY681" s="61"/>
      <c r="LZ681" s="61"/>
      <c r="MA681" s="61"/>
      <c r="MB681" s="61"/>
      <c r="MC681" s="61"/>
      <c r="MD681" s="61"/>
      <c r="ME681" s="61"/>
      <c r="MF681" s="61"/>
      <c r="MG681" s="61"/>
      <c r="MH681" s="61"/>
      <c r="MI681" s="61"/>
      <c r="MJ681" s="61"/>
      <c r="MK681" s="61"/>
      <c r="ML681" s="61"/>
      <c r="MM681" s="61"/>
      <c r="MN681" s="61"/>
      <c r="MO681" s="61"/>
      <c r="MP681" s="61"/>
      <c r="MQ681" s="61"/>
      <c r="MR681" s="61"/>
      <c r="MS681" s="61"/>
      <c r="MT681" s="61"/>
      <c r="MU681" s="61"/>
      <c r="MV681" s="61"/>
      <c r="MW681" s="61"/>
      <c r="MX681" s="61"/>
      <c r="MY681" s="61"/>
      <c r="MZ681" s="61"/>
      <c r="NA681" s="61"/>
      <c r="NB681" s="61"/>
      <c r="NC681" s="61"/>
      <c r="ND681" s="61"/>
      <c r="NE681" s="61"/>
      <c r="NF681" s="61"/>
      <c r="NG681" s="61"/>
      <c r="NH681" s="61"/>
      <c r="NI681" s="61"/>
      <c r="NJ681" s="61"/>
      <c r="NK681" s="61"/>
      <c r="NL681" s="61"/>
      <c r="NM681" s="61"/>
      <c r="NN681" s="61"/>
      <c r="NO681" s="61"/>
      <c r="NP681" s="61"/>
      <c r="NQ681" s="61"/>
      <c r="NR681" s="61"/>
      <c r="NS681" s="61"/>
      <c r="NT681" s="61"/>
      <c r="NU681" s="61"/>
      <c r="NV681" s="61"/>
      <c r="NW681" s="61"/>
      <c r="NX681" s="61"/>
      <c r="NY681" s="61"/>
      <c r="NZ681" s="61"/>
      <c r="OA681" s="61"/>
      <c r="OB681" s="61"/>
      <c r="OC681" s="61"/>
      <c r="OD681" s="61"/>
      <c r="OE681" s="61"/>
      <c r="OF681" s="61"/>
      <c r="OG681" s="61"/>
      <c r="OH681" s="61"/>
      <c r="OI681" s="61"/>
      <c r="OJ681" s="61"/>
      <c r="OK681" s="61"/>
      <c r="OL681" s="61"/>
      <c r="OM681" s="61"/>
      <c r="ON681" s="61"/>
      <c r="OO681" s="61"/>
      <c r="OP681" s="61"/>
      <c r="OQ681" s="61"/>
      <c r="OR681" s="61"/>
      <c r="OS681" s="61"/>
      <c r="OT681" s="61"/>
      <c r="OU681" s="61"/>
      <c r="OV681" s="61"/>
      <c r="OW681" s="61"/>
      <c r="OX681" s="61"/>
      <c r="OY681" s="61"/>
      <c r="OZ681" s="61"/>
    </row>
    <row r="682" spans="1:416" ht="47.25" hidden="1">
      <c r="A682" s="282"/>
      <c r="B682" s="282">
        <v>254</v>
      </c>
      <c r="C682" s="278" t="s">
        <v>307</v>
      </c>
      <c r="D682" s="281" t="s">
        <v>4</v>
      </c>
      <c r="E682" s="278" t="s">
        <v>822</v>
      </c>
      <c r="F682" s="292" t="s">
        <v>6</v>
      </c>
      <c r="G682" s="281"/>
      <c r="H682" s="137" t="s">
        <v>529</v>
      </c>
      <c r="I682" s="137" t="s">
        <v>1490</v>
      </c>
      <c r="J682" s="134"/>
      <c r="K682" s="206" t="s">
        <v>662</v>
      </c>
      <c r="L682" s="134" t="s">
        <v>500</v>
      </c>
      <c r="M682" s="55" t="s">
        <v>379</v>
      </c>
      <c r="N682" s="61" t="s">
        <v>349</v>
      </c>
      <c r="O682" s="282" t="s">
        <v>205</v>
      </c>
      <c r="P682" s="282">
        <v>2</v>
      </c>
      <c r="Q682" s="131" t="s">
        <v>205</v>
      </c>
      <c r="R682" s="131"/>
      <c r="S682" s="131"/>
      <c r="T682" s="131"/>
      <c r="U682" s="131"/>
      <c r="V682" s="131"/>
      <c r="W682" s="131"/>
      <c r="X682" s="131"/>
      <c r="Y682" s="131"/>
      <c r="Z682" s="131"/>
      <c r="AA682" s="131"/>
      <c r="AB682" s="130">
        <f t="shared" si="893"/>
        <v>1</v>
      </c>
      <c r="AC682" s="75" t="s">
        <v>555</v>
      </c>
      <c r="AD682" s="75" t="s">
        <v>555</v>
      </c>
      <c r="AE682" s="201">
        <v>2</v>
      </c>
      <c r="AF682" s="201">
        <v>1</v>
      </c>
      <c r="AG682" s="201">
        <v>1</v>
      </c>
      <c r="AH682" s="201">
        <v>2</v>
      </c>
      <c r="AI682" s="201">
        <v>2</v>
      </c>
      <c r="AJ682" s="201">
        <v>2</v>
      </c>
      <c r="AK682" s="201">
        <v>2</v>
      </c>
      <c r="AL682" s="201">
        <v>2</v>
      </c>
      <c r="AM682" s="201">
        <v>2</v>
      </c>
      <c r="AN682" s="201">
        <v>2</v>
      </c>
      <c r="AO682" s="201">
        <v>2</v>
      </c>
      <c r="AP682" s="201">
        <v>2</v>
      </c>
      <c r="AQ682" s="201">
        <v>1</v>
      </c>
      <c r="AR682" s="201">
        <v>2</v>
      </c>
      <c r="AS682" s="201">
        <v>2</v>
      </c>
      <c r="AT682" s="201">
        <v>2</v>
      </c>
      <c r="AU682" s="201">
        <v>2</v>
      </c>
      <c r="AV682" s="201">
        <v>2</v>
      </c>
      <c r="AW682" s="201">
        <v>2</v>
      </c>
      <c r="AX682" s="201">
        <v>2</v>
      </c>
      <c r="AY682" s="201">
        <v>2</v>
      </c>
      <c r="AZ682" s="201">
        <v>2</v>
      </c>
      <c r="BA682" s="201">
        <v>2</v>
      </c>
      <c r="BB682" s="201">
        <v>2</v>
      </c>
      <c r="BC682" s="201">
        <v>2</v>
      </c>
      <c r="BD682" s="201">
        <v>2</v>
      </c>
      <c r="BE682" s="201">
        <v>2</v>
      </c>
      <c r="BF682" s="201">
        <v>1</v>
      </c>
      <c r="BG682" s="201">
        <v>1</v>
      </c>
      <c r="BH682" s="201">
        <v>2</v>
      </c>
      <c r="BI682" s="202">
        <f>COUNTIF(AE682:BH682,"2")</f>
        <v>25</v>
      </c>
      <c r="BJ682" s="203">
        <f>BI682/(BI682+BK682+BM682+BO682)</f>
        <v>0.83333333333333337</v>
      </c>
      <c r="BK682" s="202">
        <f>COUNTIF(AE682:BH682,"1")</f>
        <v>5</v>
      </c>
      <c r="BL682" s="203">
        <f>BK682/(BI682+BK682+BM682+BO682)</f>
        <v>0.16666666666666666</v>
      </c>
      <c r="BM682" s="202">
        <f>COUNTIF(AE682:BH682,"0")</f>
        <v>0</v>
      </c>
      <c r="BN682" s="203">
        <f>BM682/(BI682+BK682+BM682+BO682)</f>
        <v>0</v>
      </c>
      <c r="BO682" s="202">
        <f>COUNTIF(P682:BH682,"KĐG")</f>
        <v>0</v>
      </c>
      <c r="BP682" s="203">
        <f>BO682/(BI682+BK682+BM682+BO682)</f>
        <v>0</v>
      </c>
      <c r="BQ682" s="204">
        <f>(((BI682*2)+(BK682*1)+(BM682*0)))/(BI682+BK682+BM682)</f>
        <v>1.8333333333333333</v>
      </c>
      <c r="BR682" s="205" t="str">
        <f>IF(BP682&gt;=50%,"KĐG",IF(BQ682&gt;=1.6,"Đạt mục tiêu",IF(BQ682&gt;=1,"Cần cố gắng","Chưa đạt")))</f>
        <v>Đạt mục tiêu</v>
      </c>
      <c r="BS682" s="251"/>
      <c r="BT682" s="251"/>
      <c r="BU682" s="77">
        <v>2</v>
      </c>
      <c r="BV682" s="77">
        <v>1</v>
      </c>
      <c r="BW682" s="61">
        <v>1</v>
      </c>
      <c r="BX682" s="61">
        <v>2</v>
      </c>
      <c r="BY682" s="61">
        <v>2</v>
      </c>
      <c r="BZ682" s="61">
        <v>2</v>
      </c>
      <c r="CA682" s="61">
        <v>2</v>
      </c>
      <c r="CB682" s="61">
        <v>2</v>
      </c>
      <c r="CC682" s="61">
        <v>2</v>
      </c>
      <c r="CD682" s="61">
        <v>2</v>
      </c>
      <c r="CE682" s="61">
        <v>2</v>
      </c>
      <c r="CF682" s="61">
        <v>2</v>
      </c>
      <c r="CG682" s="61">
        <v>1</v>
      </c>
      <c r="CH682" s="61">
        <v>2</v>
      </c>
      <c r="CI682" s="61">
        <v>2</v>
      </c>
      <c r="CJ682" s="61">
        <v>2</v>
      </c>
      <c r="CK682" s="61">
        <v>2</v>
      </c>
      <c r="CL682" s="61">
        <v>2</v>
      </c>
      <c r="CM682" s="61">
        <v>2</v>
      </c>
      <c r="CN682" s="61">
        <v>2</v>
      </c>
      <c r="CO682" s="61">
        <v>2</v>
      </c>
      <c r="CP682" s="61">
        <v>2</v>
      </c>
      <c r="CQ682" s="61">
        <v>2</v>
      </c>
      <c r="CR682" s="61">
        <v>2</v>
      </c>
      <c r="CS682" s="61">
        <v>2</v>
      </c>
      <c r="CT682" s="61">
        <v>2</v>
      </c>
      <c r="CU682" s="61">
        <v>2</v>
      </c>
      <c r="CV682" s="61">
        <v>1</v>
      </c>
      <c r="CW682" s="61">
        <v>1</v>
      </c>
      <c r="CX682" s="61">
        <v>2</v>
      </c>
      <c r="CY682" s="61">
        <f>COUNTIF(BU682:CX682,"2")</f>
        <v>25</v>
      </c>
      <c r="CZ682" s="61">
        <f>CY682/(CY682+DA682+DC682+DE682)</f>
        <v>0.83333333333333337</v>
      </c>
      <c r="DA682" s="61">
        <f>COUNTIF(BU682:CX682,"1")</f>
        <v>5</v>
      </c>
      <c r="DB682" s="61">
        <f>DA682/(CY682+DA682+DC682+DE682)</f>
        <v>0.16666666666666666</v>
      </c>
      <c r="DC682" s="61">
        <f>COUNTIF(BU682:CX682,"0")</f>
        <v>0</v>
      </c>
      <c r="DD682" s="61">
        <f>DC682/(CY682+DA682+DC682+DE682)</f>
        <v>0</v>
      </c>
      <c r="DE682" s="61">
        <f>COUNTIF(BG682:CX682,"KĐG")</f>
        <v>0</v>
      </c>
      <c r="DF682" s="61">
        <f>DE682/(CY682+DA682+DC682+DE682)</f>
        <v>0</v>
      </c>
      <c r="DG682" s="61">
        <f>(((CY682*2)+(DA682*1)+(DC682*0)))/(CY682+DA682+DC682)</f>
        <v>1.8333333333333333</v>
      </c>
      <c r="DH682" s="61" t="str">
        <f>IF(DF682&gt;=50%,"KĐG",IF(DG682&gt;=1.6,"Đạt mục tiêu",IF(DG682&gt;=1,"Cần cố gắng","Chưa đạt")))</f>
        <v>Đạt mục tiêu</v>
      </c>
      <c r="DI682" s="61"/>
      <c r="DJ682" s="61"/>
      <c r="DK682" s="61"/>
      <c r="DL682" s="77"/>
      <c r="DM682" s="77"/>
      <c r="DN682" s="77"/>
      <c r="DO682" s="77"/>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61"/>
      <c r="EX682" s="61"/>
      <c r="EY682" s="61"/>
      <c r="EZ682" s="61"/>
      <c r="FA682" s="61"/>
      <c r="FB682" s="61"/>
      <c r="FC682" s="61"/>
      <c r="FD682" s="61"/>
      <c r="FE682" s="77"/>
      <c r="FF682" s="77"/>
      <c r="FG682" s="77"/>
      <c r="FH682" s="77"/>
      <c r="FI682" s="77"/>
      <c r="FJ682" s="61"/>
      <c r="FK682" s="61"/>
      <c r="FL682" s="61"/>
      <c r="FM682" s="61"/>
      <c r="FN682" s="61"/>
      <c r="FO682" s="61"/>
      <c r="FP682" s="61"/>
      <c r="FQ682" s="61"/>
      <c r="FR682" s="61"/>
      <c r="FS682" s="61"/>
      <c r="FT682" s="61"/>
      <c r="FU682" s="61"/>
      <c r="FV682" s="61"/>
      <c r="FW682" s="61"/>
      <c r="FX682" s="61"/>
      <c r="FY682" s="61"/>
      <c r="FZ682" s="61"/>
      <c r="GA682" s="61"/>
      <c r="GB682" s="61"/>
      <c r="GC682" s="61"/>
      <c r="GD682" s="61"/>
      <c r="GE682" s="61"/>
      <c r="GF682" s="61"/>
      <c r="GG682" s="61"/>
      <c r="GH682" s="61"/>
      <c r="GI682" s="61"/>
      <c r="GJ682" s="61"/>
      <c r="GK682" s="61"/>
      <c r="GL682" s="61"/>
      <c r="GM682" s="61"/>
      <c r="GN682" s="61"/>
      <c r="GO682" s="61"/>
      <c r="GP682" s="61"/>
      <c r="GQ682" s="61"/>
      <c r="GR682" s="61"/>
      <c r="GS682" s="61"/>
      <c r="GT682" s="61"/>
      <c r="GU682" s="61"/>
      <c r="GV682" s="61"/>
      <c r="GW682" s="61"/>
      <c r="GX682" s="61"/>
      <c r="GY682" s="77"/>
      <c r="GZ682" s="77"/>
      <c r="HA682" s="77"/>
      <c r="HB682" s="77"/>
      <c r="HC682" s="77"/>
      <c r="HD682" s="61"/>
      <c r="HE682" s="61"/>
      <c r="HF682" s="61"/>
      <c r="HG682" s="61"/>
      <c r="HH682" s="61"/>
      <c r="HI682" s="61"/>
      <c r="HJ682" s="61"/>
      <c r="HK682" s="61"/>
      <c r="HL682" s="61"/>
      <c r="HM682" s="61"/>
      <c r="HN682" s="61"/>
      <c r="HO682" s="61"/>
      <c r="HP682" s="61"/>
      <c r="HQ682" s="61"/>
      <c r="HR682" s="61"/>
      <c r="HS682" s="61"/>
      <c r="HT682" s="61"/>
      <c r="HU682" s="61"/>
      <c r="HV682" s="61"/>
      <c r="HW682" s="61"/>
      <c r="HX682" s="61"/>
      <c r="HY682" s="61"/>
      <c r="HZ682" s="61"/>
      <c r="IA682" s="61"/>
      <c r="IB682" s="61"/>
      <c r="IC682" s="61"/>
      <c r="ID682" s="61"/>
      <c r="IE682" s="61"/>
      <c r="IF682" s="61"/>
      <c r="IG682" s="61"/>
      <c r="IH682" s="61"/>
      <c r="II682" s="61"/>
      <c r="IJ682" s="61"/>
      <c r="IK682" s="61"/>
      <c r="IL682" s="61"/>
      <c r="IM682" s="61"/>
      <c r="IN682" s="61"/>
      <c r="IO682" s="61"/>
      <c r="IP682" s="61"/>
      <c r="IQ682" s="61"/>
      <c r="IR682" s="61"/>
      <c r="IS682" s="77"/>
      <c r="IT682" s="77"/>
      <c r="IU682" s="77"/>
      <c r="IV682" s="77"/>
      <c r="IW682" s="61"/>
      <c r="IX682" s="61"/>
      <c r="IY682" s="61"/>
      <c r="IZ682" s="61"/>
      <c r="JA682" s="61"/>
      <c r="JB682" s="61"/>
      <c r="JC682" s="61"/>
      <c r="JD682" s="61"/>
      <c r="JE682" s="61"/>
      <c r="JF682" s="61"/>
      <c r="JG682" s="61"/>
      <c r="JH682" s="61"/>
      <c r="JI682" s="61"/>
      <c r="JJ682" s="61"/>
      <c r="JK682" s="61"/>
      <c r="JL682" s="61"/>
      <c r="JM682" s="61"/>
      <c r="JN682" s="61"/>
      <c r="JO682" s="61"/>
      <c r="JP682" s="61"/>
      <c r="JQ682" s="61"/>
      <c r="JR682" s="61"/>
      <c r="JS682" s="61"/>
      <c r="JT682" s="61"/>
      <c r="JU682" s="61"/>
      <c r="JV682" s="61"/>
      <c r="JW682" s="61"/>
      <c r="JX682" s="61"/>
      <c r="JY682" s="61"/>
      <c r="JZ682" s="61"/>
      <c r="KA682" s="61"/>
      <c r="KB682" s="61"/>
      <c r="KC682" s="61"/>
      <c r="KD682" s="61"/>
      <c r="KE682" s="61"/>
      <c r="KF682" s="61"/>
      <c r="KG682" s="61"/>
      <c r="KH682" s="61"/>
      <c r="KI682" s="61"/>
      <c r="KJ682" s="61"/>
      <c r="KK682" s="61"/>
      <c r="KL682" s="61"/>
      <c r="KM682" s="61"/>
      <c r="KN682" s="61"/>
      <c r="KO682" s="61"/>
      <c r="KP682" s="61"/>
      <c r="KQ682" s="61"/>
      <c r="KR682" s="61"/>
      <c r="KS682" s="61"/>
      <c r="KT682" s="61"/>
      <c r="KU682" s="61"/>
      <c r="KV682" s="61"/>
      <c r="KW682" s="61"/>
      <c r="KX682" s="61"/>
      <c r="KY682" s="61"/>
      <c r="KZ682" s="61"/>
      <c r="LA682" s="61"/>
      <c r="LB682" s="61"/>
      <c r="LC682" s="61"/>
      <c r="LD682" s="61"/>
      <c r="LE682" s="61"/>
      <c r="LF682" s="61"/>
      <c r="LG682" s="61"/>
      <c r="LH682" s="61"/>
      <c r="LI682" s="61"/>
      <c r="LJ682" s="61"/>
      <c r="LK682" s="61"/>
      <c r="LL682" s="61"/>
      <c r="LM682" s="61"/>
      <c r="LN682" s="61"/>
      <c r="LO682" s="61"/>
      <c r="LP682" s="61"/>
      <c r="LQ682" s="61"/>
      <c r="LR682" s="61"/>
      <c r="LS682" s="61"/>
      <c r="LT682" s="61"/>
      <c r="LU682" s="61"/>
      <c r="LV682" s="61"/>
      <c r="LW682" s="61"/>
      <c r="LX682" s="61"/>
      <c r="LY682" s="61"/>
      <c r="LZ682" s="61"/>
      <c r="MA682" s="61"/>
      <c r="MB682" s="61"/>
      <c r="MC682" s="61"/>
      <c r="MD682" s="61"/>
      <c r="ME682" s="61"/>
      <c r="MF682" s="61"/>
      <c r="MG682" s="61"/>
      <c r="MH682" s="61"/>
      <c r="MI682" s="61"/>
      <c r="MJ682" s="61"/>
      <c r="MK682" s="61"/>
      <c r="ML682" s="61"/>
      <c r="MM682" s="61"/>
      <c r="MN682" s="61"/>
      <c r="MO682" s="61"/>
      <c r="MP682" s="61"/>
      <c r="MQ682" s="61"/>
      <c r="MR682" s="61"/>
      <c r="MS682" s="61"/>
      <c r="MT682" s="61"/>
      <c r="MU682" s="61"/>
      <c r="MV682" s="61"/>
      <c r="MW682" s="61"/>
      <c r="MX682" s="61"/>
      <c r="MY682" s="61"/>
      <c r="MZ682" s="61"/>
      <c r="NA682" s="61"/>
      <c r="NB682" s="61"/>
      <c r="NC682" s="61"/>
      <c r="ND682" s="61"/>
      <c r="NE682" s="61"/>
      <c r="NF682" s="61"/>
      <c r="NG682" s="61"/>
      <c r="NH682" s="61"/>
      <c r="NI682" s="61"/>
      <c r="NJ682" s="61"/>
      <c r="NK682" s="61"/>
      <c r="NL682" s="61"/>
      <c r="NM682" s="61"/>
      <c r="NN682" s="61"/>
      <c r="NO682" s="61"/>
      <c r="NP682" s="61"/>
      <c r="NQ682" s="61"/>
      <c r="NR682" s="61"/>
      <c r="NS682" s="61"/>
      <c r="NT682" s="61"/>
      <c r="NU682" s="61"/>
      <c r="NV682" s="61"/>
      <c r="NW682" s="61"/>
      <c r="NX682" s="61"/>
      <c r="NY682" s="61"/>
      <c r="NZ682" s="61"/>
      <c r="OA682" s="61"/>
      <c r="OB682" s="61"/>
      <c r="OC682" s="61"/>
      <c r="OD682" s="61"/>
      <c r="OE682" s="61"/>
      <c r="OF682" s="61"/>
      <c r="OG682" s="61"/>
      <c r="OH682" s="61"/>
      <c r="OI682" s="61"/>
      <c r="OJ682" s="61"/>
      <c r="OK682" s="61"/>
      <c r="OL682" s="61"/>
      <c r="OM682" s="61"/>
      <c r="ON682" s="61"/>
      <c r="OO682" s="61"/>
      <c r="OP682" s="61"/>
      <c r="OQ682" s="61"/>
      <c r="OR682" s="61"/>
      <c r="OS682" s="61"/>
      <c r="OT682" s="61"/>
      <c r="OU682" s="61"/>
      <c r="OV682" s="61"/>
      <c r="OW682" s="61"/>
      <c r="OX682" s="61"/>
      <c r="OY682" s="61"/>
      <c r="OZ682" s="61"/>
    </row>
    <row r="683" spans="1:416" ht="67.5" customHeight="1">
      <c r="A683" s="282"/>
      <c r="B683" s="282"/>
      <c r="C683" s="278"/>
      <c r="D683" s="281"/>
      <c r="E683" s="278"/>
      <c r="F683" s="292"/>
      <c r="G683" s="281"/>
      <c r="H683" s="137" t="s">
        <v>1482</v>
      </c>
      <c r="I683" s="137" t="s">
        <v>1607</v>
      </c>
      <c r="J683" s="134"/>
      <c r="K683" s="206" t="s">
        <v>662</v>
      </c>
      <c r="L683" s="134" t="s">
        <v>500</v>
      </c>
      <c r="M683" s="55" t="s">
        <v>379</v>
      </c>
      <c r="N683" s="61" t="s">
        <v>349</v>
      </c>
      <c r="O683" s="282"/>
      <c r="P683" s="282"/>
      <c r="Q683" s="131"/>
      <c r="R683" s="131" t="s">
        <v>205</v>
      </c>
      <c r="S683" s="131"/>
      <c r="T683" s="131"/>
      <c r="U683" s="131"/>
      <c r="V683" s="131"/>
      <c r="W683" s="131"/>
      <c r="X683" s="131"/>
      <c r="Y683" s="131"/>
      <c r="Z683" s="131"/>
      <c r="AA683" s="131"/>
      <c r="AB683" s="130">
        <f t="shared" si="893"/>
        <v>1</v>
      </c>
      <c r="AC683" s="77"/>
      <c r="AD683" s="77"/>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79" t="s">
        <v>555</v>
      </c>
      <c r="BT683" s="79" t="s">
        <v>555</v>
      </c>
      <c r="BU683" s="77"/>
      <c r="BV683" s="77"/>
      <c r="BW683" s="201"/>
      <c r="BX683" s="201"/>
      <c r="BY683" s="201"/>
      <c r="BZ683" s="201"/>
      <c r="CA683" s="201"/>
      <c r="CB683" s="201"/>
      <c r="CC683" s="201"/>
      <c r="CD683" s="201"/>
      <c r="CE683" s="201"/>
      <c r="CF683" s="201"/>
      <c r="CG683" s="201"/>
      <c r="CH683" s="201"/>
      <c r="CI683" s="201"/>
      <c r="CJ683" s="201"/>
      <c r="CK683" s="201"/>
      <c r="CL683" s="201"/>
      <c r="CM683" s="201"/>
      <c r="CN683" s="201"/>
      <c r="CO683" s="201"/>
      <c r="CP683" s="201"/>
      <c r="CQ683" s="201"/>
      <c r="CR683" s="201"/>
      <c r="CS683" s="201"/>
      <c r="CT683" s="201"/>
      <c r="CU683" s="201"/>
      <c r="CV683" s="201"/>
      <c r="CW683" s="201"/>
      <c r="CX683" s="201"/>
      <c r="CY683" s="201"/>
      <c r="CZ683" s="201"/>
      <c r="DA683" s="201"/>
      <c r="DB683" s="202"/>
      <c r="DC683" s="203"/>
      <c r="DD683" s="202"/>
      <c r="DE683" s="203"/>
      <c r="DF683" s="202"/>
      <c r="DG683" s="203"/>
      <c r="DH683" s="202"/>
      <c r="DI683" s="203" t="e">
        <f>DH683/(DB683+DD683+DF683+DH683)</f>
        <v>#DIV/0!</v>
      </c>
      <c r="DJ683" s="204" t="e">
        <f>(((DB683*2)+(DD683*1)+(DF683*0)))/(DB683+DD683+DF683)</f>
        <v>#DIV/0!</v>
      </c>
      <c r="DK683" s="207" t="e">
        <f>IF(DI683&gt;=50%,"KĐG",IF(DJ683&gt;=1.6,"Đạt mục tiêu",IF(DJ683&gt;=1,"Cần cố gắng","Chưa đạt")))</f>
        <v>#DIV/0!</v>
      </c>
      <c r="DL683" s="77"/>
      <c r="DM683" s="77"/>
      <c r="DN683" s="77"/>
      <c r="DO683" s="77"/>
      <c r="DP683" s="201">
        <v>2</v>
      </c>
      <c r="DQ683" s="201">
        <v>2</v>
      </c>
      <c r="DR683" s="201">
        <v>2</v>
      </c>
      <c r="DS683" s="201">
        <v>2</v>
      </c>
      <c r="DT683" s="201">
        <v>2</v>
      </c>
      <c r="DU683" s="201">
        <v>2</v>
      </c>
      <c r="DV683" s="201">
        <v>2</v>
      </c>
      <c r="DW683" s="201">
        <v>1</v>
      </c>
      <c r="DX683" s="201">
        <v>2</v>
      </c>
      <c r="DY683" s="201">
        <v>2</v>
      </c>
      <c r="DZ683" s="201">
        <v>2</v>
      </c>
      <c r="EA683" s="201">
        <v>2</v>
      </c>
      <c r="EB683" s="201">
        <v>2</v>
      </c>
      <c r="EC683" s="201">
        <v>2</v>
      </c>
      <c r="ED683" s="201">
        <v>2</v>
      </c>
      <c r="EE683" s="201">
        <v>2</v>
      </c>
      <c r="EF683" s="201">
        <v>2</v>
      </c>
      <c r="EG683" s="201">
        <v>1</v>
      </c>
      <c r="EH683" s="201">
        <v>2</v>
      </c>
      <c r="EI683" s="201">
        <v>2</v>
      </c>
      <c r="EJ683" s="201">
        <v>2</v>
      </c>
      <c r="EK683" s="201"/>
      <c r="EL683" s="201"/>
      <c r="EM683" s="201"/>
      <c r="EN683" s="201"/>
      <c r="EO683" s="201"/>
      <c r="EP683" s="201">
        <v>2</v>
      </c>
      <c r="EQ683" s="201">
        <v>2</v>
      </c>
      <c r="ER683" s="201">
        <v>2</v>
      </c>
      <c r="ES683" s="201"/>
      <c r="ET683" s="201">
        <v>2</v>
      </c>
      <c r="EU683" s="202">
        <v>23</v>
      </c>
      <c r="EV683" s="203">
        <v>0.85185185185185186</v>
      </c>
      <c r="EW683" s="202">
        <v>2</v>
      </c>
      <c r="EX683" s="203">
        <v>7.407407407407407E-2</v>
      </c>
      <c r="EY683" s="202">
        <v>2</v>
      </c>
      <c r="EZ683" s="203">
        <v>7.407407407407407E-2</v>
      </c>
      <c r="FA683" s="202">
        <v>0</v>
      </c>
      <c r="FB683" s="203">
        <v>0</v>
      </c>
      <c r="FC683" s="204">
        <v>1.7777777777777777</v>
      </c>
      <c r="FD683" s="207" t="s">
        <v>671</v>
      </c>
      <c r="FE683" s="77"/>
      <c r="FF683" s="77"/>
      <c r="FG683" s="77"/>
      <c r="FH683" s="77"/>
      <c r="FI683" s="77"/>
      <c r="FJ683" s="61"/>
      <c r="FK683" s="61"/>
      <c r="FL683" s="61"/>
      <c r="FM683" s="61"/>
      <c r="FN683" s="61"/>
      <c r="FO683" s="61"/>
      <c r="FP683" s="61"/>
      <c r="FQ683" s="61"/>
      <c r="FR683" s="61"/>
      <c r="FS683" s="61"/>
      <c r="FT683" s="61"/>
      <c r="FU683" s="61"/>
      <c r="FV683" s="61"/>
      <c r="FW683" s="61"/>
      <c r="FX683" s="61"/>
      <c r="FY683" s="61"/>
      <c r="FZ683" s="61"/>
      <c r="GA683" s="61"/>
      <c r="GB683" s="61"/>
      <c r="GC683" s="61"/>
      <c r="GD683" s="61"/>
      <c r="GE683" s="61"/>
      <c r="GF683" s="61"/>
      <c r="GG683" s="61"/>
      <c r="GH683" s="61"/>
      <c r="GI683" s="61"/>
      <c r="GJ683" s="61"/>
      <c r="GK683" s="61"/>
      <c r="GL683" s="61"/>
      <c r="GM683" s="61"/>
      <c r="GN683" s="61"/>
      <c r="GO683" s="61"/>
      <c r="GP683" s="61"/>
      <c r="GQ683" s="61"/>
      <c r="GR683" s="61"/>
      <c r="GS683" s="61"/>
      <c r="GT683" s="61"/>
      <c r="GU683" s="61"/>
      <c r="GV683" s="61"/>
      <c r="GW683" s="61"/>
      <c r="GX683" s="61"/>
      <c r="GY683" s="77"/>
      <c r="GZ683" s="77"/>
      <c r="HA683" s="77"/>
      <c r="HB683" s="77"/>
      <c r="HC683" s="77"/>
      <c r="HD683" s="61"/>
      <c r="HE683" s="61"/>
      <c r="HF683" s="61"/>
      <c r="HG683" s="61"/>
      <c r="HH683" s="61"/>
      <c r="HI683" s="61"/>
      <c r="HJ683" s="61"/>
      <c r="HK683" s="61"/>
      <c r="HL683" s="61"/>
      <c r="HM683" s="61"/>
      <c r="HN683" s="61"/>
      <c r="HO683" s="61"/>
      <c r="HP683" s="61"/>
      <c r="HQ683" s="61"/>
      <c r="HR683" s="61"/>
      <c r="HS683" s="61"/>
      <c r="HT683" s="61"/>
      <c r="HU683" s="61"/>
      <c r="HV683" s="61"/>
      <c r="HW683" s="61"/>
      <c r="HX683" s="61"/>
      <c r="HY683" s="61"/>
      <c r="HZ683" s="61"/>
      <c r="IA683" s="61"/>
      <c r="IB683" s="61"/>
      <c r="IC683" s="61"/>
      <c r="ID683" s="61"/>
      <c r="IE683" s="61"/>
      <c r="IF683" s="61"/>
      <c r="IG683" s="61"/>
      <c r="IH683" s="61"/>
      <c r="II683" s="61"/>
      <c r="IJ683" s="61"/>
      <c r="IK683" s="61"/>
      <c r="IL683" s="61"/>
      <c r="IM683" s="61"/>
      <c r="IN683" s="61"/>
      <c r="IO683" s="61"/>
      <c r="IP683" s="61"/>
      <c r="IQ683" s="61"/>
      <c r="IR683" s="61"/>
      <c r="IS683" s="77"/>
      <c r="IT683" s="77"/>
      <c r="IU683" s="77"/>
      <c r="IV683" s="77"/>
      <c r="IW683" s="61"/>
      <c r="IX683" s="61"/>
      <c r="IY683" s="61"/>
      <c r="IZ683" s="61"/>
      <c r="JA683" s="61"/>
      <c r="JB683" s="61"/>
      <c r="JC683" s="61"/>
      <c r="JD683" s="61"/>
      <c r="JE683" s="61"/>
      <c r="JF683" s="61"/>
      <c r="JG683" s="61"/>
      <c r="JH683" s="61"/>
      <c r="JI683" s="61"/>
      <c r="JJ683" s="61"/>
      <c r="JK683" s="61"/>
      <c r="JL683" s="61"/>
      <c r="JM683" s="61"/>
      <c r="JN683" s="61"/>
      <c r="JO683" s="61"/>
      <c r="JP683" s="61"/>
      <c r="JQ683" s="61"/>
      <c r="JR683" s="61"/>
      <c r="JS683" s="61"/>
      <c r="JT683" s="61"/>
      <c r="JU683" s="61"/>
      <c r="JV683" s="61"/>
      <c r="JW683" s="61"/>
      <c r="JX683" s="61"/>
      <c r="JY683" s="61"/>
      <c r="JZ683" s="61"/>
      <c r="KA683" s="61"/>
      <c r="KB683" s="61"/>
      <c r="KC683" s="61"/>
      <c r="KD683" s="61"/>
      <c r="KE683" s="61"/>
      <c r="KF683" s="61"/>
      <c r="KG683" s="61"/>
      <c r="KH683" s="61"/>
      <c r="KI683" s="61"/>
      <c r="KJ683" s="61"/>
      <c r="KK683" s="61"/>
      <c r="KL683" s="61"/>
      <c r="KM683" s="61"/>
      <c r="KN683" s="61"/>
      <c r="KO683" s="61"/>
      <c r="KP683" s="61"/>
      <c r="KQ683" s="61"/>
      <c r="KR683" s="61"/>
      <c r="KS683" s="61"/>
      <c r="KT683" s="61"/>
      <c r="KU683" s="61"/>
      <c r="KV683" s="61"/>
      <c r="KW683" s="61"/>
      <c r="KX683" s="61"/>
      <c r="KY683" s="61"/>
      <c r="KZ683" s="61"/>
      <c r="LA683" s="61"/>
      <c r="LB683" s="61"/>
      <c r="LC683" s="61"/>
      <c r="LD683" s="61"/>
      <c r="LE683" s="61"/>
      <c r="LF683" s="61"/>
      <c r="LG683" s="61"/>
      <c r="LH683" s="61"/>
      <c r="LI683" s="61"/>
      <c r="LJ683" s="61"/>
      <c r="LK683" s="61"/>
      <c r="LL683" s="61"/>
      <c r="LM683" s="61"/>
      <c r="LN683" s="61"/>
      <c r="LO683" s="61"/>
      <c r="LP683" s="61"/>
      <c r="LQ683" s="61"/>
      <c r="LR683" s="61"/>
      <c r="LS683" s="61"/>
      <c r="LT683" s="61"/>
      <c r="LU683" s="61"/>
      <c r="LV683" s="61"/>
      <c r="LW683" s="61"/>
      <c r="LX683" s="61"/>
      <c r="LY683" s="61"/>
      <c r="LZ683" s="61"/>
      <c r="MA683" s="61"/>
      <c r="MB683" s="61"/>
      <c r="MC683" s="61"/>
      <c r="MD683" s="61"/>
      <c r="ME683" s="61"/>
      <c r="MF683" s="61"/>
      <c r="MG683" s="61"/>
      <c r="MH683" s="61"/>
      <c r="MI683" s="61"/>
      <c r="MJ683" s="61"/>
      <c r="MK683" s="61"/>
      <c r="ML683" s="61"/>
      <c r="MM683" s="61"/>
      <c r="MN683" s="61"/>
      <c r="MO683" s="61"/>
      <c r="MP683" s="61"/>
      <c r="MQ683" s="61"/>
      <c r="MR683" s="61"/>
      <c r="MS683" s="61"/>
      <c r="MT683" s="61"/>
      <c r="MU683" s="61"/>
      <c r="MV683" s="61"/>
      <c r="MW683" s="61"/>
      <c r="MX683" s="61"/>
      <c r="MY683" s="61"/>
      <c r="MZ683" s="61"/>
      <c r="NA683" s="61"/>
      <c r="NB683" s="61"/>
      <c r="NC683" s="61"/>
      <c r="ND683" s="61"/>
      <c r="NE683" s="61"/>
      <c r="NF683" s="61"/>
      <c r="NG683" s="61"/>
      <c r="NH683" s="61"/>
      <c r="NI683" s="61"/>
      <c r="NJ683" s="61"/>
      <c r="NK683" s="61"/>
      <c r="NL683" s="61"/>
      <c r="NM683" s="61"/>
      <c r="NN683" s="61"/>
      <c r="NO683" s="61"/>
      <c r="NP683" s="61"/>
      <c r="NQ683" s="61"/>
      <c r="NR683" s="61"/>
      <c r="NS683" s="61"/>
      <c r="NT683" s="61"/>
      <c r="NU683" s="61"/>
      <c r="NV683" s="61"/>
      <c r="NW683" s="61"/>
      <c r="NX683" s="61"/>
      <c r="NY683" s="61"/>
      <c r="NZ683" s="61"/>
      <c r="OA683" s="61"/>
      <c r="OB683" s="61"/>
      <c r="OC683" s="61"/>
      <c r="OD683" s="61"/>
      <c r="OE683" s="61"/>
      <c r="OF683" s="61"/>
      <c r="OG683" s="61"/>
      <c r="OH683" s="61"/>
      <c r="OI683" s="61"/>
      <c r="OJ683" s="61"/>
      <c r="OK683" s="61"/>
      <c r="OL683" s="61"/>
      <c r="OM683" s="61"/>
      <c r="ON683" s="61"/>
      <c r="OO683" s="61"/>
      <c r="OP683" s="61"/>
      <c r="OQ683" s="61"/>
      <c r="OR683" s="61"/>
      <c r="OS683" s="61"/>
      <c r="OT683" s="61"/>
      <c r="OU683" s="61"/>
      <c r="OV683" s="61"/>
      <c r="OW683" s="61"/>
      <c r="OX683" s="61"/>
      <c r="OY683" s="61"/>
      <c r="OZ683" s="61"/>
    </row>
    <row r="684" spans="1:416" ht="63" hidden="1">
      <c r="A684" s="282"/>
      <c r="B684" s="282"/>
      <c r="C684" s="278"/>
      <c r="D684" s="281"/>
      <c r="E684" s="278"/>
      <c r="F684" s="292"/>
      <c r="G684" s="281"/>
      <c r="H684" s="137" t="s">
        <v>1483</v>
      </c>
      <c r="I684" s="137" t="s">
        <v>1491</v>
      </c>
      <c r="J684" s="134"/>
      <c r="K684" s="206" t="s">
        <v>662</v>
      </c>
      <c r="L684" s="134" t="s">
        <v>500</v>
      </c>
      <c r="M684" s="55" t="s">
        <v>379</v>
      </c>
      <c r="N684" s="61" t="s">
        <v>349</v>
      </c>
      <c r="O684" s="282"/>
      <c r="P684" s="282"/>
      <c r="Q684" s="131"/>
      <c r="R684" s="131"/>
      <c r="S684" s="131"/>
      <c r="T684" s="131" t="s">
        <v>205</v>
      </c>
      <c r="U684" s="131"/>
      <c r="V684" s="131"/>
      <c r="W684" s="131"/>
      <c r="X684" s="131"/>
      <c r="Y684" s="131"/>
      <c r="Z684" s="131"/>
      <c r="AA684" s="131"/>
      <c r="AB684" s="130">
        <f t="shared" si="893"/>
        <v>1</v>
      </c>
      <c r="AC684" s="77"/>
      <c r="AD684" s="77"/>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251"/>
      <c r="BT684" s="251"/>
      <c r="BU684" s="77"/>
      <c r="BV684" s="77"/>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61"/>
      <c r="DD684" s="61"/>
      <c r="DE684" s="61"/>
      <c r="DF684" s="61"/>
      <c r="DG684" s="61"/>
      <c r="DH684" s="61"/>
      <c r="DI684" s="61"/>
      <c r="DJ684" s="61"/>
      <c r="DK684" s="61"/>
      <c r="DL684" s="77"/>
      <c r="DM684" s="77"/>
      <c r="DN684" s="77"/>
      <c r="DO684" s="77"/>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61"/>
      <c r="EX684" s="61"/>
      <c r="EY684" s="61"/>
      <c r="EZ684" s="61"/>
      <c r="FA684" s="61"/>
      <c r="FB684" s="61"/>
      <c r="FC684" s="61"/>
      <c r="FD684" s="61"/>
      <c r="FE684" s="79" t="s">
        <v>555</v>
      </c>
      <c r="FF684" s="79" t="s">
        <v>555</v>
      </c>
      <c r="FG684" s="79" t="s">
        <v>555</v>
      </c>
      <c r="FH684" s="79" t="s">
        <v>555</v>
      </c>
      <c r="FI684" s="79" t="s">
        <v>555</v>
      </c>
      <c r="FJ684" s="77" t="s">
        <v>463</v>
      </c>
      <c r="FK684" s="77" t="s">
        <v>463</v>
      </c>
      <c r="FL684" s="77" t="s">
        <v>463</v>
      </c>
      <c r="FM684" s="77" t="s">
        <v>1022</v>
      </c>
      <c r="FN684" s="77" t="s">
        <v>463</v>
      </c>
      <c r="FO684" s="77" t="s">
        <v>463</v>
      </c>
      <c r="FP684" s="77" t="s">
        <v>1022</v>
      </c>
      <c r="FQ684" s="77" t="s">
        <v>463</v>
      </c>
      <c r="FR684" s="77" t="s">
        <v>463</v>
      </c>
      <c r="FS684" s="77" t="s">
        <v>463</v>
      </c>
      <c r="FT684" s="77" t="s">
        <v>463</v>
      </c>
      <c r="FU684" s="77" t="s">
        <v>463</v>
      </c>
      <c r="FV684" s="77" t="s">
        <v>463</v>
      </c>
      <c r="FW684" s="77" t="s">
        <v>463</v>
      </c>
      <c r="FX684" s="77" t="s">
        <v>463</v>
      </c>
      <c r="FY684" s="77" t="s">
        <v>463</v>
      </c>
      <c r="FZ684" s="77" t="s">
        <v>463</v>
      </c>
      <c r="GA684" s="77" t="s">
        <v>463</v>
      </c>
      <c r="GB684" s="77" t="s">
        <v>463</v>
      </c>
      <c r="GC684" s="77" t="s">
        <v>463</v>
      </c>
      <c r="GD684" s="77" t="s">
        <v>463</v>
      </c>
      <c r="GE684" s="77" t="s">
        <v>1022</v>
      </c>
      <c r="GF684" s="77" t="s">
        <v>463</v>
      </c>
      <c r="GG684" s="77" t="s">
        <v>1022</v>
      </c>
      <c r="GH684" s="77" t="s">
        <v>463</v>
      </c>
      <c r="GI684" s="77" t="s">
        <v>463</v>
      </c>
      <c r="GJ684" s="77" t="s">
        <v>463</v>
      </c>
      <c r="GK684" s="77" t="s">
        <v>463</v>
      </c>
      <c r="GL684" s="77" t="s">
        <v>463</v>
      </c>
      <c r="GM684" s="77" t="s">
        <v>463</v>
      </c>
      <c r="GN684" s="77" t="s">
        <v>463</v>
      </c>
      <c r="GO684" s="202">
        <f>COUNTIF(EZ684:GN684,"2")</f>
        <v>27</v>
      </c>
      <c r="GP684" s="203">
        <f t="shared" ref="GP684" si="1002">GO684/(GO684+GQ684+GS684+GU684)</f>
        <v>0.87096774193548387</v>
      </c>
      <c r="GQ684" s="202">
        <f>COUNTIF(EZ684:GN684,"1")</f>
        <v>4</v>
      </c>
      <c r="GR684" s="203">
        <f t="shared" ref="GR684" si="1003">GQ684/(GO684+GQ684+GS684+GU684)</f>
        <v>0.12903225806451613</v>
      </c>
      <c r="GS684" s="202">
        <f>COUNTIF(EZ684:GN684,"0")</f>
        <v>0</v>
      </c>
      <c r="GT684" s="203">
        <f t="shared" ref="GT684" si="1004">GS684/(GO684+GQ684+GS684+GU684)</f>
        <v>0</v>
      </c>
      <c r="GU684" s="202">
        <f>COUNTIF(EZ684:GN684,"KĐG")</f>
        <v>0</v>
      </c>
      <c r="GV684" s="203">
        <f t="shared" ref="GV684" si="1005">GU684/(GO684+GQ684+GS684+GU684)</f>
        <v>0</v>
      </c>
      <c r="GW684" s="204">
        <f t="shared" ref="GW684" si="1006">(((GO684*2)+(GQ684*1)+(GS684*0)))/(GO684+GQ684+GS684)</f>
        <v>1.8709677419354838</v>
      </c>
      <c r="GX684" s="205" t="str">
        <f t="shared" ref="GX684" si="1007">IF(GV684&gt;=50%,"KĐG",IF(GW684&gt;=1.6,"Đạt mục tiêu",IF(GW684&gt;=1,"Cần cố gắng","Chưa đạt")))</f>
        <v>Đạt mục tiêu</v>
      </c>
      <c r="GY684" s="77"/>
      <c r="GZ684" s="77"/>
      <c r="HA684" s="77"/>
      <c r="HB684" s="77"/>
      <c r="HC684" s="77"/>
      <c r="HD684" s="61"/>
      <c r="HE684" s="61"/>
      <c r="HF684" s="61"/>
      <c r="HG684" s="61"/>
      <c r="HH684" s="61"/>
      <c r="HI684" s="61"/>
      <c r="HJ684" s="61"/>
      <c r="HK684" s="61"/>
      <c r="HL684" s="61"/>
      <c r="HM684" s="61"/>
      <c r="HN684" s="61"/>
      <c r="HO684" s="61"/>
      <c r="HP684" s="61"/>
      <c r="HQ684" s="61"/>
      <c r="HR684" s="61"/>
      <c r="HS684" s="61"/>
      <c r="HT684" s="61"/>
      <c r="HU684" s="61"/>
      <c r="HV684" s="61"/>
      <c r="HW684" s="61"/>
      <c r="HX684" s="61"/>
      <c r="HY684" s="61"/>
      <c r="HZ684" s="61"/>
      <c r="IA684" s="61"/>
      <c r="IB684" s="61"/>
      <c r="IC684" s="61"/>
      <c r="ID684" s="61"/>
      <c r="IE684" s="61"/>
      <c r="IF684" s="61"/>
      <c r="IG684" s="61"/>
      <c r="IH684" s="61"/>
      <c r="II684" s="61"/>
      <c r="IJ684" s="61"/>
      <c r="IK684" s="61"/>
      <c r="IL684" s="61"/>
      <c r="IM684" s="61"/>
      <c r="IN684" s="61"/>
      <c r="IO684" s="61"/>
      <c r="IP684" s="61"/>
      <c r="IQ684" s="61"/>
      <c r="IR684" s="61"/>
      <c r="IS684" s="77"/>
      <c r="IT684" s="77"/>
      <c r="IU684" s="77"/>
      <c r="IV684" s="77"/>
      <c r="IW684" s="61"/>
      <c r="IX684" s="61"/>
      <c r="IY684" s="61"/>
      <c r="IZ684" s="61"/>
      <c r="JA684" s="61"/>
      <c r="JB684" s="61"/>
      <c r="JC684" s="61"/>
      <c r="JD684" s="61"/>
      <c r="JE684" s="61"/>
      <c r="JF684" s="61"/>
      <c r="JG684" s="61"/>
      <c r="JH684" s="61"/>
      <c r="JI684" s="61"/>
      <c r="JJ684" s="61"/>
      <c r="JK684" s="61"/>
      <c r="JL684" s="61"/>
      <c r="JM684" s="61"/>
      <c r="JN684" s="61"/>
      <c r="JO684" s="61"/>
      <c r="JP684" s="61"/>
      <c r="JQ684" s="61"/>
      <c r="JR684" s="61"/>
      <c r="JS684" s="61"/>
      <c r="JT684" s="61"/>
      <c r="JU684" s="61"/>
      <c r="JV684" s="61"/>
      <c r="JW684" s="61"/>
      <c r="JX684" s="61"/>
      <c r="JY684" s="61"/>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61"/>
      <c r="LG684" s="61"/>
      <c r="LH684" s="61"/>
      <c r="LI684" s="61"/>
      <c r="LJ684" s="61"/>
      <c r="LK684" s="61"/>
      <c r="LL684" s="61"/>
      <c r="LM684" s="61"/>
      <c r="LN684" s="61"/>
      <c r="LO684" s="61"/>
      <c r="LP684" s="61"/>
      <c r="LQ684" s="61"/>
      <c r="LR684" s="61"/>
      <c r="LS684" s="61"/>
      <c r="LT684" s="61"/>
      <c r="LU684" s="61"/>
      <c r="LV684" s="61"/>
      <c r="LW684" s="61"/>
      <c r="LX684" s="61"/>
      <c r="LY684" s="61"/>
      <c r="LZ684" s="61"/>
      <c r="MA684" s="61"/>
      <c r="MB684" s="61"/>
      <c r="MC684" s="61"/>
      <c r="MD684" s="61"/>
      <c r="ME684" s="61"/>
      <c r="MF684" s="61"/>
      <c r="MG684" s="61"/>
      <c r="MH684" s="61"/>
      <c r="MI684" s="61"/>
      <c r="MJ684" s="61"/>
      <c r="MK684" s="61"/>
      <c r="ML684" s="61"/>
      <c r="MM684" s="61"/>
      <c r="MN684" s="61"/>
      <c r="MO684" s="61"/>
      <c r="MP684" s="61"/>
      <c r="MQ684" s="61"/>
      <c r="MR684" s="61"/>
      <c r="MS684" s="61"/>
      <c r="MT684" s="61"/>
      <c r="MU684" s="61"/>
      <c r="MV684" s="61"/>
      <c r="MW684" s="61"/>
      <c r="MX684" s="61"/>
      <c r="MY684" s="61"/>
      <c r="MZ684" s="61"/>
      <c r="NA684" s="61"/>
      <c r="NB684" s="61"/>
      <c r="NC684" s="61"/>
      <c r="ND684" s="61"/>
      <c r="NE684" s="61"/>
      <c r="NF684" s="61"/>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61"/>
      <c r="OE684" s="61"/>
      <c r="OF684" s="61"/>
      <c r="OG684" s="61"/>
      <c r="OH684" s="61"/>
      <c r="OI684" s="61"/>
      <c r="OJ684" s="61"/>
      <c r="OK684" s="61"/>
      <c r="OL684" s="61"/>
      <c r="OM684" s="61"/>
      <c r="ON684" s="61"/>
      <c r="OO684" s="61"/>
      <c r="OP684" s="61"/>
      <c r="OQ684" s="61"/>
      <c r="OR684" s="61"/>
      <c r="OS684" s="61"/>
      <c r="OT684" s="61"/>
      <c r="OU684" s="61"/>
      <c r="OV684" s="61"/>
      <c r="OW684" s="61"/>
      <c r="OX684" s="61"/>
      <c r="OY684" s="61"/>
      <c r="OZ684" s="61"/>
    </row>
    <row r="685" spans="1:416" ht="94.5" hidden="1">
      <c r="A685" s="282"/>
      <c r="B685" s="282"/>
      <c r="C685" s="278"/>
      <c r="D685" s="281"/>
      <c r="E685" s="278"/>
      <c r="F685" s="292"/>
      <c r="G685" s="281"/>
      <c r="H685" s="137" t="s">
        <v>1484</v>
      </c>
      <c r="I685" s="137" t="s">
        <v>1494</v>
      </c>
      <c r="J685" s="134"/>
      <c r="K685" s="206" t="s">
        <v>662</v>
      </c>
      <c r="L685" s="134" t="s">
        <v>500</v>
      </c>
      <c r="M685" s="55" t="s">
        <v>379</v>
      </c>
      <c r="N685" s="61" t="s">
        <v>349</v>
      </c>
      <c r="O685" s="282"/>
      <c r="P685" s="282"/>
      <c r="Q685" s="131"/>
      <c r="R685" s="131"/>
      <c r="S685" s="131"/>
      <c r="T685" s="131"/>
      <c r="U685" s="131" t="s">
        <v>205</v>
      </c>
      <c r="V685" s="131"/>
      <c r="W685" s="131"/>
      <c r="X685" s="131"/>
      <c r="Y685" s="131"/>
      <c r="Z685" s="131"/>
      <c r="AA685" s="131"/>
      <c r="AB685" s="130">
        <f t="shared" si="893"/>
        <v>1</v>
      </c>
      <c r="AC685" s="77"/>
      <c r="AD685" s="77"/>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251"/>
      <c r="BT685" s="251"/>
      <c r="BU685" s="77"/>
      <c r="BV685" s="77"/>
      <c r="BW685" s="61"/>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61"/>
      <c r="DK685" s="61"/>
      <c r="DL685" s="178" t="s">
        <v>555</v>
      </c>
      <c r="DM685" s="178" t="s">
        <v>555</v>
      </c>
      <c r="DN685" s="178" t="s">
        <v>555</v>
      </c>
      <c r="DO685" s="178" t="s">
        <v>555</v>
      </c>
      <c r="DP685" s="201">
        <v>2</v>
      </c>
      <c r="DQ685" s="201">
        <v>2</v>
      </c>
      <c r="DR685" s="201">
        <v>2</v>
      </c>
      <c r="DS685" s="201">
        <v>1</v>
      </c>
      <c r="DT685" s="201">
        <v>2</v>
      </c>
      <c r="DU685" s="201">
        <v>2</v>
      </c>
      <c r="DV685" s="201">
        <v>2</v>
      </c>
      <c r="DW685" s="201">
        <v>2</v>
      </c>
      <c r="DX685" s="201">
        <v>2</v>
      </c>
      <c r="DY685" s="201">
        <v>2</v>
      </c>
      <c r="DZ685" s="201">
        <v>1</v>
      </c>
      <c r="EA685" s="201">
        <v>2</v>
      </c>
      <c r="EB685" s="201">
        <v>2</v>
      </c>
      <c r="EC685" s="201">
        <v>2</v>
      </c>
      <c r="ED685" s="201">
        <v>2</v>
      </c>
      <c r="EE685" s="201">
        <v>2</v>
      </c>
      <c r="EF685" s="201">
        <v>2</v>
      </c>
      <c r="EG685" s="201">
        <v>2</v>
      </c>
      <c r="EH685" s="201">
        <v>2</v>
      </c>
      <c r="EI685" s="201">
        <v>2</v>
      </c>
      <c r="EJ685" s="201">
        <v>2</v>
      </c>
      <c r="EK685" s="201">
        <v>2</v>
      </c>
      <c r="EL685" s="201">
        <v>2</v>
      </c>
      <c r="EM685" s="201">
        <v>1</v>
      </c>
      <c r="EN685" s="201">
        <v>2</v>
      </c>
      <c r="EO685" s="201">
        <v>2</v>
      </c>
      <c r="EP685" s="201">
        <v>2</v>
      </c>
      <c r="EQ685" s="201">
        <v>2</v>
      </c>
      <c r="ER685" s="201">
        <v>2</v>
      </c>
      <c r="ES685" s="201">
        <v>2</v>
      </c>
      <c r="ET685" s="201">
        <v>2</v>
      </c>
      <c r="EU685" s="202">
        <f>COUNTIF(DL685:ET685,"2")</f>
        <v>28</v>
      </c>
      <c r="EV685" s="203">
        <f>EU685/(EU685+EW685+EY685+FA685)</f>
        <v>0.90322580645161288</v>
      </c>
      <c r="EW685" s="202">
        <f>COUNTIF(DL685:ET685,"1")</f>
        <v>3</v>
      </c>
      <c r="EX685" s="203">
        <f>EW685/(EU685+EW685+EY685+FA685)</f>
        <v>9.6774193548387094E-2</v>
      </c>
      <c r="EY685" s="202">
        <f>COUNTIF(DL685:ET685,"0")</f>
        <v>0</v>
      </c>
      <c r="EZ685" s="203">
        <f>EY685/(EU685+EW685+EY685+FA685)</f>
        <v>0</v>
      </c>
      <c r="FA685" s="202">
        <f>COUNTIF(DL685:ET685,"KĐG")</f>
        <v>0</v>
      </c>
      <c r="FB685" s="203">
        <f>FA685/(EU685+EW685+EY685+FA685)</f>
        <v>0</v>
      </c>
      <c r="FC685" s="204">
        <f>(((EU685*2)+(EW685*1)+(EY685*0)))/(EU685+EW685+EY685)</f>
        <v>1.903225806451613</v>
      </c>
      <c r="FD685" s="207" t="str">
        <f>IF(FB685&gt;=50%,"KĐG",IF(FC685&gt;=1.6,"Đạt mục tiêu",IF(FC685&gt;=1,"Cần cố gắng","Chưa đạt")))</f>
        <v>Đạt mục tiêu</v>
      </c>
      <c r="FE685" s="77"/>
      <c r="FF685" s="77"/>
      <c r="FG685" s="77"/>
      <c r="FH685" s="77"/>
      <c r="FI685" s="77"/>
      <c r="FJ685" s="61">
        <v>2</v>
      </c>
      <c r="FK685" s="61">
        <v>2</v>
      </c>
      <c r="FL685" s="61">
        <v>2</v>
      </c>
      <c r="FM685" s="61">
        <v>2</v>
      </c>
      <c r="FN685" s="61">
        <v>2</v>
      </c>
      <c r="FO685" s="61">
        <v>2</v>
      </c>
      <c r="FP685" s="61">
        <v>2</v>
      </c>
      <c r="FQ685" s="61">
        <v>2</v>
      </c>
      <c r="FR685" s="61">
        <v>2</v>
      </c>
      <c r="FS685" s="61">
        <v>2</v>
      </c>
      <c r="FT685" s="61">
        <v>2</v>
      </c>
      <c r="FU685" s="61">
        <v>2</v>
      </c>
      <c r="FV685" s="61">
        <v>2</v>
      </c>
      <c r="FW685" s="61">
        <v>2</v>
      </c>
      <c r="FX685" s="61">
        <v>2</v>
      </c>
      <c r="FY685" s="61">
        <v>2</v>
      </c>
      <c r="FZ685" s="61">
        <v>2</v>
      </c>
      <c r="GA685" s="61">
        <v>2</v>
      </c>
      <c r="GB685" s="61">
        <v>2</v>
      </c>
      <c r="GC685" s="61">
        <v>2</v>
      </c>
      <c r="GD685" s="61"/>
      <c r="GE685" s="61"/>
      <c r="GF685" s="61"/>
      <c r="GG685" s="61"/>
      <c r="GH685" s="61"/>
      <c r="GI685" s="61">
        <v>2</v>
      </c>
      <c r="GJ685" s="61">
        <v>2</v>
      </c>
      <c r="GK685" s="61">
        <v>2</v>
      </c>
      <c r="GL685" s="61">
        <v>2</v>
      </c>
      <c r="GM685" s="61"/>
      <c r="GN685" s="61">
        <v>2</v>
      </c>
      <c r="GO685" s="202">
        <f>COUNTIF(FA685:GN685,"2")</f>
        <v>25</v>
      </c>
      <c r="GP685" s="203">
        <f>GO685/(GO685+GQ685+GS685+GU685)</f>
        <v>0.92592592592592593</v>
      </c>
      <c r="GQ685" s="202">
        <f>COUNTIF(FA685:GN685,"1")</f>
        <v>0</v>
      </c>
      <c r="GR685" s="203">
        <f>GQ685/(GO685+GQ685+GS685+GU685)</f>
        <v>0</v>
      </c>
      <c r="GS685" s="202">
        <f>COUNTIF(FA685:GN685,"0")</f>
        <v>2</v>
      </c>
      <c r="GT685" s="203">
        <f>GS685/(GO685+GQ685+GS685+GU685)</f>
        <v>7.407407407407407E-2</v>
      </c>
      <c r="GU685" s="202">
        <f>COUNTIF(EU685:GN685,"KĐG")</f>
        <v>0</v>
      </c>
      <c r="GV685" s="203">
        <f>GU685/(GO685+GQ685+GS685+GU685)</f>
        <v>0</v>
      </c>
      <c r="GW685" s="204">
        <f>(((GO685*2)+(GQ685*1)+(GS685*0)))/(GO685+GQ685+GS685)</f>
        <v>1.8518518518518519</v>
      </c>
      <c r="GX685" s="207" t="str">
        <f>IF(GV685&gt;=50%,"KĐG",IF(GW685&gt;=1.6,"Đạt mục tiêu",IF(GW685&gt;=1,"Cần cố gắng","Chưa đạt")))</f>
        <v>Đạt mục tiêu</v>
      </c>
      <c r="GY685" s="77"/>
      <c r="GZ685" s="77"/>
      <c r="HA685" s="77"/>
      <c r="HB685" s="77"/>
      <c r="HC685" s="77"/>
      <c r="HD685" s="61"/>
      <c r="HE685" s="61"/>
      <c r="HF685" s="61"/>
      <c r="HG685" s="61"/>
      <c r="HH685" s="61"/>
      <c r="HI685" s="61"/>
      <c r="HJ685" s="61"/>
      <c r="HK685" s="61"/>
      <c r="HL685" s="61"/>
      <c r="HM685" s="61"/>
      <c r="HN685" s="61"/>
      <c r="HO685" s="61"/>
      <c r="HP685" s="61"/>
      <c r="HQ685" s="61"/>
      <c r="HR685" s="61"/>
      <c r="HS685" s="61"/>
      <c r="HT685" s="61"/>
      <c r="HU685" s="61"/>
      <c r="HV685" s="61"/>
      <c r="HW685" s="61"/>
      <c r="HX685" s="61"/>
      <c r="HY685" s="61"/>
      <c r="HZ685" s="61"/>
      <c r="IA685" s="61"/>
      <c r="IB685" s="61"/>
      <c r="IC685" s="61"/>
      <c r="ID685" s="61"/>
      <c r="IE685" s="61"/>
      <c r="IF685" s="61"/>
      <c r="IG685" s="61"/>
      <c r="IH685" s="61"/>
      <c r="II685" s="61"/>
      <c r="IJ685" s="61"/>
      <c r="IK685" s="61"/>
      <c r="IL685" s="61"/>
      <c r="IM685" s="61"/>
      <c r="IN685" s="61"/>
      <c r="IO685" s="61"/>
      <c r="IP685" s="61"/>
      <c r="IQ685" s="61"/>
      <c r="IR685" s="61"/>
      <c r="IS685" s="77"/>
      <c r="IT685" s="77"/>
      <c r="IU685" s="77"/>
      <c r="IV685" s="77"/>
      <c r="IW685" s="61"/>
      <c r="IX685" s="61"/>
      <c r="IY685" s="61"/>
      <c r="IZ685" s="61"/>
      <c r="JA685" s="61"/>
      <c r="JB685" s="61"/>
      <c r="JC685" s="61"/>
      <c r="JD685" s="61"/>
      <c r="JE685" s="61"/>
      <c r="JF685" s="61"/>
      <c r="JG685" s="61"/>
      <c r="JH685" s="61"/>
      <c r="JI685" s="61"/>
      <c r="JJ685" s="61"/>
      <c r="JK685" s="61"/>
      <c r="JL685" s="61"/>
      <c r="JM685" s="61"/>
      <c r="JN685" s="61"/>
      <c r="JO685" s="61"/>
      <c r="JP685" s="61"/>
      <c r="JQ685" s="61"/>
      <c r="JR685" s="61"/>
      <c r="JS685" s="61"/>
      <c r="JT685" s="61"/>
      <c r="JU685" s="61"/>
      <c r="JV685" s="61"/>
      <c r="JW685" s="61"/>
      <c r="JX685" s="61"/>
      <c r="JY685" s="61"/>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61"/>
      <c r="LG685" s="61"/>
      <c r="LH685" s="61"/>
      <c r="LI685" s="61"/>
      <c r="LJ685" s="61"/>
      <c r="LK685" s="61"/>
      <c r="LL685" s="61"/>
      <c r="LM685" s="61"/>
      <c r="LN685" s="61"/>
      <c r="LO685" s="61"/>
      <c r="LP685" s="61"/>
      <c r="LQ685" s="61"/>
      <c r="LR685" s="61"/>
      <c r="LS685" s="61"/>
      <c r="LT685" s="61"/>
      <c r="LU685" s="61"/>
      <c r="LV685" s="61"/>
      <c r="LW685" s="61"/>
      <c r="LX685" s="61"/>
      <c r="LY685" s="61"/>
      <c r="LZ685" s="61"/>
      <c r="MA685" s="61"/>
      <c r="MB685" s="61"/>
      <c r="MC685" s="61"/>
      <c r="MD685" s="61"/>
      <c r="ME685" s="61"/>
      <c r="MF685" s="61"/>
      <c r="MG685" s="61"/>
      <c r="MH685" s="61"/>
      <c r="MI685" s="61"/>
      <c r="MJ685" s="61"/>
      <c r="MK685" s="61"/>
      <c r="ML685" s="61"/>
      <c r="MM685" s="61"/>
      <c r="MN685" s="61"/>
      <c r="MO685" s="61"/>
      <c r="MP685" s="61"/>
      <c r="MQ685" s="61"/>
      <c r="MR685" s="61"/>
      <c r="MS685" s="61"/>
      <c r="MT685" s="61"/>
      <c r="MU685" s="61"/>
      <c r="MV685" s="61"/>
      <c r="MW685" s="61"/>
      <c r="MX685" s="61"/>
      <c r="MY685" s="61"/>
      <c r="MZ685" s="61"/>
      <c r="NA685" s="61"/>
      <c r="NB685" s="61"/>
      <c r="NC685" s="61"/>
      <c r="ND685" s="61"/>
      <c r="NE685" s="61"/>
      <c r="NF685" s="61"/>
      <c r="NG685" s="61"/>
      <c r="NH685" s="61"/>
      <c r="NI685" s="61"/>
      <c r="NJ685" s="61"/>
      <c r="NK685" s="61"/>
      <c r="NL685" s="61"/>
      <c r="NM685" s="61"/>
      <c r="NN685" s="61"/>
      <c r="NO685" s="61"/>
      <c r="NP685" s="61"/>
      <c r="NQ685" s="61"/>
      <c r="NR685" s="61"/>
      <c r="NS685" s="61"/>
      <c r="NT685" s="61"/>
      <c r="NU685" s="61"/>
      <c r="NV685" s="61"/>
      <c r="NW685" s="61"/>
      <c r="NX685" s="61"/>
      <c r="NY685" s="61"/>
      <c r="NZ685" s="61"/>
      <c r="OA685" s="61"/>
      <c r="OB685" s="61"/>
      <c r="OC685" s="61"/>
      <c r="OD685" s="61"/>
      <c r="OE685" s="61"/>
      <c r="OF685" s="61"/>
      <c r="OG685" s="61"/>
      <c r="OH685" s="61"/>
      <c r="OI685" s="61"/>
      <c r="OJ685" s="61"/>
      <c r="OK685" s="61"/>
      <c r="OL685" s="61"/>
      <c r="OM685" s="61"/>
      <c r="ON685" s="61"/>
      <c r="OO685" s="61"/>
      <c r="OP685" s="61"/>
      <c r="OQ685" s="61"/>
      <c r="OR685" s="61"/>
      <c r="OS685" s="61"/>
      <c r="OT685" s="61"/>
      <c r="OU685" s="61"/>
      <c r="OV685" s="61"/>
      <c r="OW685" s="61"/>
      <c r="OX685" s="61"/>
      <c r="OY685" s="61"/>
      <c r="OZ685" s="61"/>
    </row>
    <row r="686" spans="1:416" ht="47.25" hidden="1">
      <c r="A686" s="282"/>
      <c r="B686" s="282"/>
      <c r="C686" s="278"/>
      <c r="D686" s="281"/>
      <c r="E686" s="278"/>
      <c r="F686" s="292"/>
      <c r="G686" s="281"/>
      <c r="H686" s="142" t="s">
        <v>1485</v>
      </c>
      <c r="I686" s="137" t="s">
        <v>1495</v>
      </c>
      <c r="J686" s="134"/>
      <c r="K686" s="206" t="s">
        <v>662</v>
      </c>
      <c r="L686" s="134" t="s">
        <v>500</v>
      </c>
      <c r="M686" s="55" t="s">
        <v>379</v>
      </c>
      <c r="N686" s="61" t="s">
        <v>349</v>
      </c>
      <c r="O686" s="282"/>
      <c r="P686" s="282"/>
      <c r="Q686" s="131"/>
      <c r="R686" s="131"/>
      <c r="S686" s="131"/>
      <c r="T686" s="131"/>
      <c r="U686" s="131"/>
      <c r="V686" s="131" t="s">
        <v>205</v>
      </c>
      <c r="W686" s="131"/>
      <c r="X686" s="131"/>
      <c r="Y686" s="131"/>
      <c r="Z686" s="131"/>
      <c r="AA686" s="131"/>
      <c r="AB686" s="130">
        <f t="shared" si="893"/>
        <v>1</v>
      </c>
      <c r="AC686" s="77"/>
      <c r="AD686" s="77"/>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251"/>
      <c r="BT686" s="251"/>
      <c r="BU686" s="77"/>
      <c r="BV686" s="77"/>
      <c r="BW686" s="61"/>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61"/>
      <c r="DK686" s="61"/>
      <c r="DL686" s="178"/>
      <c r="DM686" s="178"/>
      <c r="DN686" s="178"/>
      <c r="DO686" s="178"/>
      <c r="DP686" s="201"/>
      <c r="DQ686" s="201"/>
      <c r="DR686" s="201"/>
      <c r="DS686" s="201"/>
      <c r="DT686" s="201"/>
      <c r="DU686" s="201"/>
      <c r="DV686" s="201"/>
      <c r="DW686" s="201"/>
      <c r="DX686" s="201"/>
      <c r="DY686" s="201"/>
      <c r="DZ686" s="201"/>
      <c r="EA686" s="201"/>
      <c r="EB686" s="201"/>
      <c r="EC686" s="201"/>
      <c r="ED686" s="201"/>
      <c r="EE686" s="201"/>
      <c r="EF686" s="201"/>
      <c r="EG686" s="201"/>
      <c r="EH686" s="201"/>
      <c r="EI686" s="201"/>
      <c r="EJ686" s="201"/>
      <c r="EK686" s="201"/>
      <c r="EL686" s="201"/>
      <c r="EM686" s="201"/>
      <c r="EN686" s="201"/>
      <c r="EO686" s="201"/>
      <c r="EP686" s="201"/>
      <c r="EQ686" s="201"/>
      <c r="ER686" s="201"/>
      <c r="ES686" s="201"/>
      <c r="ET686" s="201"/>
      <c r="EU686" s="202"/>
      <c r="EV686" s="203"/>
      <c r="EW686" s="202"/>
      <c r="EX686" s="203"/>
      <c r="EY686" s="202"/>
      <c r="EZ686" s="203"/>
      <c r="FA686" s="202"/>
      <c r="FB686" s="203"/>
      <c r="FC686" s="204"/>
      <c r="FD686" s="207"/>
      <c r="FE686" s="77"/>
      <c r="FF686" s="77"/>
      <c r="FG686" s="77"/>
      <c r="FH686" s="77"/>
      <c r="FI686" s="77"/>
      <c r="FJ686" s="61"/>
      <c r="FK686" s="61"/>
      <c r="FL686" s="61"/>
      <c r="FM686" s="61"/>
      <c r="FN686" s="61"/>
      <c r="FO686" s="61"/>
      <c r="FP686" s="61"/>
      <c r="FQ686" s="61"/>
      <c r="FR686" s="61"/>
      <c r="FS686" s="61"/>
      <c r="FT686" s="61"/>
      <c r="FU686" s="61"/>
      <c r="FV686" s="61"/>
      <c r="FW686" s="61"/>
      <c r="FX686" s="61"/>
      <c r="FY686" s="61"/>
      <c r="FZ686" s="61"/>
      <c r="GA686" s="61"/>
      <c r="GB686" s="61"/>
      <c r="GC686" s="61"/>
      <c r="GD686" s="61"/>
      <c r="GE686" s="61"/>
      <c r="GF686" s="61"/>
      <c r="GG686" s="61"/>
      <c r="GH686" s="61"/>
      <c r="GI686" s="61"/>
      <c r="GJ686" s="61"/>
      <c r="GK686" s="61"/>
      <c r="GL686" s="61"/>
      <c r="GM686" s="61"/>
      <c r="GN686" s="61"/>
      <c r="GO686" s="202"/>
      <c r="GP686" s="203"/>
      <c r="GQ686" s="202"/>
      <c r="GR686" s="203"/>
      <c r="GS686" s="202"/>
      <c r="GT686" s="203"/>
      <c r="GU686" s="202"/>
      <c r="GV686" s="203"/>
      <c r="GW686" s="204"/>
      <c r="GX686" s="207"/>
      <c r="GY686" s="77"/>
      <c r="GZ686" s="79" t="s">
        <v>802</v>
      </c>
      <c r="HA686" s="77"/>
      <c r="HB686" s="77"/>
      <c r="HC686" s="77"/>
      <c r="HD686" s="61"/>
      <c r="HE686" s="61"/>
      <c r="HF686" s="61"/>
      <c r="HG686" s="61"/>
      <c r="HH686" s="61"/>
      <c r="HI686" s="61"/>
      <c r="HJ686" s="61"/>
      <c r="HK686" s="61"/>
      <c r="HL686" s="61"/>
      <c r="HM686" s="61"/>
      <c r="HN686" s="61"/>
      <c r="HO686" s="61"/>
      <c r="HP686" s="61"/>
      <c r="HQ686" s="61"/>
      <c r="HR686" s="61"/>
      <c r="HS686" s="61"/>
      <c r="HT686" s="61"/>
      <c r="HU686" s="61"/>
      <c r="HV686" s="61"/>
      <c r="HW686" s="61"/>
      <c r="HX686" s="61"/>
      <c r="HY686" s="61"/>
      <c r="HZ686" s="61"/>
      <c r="IA686" s="61"/>
      <c r="IB686" s="61"/>
      <c r="IC686" s="61"/>
      <c r="ID686" s="61"/>
      <c r="IE686" s="61"/>
      <c r="IF686" s="61"/>
      <c r="IG686" s="61"/>
      <c r="IH686" s="61"/>
      <c r="II686" s="61"/>
      <c r="IJ686" s="61"/>
      <c r="IK686" s="61"/>
      <c r="IL686" s="61"/>
      <c r="IM686" s="61"/>
      <c r="IN686" s="61"/>
      <c r="IO686" s="61"/>
      <c r="IP686" s="61"/>
      <c r="IQ686" s="61"/>
      <c r="IR686" s="61"/>
      <c r="IS686" s="77"/>
      <c r="IT686" s="77"/>
      <c r="IU686" s="77"/>
      <c r="IV686" s="77"/>
      <c r="IW686" s="61"/>
      <c r="IX686" s="61"/>
      <c r="IY686" s="61"/>
      <c r="IZ686" s="61"/>
      <c r="JA686" s="61"/>
      <c r="JB686" s="61"/>
      <c r="JC686" s="61"/>
      <c r="JD686" s="61"/>
      <c r="JE686" s="61"/>
      <c r="JF686" s="61"/>
      <c r="JG686" s="61"/>
      <c r="JH686" s="61"/>
      <c r="JI686" s="61"/>
      <c r="JJ686" s="61"/>
      <c r="JK686" s="61"/>
      <c r="JL686" s="61"/>
      <c r="JM686" s="61"/>
      <c r="JN686" s="61"/>
      <c r="JO686" s="61"/>
      <c r="JP686" s="61"/>
      <c r="JQ686" s="61"/>
      <c r="JR686" s="61"/>
      <c r="JS686" s="61"/>
      <c r="JT686" s="61"/>
      <c r="JU686" s="61"/>
      <c r="JV686" s="61"/>
      <c r="JW686" s="61"/>
      <c r="JX686" s="61"/>
      <c r="JY686" s="61"/>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61"/>
      <c r="LG686" s="61"/>
      <c r="LH686" s="61"/>
      <c r="LI686" s="61"/>
      <c r="LJ686" s="61"/>
      <c r="LK686" s="61"/>
      <c r="LL686" s="61"/>
      <c r="LM686" s="61"/>
      <c r="LN686" s="61"/>
      <c r="LO686" s="61"/>
      <c r="LP686" s="61"/>
      <c r="LQ686" s="61"/>
      <c r="LR686" s="61"/>
      <c r="LS686" s="61"/>
      <c r="LT686" s="61"/>
      <c r="LU686" s="61"/>
      <c r="LV686" s="61"/>
      <c r="LW686" s="61"/>
      <c r="LX686" s="61"/>
      <c r="LY686" s="61"/>
      <c r="LZ686" s="61"/>
      <c r="MA686" s="61"/>
      <c r="MB686" s="61"/>
      <c r="MC686" s="61"/>
      <c r="MD686" s="61"/>
      <c r="ME686" s="61"/>
      <c r="MF686" s="61"/>
      <c r="MG686" s="61"/>
      <c r="MH686" s="61"/>
      <c r="MI686" s="61"/>
      <c r="MJ686" s="61"/>
      <c r="MK686" s="61"/>
      <c r="ML686" s="61"/>
      <c r="MM686" s="61"/>
      <c r="MN686" s="61"/>
      <c r="MO686" s="61"/>
      <c r="MP686" s="61"/>
      <c r="MQ686" s="61"/>
      <c r="MR686" s="61"/>
      <c r="MS686" s="61"/>
      <c r="MT686" s="61"/>
      <c r="MU686" s="61"/>
      <c r="MV686" s="61"/>
      <c r="MW686" s="61"/>
      <c r="MX686" s="61"/>
      <c r="MY686" s="61"/>
      <c r="MZ686" s="61"/>
      <c r="NA686" s="61"/>
      <c r="NB686" s="61"/>
      <c r="NC686" s="61"/>
      <c r="ND686" s="61"/>
      <c r="NE686" s="61"/>
      <c r="NF686" s="61"/>
      <c r="NG686" s="61"/>
      <c r="NH686" s="61"/>
      <c r="NI686" s="61"/>
      <c r="NJ686" s="61"/>
      <c r="NK686" s="61"/>
      <c r="NL686" s="61"/>
      <c r="NM686" s="61"/>
      <c r="NN686" s="61"/>
      <c r="NO686" s="61"/>
      <c r="NP686" s="61"/>
      <c r="NQ686" s="61"/>
      <c r="NR686" s="61"/>
      <c r="NS686" s="61"/>
      <c r="NT686" s="61"/>
      <c r="NU686" s="61"/>
      <c r="NV686" s="61"/>
      <c r="NW686" s="61"/>
      <c r="NX686" s="61"/>
      <c r="NY686" s="61"/>
      <c r="NZ686" s="61"/>
      <c r="OA686" s="61"/>
      <c r="OB686" s="61"/>
      <c r="OC686" s="61"/>
      <c r="OD686" s="61"/>
      <c r="OE686" s="61"/>
      <c r="OF686" s="61"/>
      <c r="OG686" s="61"/>
      <c r="OH686" s="61"/>
      <c r="OI686" s="61"/>
      <c r="OJ686" s="61"/>
      <c r="OK686" s="61"/>
      <c r="OL686" s="61"/>
      <c r="OM686" s="61"/>
      <c r="ON686" s="61"/>
      <c r="OO686" s="61"/>
      <c r="OP686" s="61"/>
      <c r="OQ686" s="61"/>
      <c r="OR686" s="61"/>
      <c r="OS686" s="61"/>
      <c r="OT686" s="61"/>
      <c r="OU686" s="61"/>
      <c r="OV686" s="61"/>
      <c r="OW686" s="61"/>
      <c r="OX686" s="61"/>
      <c r="OY686" s="61"/>
      <c r="OZ686" s="61"/>
    </row>
    <row r="687" spans="1:416" ht="47.25" hidden="1">
      <c r="A687" s="282"/>
      <c r="B687" s="282"/>
      <c r="C687" s="278"/>
      <c r="D687" s="281"/>
      <c r="E687" s="278"/>
      <c r="F687" s="292"/>
      <c r="G687" s="281"/>
      <c r="H687" s="137" t="s">
        <v>1486</v>
      </c>
      <c r="I687" s="137" t="s">
        <v>1496</v>
      </c>
      <c r="J687" s="134"/>
      <c r="K687" s="206" t="s">
        <v>662</v>
      </c>
      <c r="L687" s="134" t="s">
        <v>500</v>
      </c>
      <c r="M687" s="55" t="s">
        <v>379</v>
      </c>
      <c r="N687" s="61" t="s">
        <v>349</v>
      </c>
      <c r="O687" s="282"/>
      <c r="P687" s="282"/>
      <c r="Q687" s="131"/>
      <c r="R687" s="131"/>
      <c r="S687" s="131"/>
      <c r="T687" s="131"/>
      <c r="U687" s="131"/>
      <c r="V687" s="131"/>
      <c r="W687" s="131" t="s">
        <v>205</v>
      </c>
      <c r="X687" s="131"/>
      <c r="Y687" s="131"/>
      <c r="Z687" s="131"/>
      <c r="AA687" s="131"/>
      <c r="AB687" s="130">
        <f t="shared" si="893"/>
        <v>1</v>
      </c>
      <c r="AC687" s="77"/>
      <c r="AD687" s="77"/>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251"/>
      <c r="BT687" s="251"/>
      <c r="BU687" s="77"/>
      <c r="BV687" s="77"/>
      <c r="BW687" s="61"/>
      <c r="BX687" s="61"/>
      <c r="BY687" s="61"/>
      <c r="BZ687" s="61"/>
      <c r="CA687" s="61"/>
      <c r="CB687" s="61"/>
      <c r="CC687" s="61"/>
      <c r="CD687" s="61"/>
      <c r="CE687" s="61"/>
      <c r="CF687" s="61"/>
      <c r="CG687" s="61"/>
      <c r="CH687" s="61"/>
      <c r="CI687" s="61"/>
      <c r="CJ687" s="61"/>
      <c r="CK687" s="61"/>
      <c r="CL687" s="61"/>
      <c r="CM687" s="61"/>
      <c r="CN687" s="61"/>
      <c r="CO687" s="61"/>
      <c r="CP687" s="61"/>
      <c r="CQ687" s="61"/>
      <c r="CR687" s="61"/>
      <c r="CS687" s="61"/>
      <c r="CT687" s="61"/>
      <c r="CU687" s="61"/>
      <c r="CV687" s="61"/>
      <c r="CW687" s="61"/>
      <c r="CX687" s="61"/>
      <c r="CY687" s="61"/>
      <c r="CZ687" s="61"/>
      <c r="DA687" s="61"/>
      <c r="DB687" s="61"/>
      <c r="DC687" s="61"/>
      <c r="DD687" s="61"/>
      <c r="DE687" s="61"/>
      <c r="DF687" s="61"/>
      <c r="DG687" s="61"/>
      <c r="DH687" s="61"/>
      <c r="DI687" s="61"/>
      <c r="DJ687" s="61"/>
      <c r="DK687" s="61"/>
      <c r="DL687" s="77"/>
      <c r="DM687" s="77"/>
      <c r="DN687" s="77"/>
      <c r="DO687" s="77"/>
      <c r="DP687" s="61"/>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c r="EZ687" s="61"/>
      <c r="FA687" s="61"/>
      <c r="FB687" s="61"/>
      <c r="FC687" s="61"/>
      <c r="FD687" s="61"/>
      <c r="FE687" s="77"/>
      <c r="FF687" s="77"/>
      <c r="FG687" s="77"/>
      <c r="FH687" s="77"/>
      <c r="FI687" s="77"/>
      <c r="FJ687" s="61"/>
      <c r="FK687" s="61"/>
      <c r="FL687" s="61"/>
      <c r="FM687" s="61"/>
      <c r="FN687" s="61"/>
      <c r="FO687" s="61"/>
      <c r="FP687" s="61"/>
      <c r="FQ687" s="61"/>
      <c r="FR687" s="61"/>
      <c r="FS687" s="61"/>
      <c r="FT687" s="61"/>
      <c r="FU687" s="61"/>
      <c r="FV687" s="61"/>
      <c r="FW687" s="61"/>
      <c r="FX687" s="61"/>
      <c r="FY687" s="61"/>
      <c r="FZ687" s="61"/>
      <c r="GA687" s="61"/>
      <c r="GB687" s="61"/>
      <c r="GC687" s="61"/>
      <c r="GD687" s="61"/>
      <c r="GE687" s="61"/>
      <c r="GF687" s="61"/>
      <c r="GG687" s="61"/>
      <c r="GH687" s="61"/>
      <c r="GI687" s="61"/>
      <c r="GJ687" s="61"/>
      <c r="GK687" s="61"/>
      <c r="GL687" s="61"/>
      <c r="GM687" s="61"/>
      <c r="GN687" s="61"/>
      <c r="GO687" s="61"/>
      <c r="GP687" s="61"/>
      <c r="GQ687" s="61"/>
      <c r="GR687" s="61"/>
      <c r="GS687" s="61"/>
      <c r="GT687" s="61"/>
      <c r="GU687" s="61"/>
      <c r="GV687" s="61"/>
      <c r="GW687" s="61"/>
      <c r="GX687" s="61"/>
      <c r="GY687" s="77"/>
      <c r="GZ687" s="77"/>
      <c r="HA687" s="77"/>
      <c r="HB687" s="77"/>
      <c r="HC687" s="77"/>
      <c r="HD687" s="61"/>
      <c r="HE687" s="61"/>
      <c r="HF687" s="61"/>
      <c r="HG687" s="61"/>
      <c r="HH687" s="61"/>
      <c r="HI687" s="61"/>
      <c r="HJ687" s="61"/>
      <c r="HK687" s="61"/>
      <c r="HL687" s="61"/>
      <c r="HM687" s="61"/>
      <c r="HN687" s="61"/>
      <c r="HO687" s="61"/>
      <c r="HP687" s="61"/>
      <c r="HQ687" s="61"/>
      <c r="HR687" s="61"/>
      <c r="HS687" s="61"/>
      <c r="HT687" s="61"/>
      <c r="HU687" s="61"/>
      <c r="HV687" s="61"/>
      <c r="HW687" s="61"/>
      <c r="HX687" s="61"/>
      <c r="HY687" s="61"/>
      <c r="HZ687" s="61"/>
      <c r="IA687" s="61"/>
      <c r="IB687" s="61"/>
      <c r="IC687" s="61"/>
      <c r="ID687" s="61"/>
      <c r="IE687" s="61"/>
      <c r="IF687" s="61"/>
      <c r="IG687" s="61"/>
      <c r="IH687" s="61"/>
      <c r="II687" s="61"/>
      <c r="IJ687" s="61"/>
      <c r="IK687" s="61"/>
      <c r="IL687" s="61"/>
      <c r="IM687" s="61"/>
      <c r="IN687" s="61"/>
      <c r="IO687" s="61"/>
      <c r="IP687" s="61"/>
      <c r="IQ687" s="61"/>
      <c r="IR687" s="78" t="s">
        <v>555</v>
      </c>
      <c r="IS687" s="78" t="s">
        <v>555</v>
      </c>
      <c r="IT687" s="78" t="s">
        <v>555</v>
      </c>
      <c r="IU687" s="78" t="s">
        <v>555</v>
      </c>
      <c r="IV687" s="78" t="s">
        <v>555</v>
      </c>
      <c r="IW687" s="61">
        <v>2</v>
      </c>
      <c r="IX687" s="61">
        <v>2</v>
      </c>
      <c r="IY687" s="61">
        <v>2</v>
      </c>
      <c r="IZ687" s="61">
        <v>2</v>
      </c>
      <c r="JA687" s="61">
        <v>2</v>
      </c>
      <c r="JB687" s="61">
        <v>2</v>
      </c>
      <c r="JC687" s="61">
        <v>2</v>
      </c>
      <c r="JD687" s="61">
        <v>2</v>
      </c>
      <c r="JE687" s="61">
        <v>2</v>
      </c>
      <c r="JF687" s="61">
        <v>2</v>
      </c>
      <c r="JG687" s="61">
        <v>2</v>
      </c>
      <c r="JH687" s="61">
        <v>2</v>
      </c>
      <c r="JI687" s="61">
        <v>2</v>
      </c>
      <c r="JJ687" s="61">
        <v>2</v>
      </c>
      <c r="JK687" s="61">
        <v>2</v>
      </c>
      <c r="JL687" s="61">
        <v>2</v>
      </c>
      <c r="JM687" s="61">
        <v>2</v>
      </c>
      <c r="JN687" s="61">
        <v>2</v>
      </c>
      <c r="JO687" s="61">
        <v>2</v>
      </c>
      <c r="JP687" s="61">
        <v>2</v>
      </c>
      <c r="JQ687" s="61">
        <v>2</v>
      </c>
      <c r="JR687" s="61">
        <v>2</v>
      </c>
      <c r="JS687" s="61">
        <v>2</v>
      </c>
      <c r="JT687" s="61">
        <v>2</v>
      </c>
      <c r="JU687" s="61">
        <v>2</v>
      </c>
      <c r="JV687" s="61">
        <v>2</v>
      </c>
      <c r="JW687" s="61">
        <v>2</v>
      </c>
      <c r="JX687" s="61">
        <v>2</v>
      </c>
      <c r="JY687" s="61">
        <v>2</v>
      </c>
      <c r="JZ687" s="61">
        <v>2</v>
      </c>
      <c r="KA687" s="202">
        <f t="shared" ref="KA687" si="1008">COUNTIF(IW687:JZ687,"2")</f>
        <v>30</v>
      </c>
      <c r="KB687" s="203">
        <f t="shared" ref="KB687" si="1009">KA687/(KA687+KC687+KE687+KG687)</f>
        <v>1</v>
      </c>
      <c r="KC687" s="202">
        <f t="shared" ref="KC687" si="1010">COUNTIF(IW687:JZ687,"1")</f>
        <v>0</v>
      </c>
      <c r="KD687" s="203">
        <f t="shared" ref="KD687" si="1011">KC687/(KA687+KC687+KE687+KG687)</f>
        <v>0</v>
      </c>
      <c r="KE687" s="202">
        <f t="shared" ref="KE687" si="1012">COUNTIF(IW687:JZ687,"0")</f>
        <v>0</v>
      </c>
      <c r="KF687" s="203">
        <f t="shared" ref="KF687" si="1013">KE687/(KA687+KC687+KE687+KG687)</f>
        <v>0</v>
      </c>
      <c r="KG687" s="202">
        <f>COUNTIF(II687:JZ687,"KĐG")</f>
        <v>0</v>
      </c>
      <c r="KH687" s="203">
        <f t="shared" ref="KH687" si="1014">KG687/(KA687+KC687+KE687+KG687)</f>
        <v>0</v>
      </c>
      <c r="KI687" s="204">
        <f t="shared" ref="KI687" si="1015">(((KA687*2)+(KC687*1)+(KE687*0)))/(KA687+KC687+KE687)</f>
        <v>2</v>
      </c>
      <c r="KJ687" s="205" t="str">
        <f t="shared" ref="KJ687" si="1016">IF(KH687&gt;=50%,"KĐG",IF(KI687&gt;=1.6,"Đạt mục tiêu",IF(KI687&gt;=1,"Cần cố gắng","Chưa đạt")))</f>
        <v>Đạt mục tiêu</v>
      </c>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61"/>
      <c r="LG687" s="61"/>
      <c r="LH687" s="61"/>
      <c r="LI687" s="61"/>
      <c r="LJ687" s="61"/>
      <c r="LK687" s="61"/>
      <c r="LL687" s="61"/>
      <c r="LM687" s="61"/>
      <c r="LN687" s="61"/>
      <c r="LO687" s="61"/>
      <c r="LP687" s="61"/>
      <c r="LQ687" s="61"/>
      <c r="LR687" s="61"/>
      <c r="LS687" s="61"/>
      <c r="LT687" s="61"/>
      <c r="LU687" s="61"/>
      <c r="LV687" s="61"/>
      <c r="LW687" s="61"/>
      <c r="LX687" s="61"/>
      <c r="LY687" s="61"/>
      <c r="LZ687" s="61"/>
      <c r="MA687" s="61"/>
      <c r="MB687" s="61"/>
      <c r="MC687" s="61"/>
      <c r="MD687" s="61"/>
      <c r="ME687" s="61"/>
      <c r="MF687" s="61"/>
      <c r="MG687" s="61"/>
      <c r="MH687" s="61"/>
      <c r="MI687" s="61"/>
      <c r="MJ687" s="61"/>
      <c r="MK687" s="61"/>
      <c r="ML687" s="61"/>
      <c r="MM687" s="61"/>
      <c r="MN687" s="61"/>
      <c r="MO687" s="61"/>
      <c r="MP687" s="61"/>
      <c r="MQ687" s="61"/>
      <c r="MR687" s="61"/>
      <c r="MS687" s="61"/>
      <c r="MT687" s="61"/>
      <c r="MU687" s="61"/>
      <c r="MV687" s="61"/>
      <c r="MW687" s="61"/>
      <c r="MX687" s="61"/>
      <c r="MY687" s="61"/>
      <c r="MZ687" s="61"/>
      <c r="NA687" s="61"/>
      <c r="NB687" s="61"/>
      <c r="NC687" s="61"/>
      <c r="ND687" s="61"/>
      <c r="NE687" s="61"/>
      <c r="NF687" s="61"/>
      <c r="NG687" s="61"/>
      <c r="NH687" s="61"/>
      <c r="NI687" s="61"/>
      <c r="NJ687" s="61"/>
      <c r="NK687" s="61"/>
      <c r="NL687" s="61"/>
      <c r="NM687" s="61"/>
      <c r="NN687" s="61"/>
      <c r="NO687" s="61"/>
      <c r="NP687" s="61"/>
      <c r="NQ687" s="61"/>
      <c r="NR687" s="61"/>
      <c r="NS687" s="61"/>
      <c r="NT687" s="61"/>
      <c r="NU687" s="61"/>
      <c r="NV687" s="61"/>
      <c r="NW687" s="61"/>
      <c r="NX687" s="61"/>
      <c r="NY687" s="61"/>
      <c r="NZ687" s="61"/>
      <c r="OA687" s="61"/>
      <c r="OB687" s="61"/>
      <c r="OC687" s="61"/>
      <c r="OD687" s="61"/>
      <c r="OE687" s="61"/>
      <c r="OF687" s="61"/>
      <c r="OG687" s="61"/>
      <c r="OH687" s="61"/>
      <c r="OI687" s="61"/>
      <c r="OJ687" s="61"/>
      <c r="OK687" s="61"/>
      <c r="OL687" s="61"/>
      <c r="OM687" s="61"/>
      <c r="ON687" s="61"/>
      <c r="OO687" s="61"/>
      <c r="OP687" s="61"/>
      <c r="OQ687" s="61"/>
      <c r="OR687" s="61"/>
      <c r="OS687" s="61"/>
      <c r="OT687" s="61"/>
      <c r="OU687" s="61"/>
      <c r="OV687" s="61"/>
      <c r="OW687" s="61"/>
      <c r="OX687" s="61"/>
      <c r="OY687" s="61"/>
      <c r="OZ687" s="61"/>
    </row>
    <row r="688" spans="1:416" ht="55.5" hidden="1">
      <c r="A688" s="282"/>
      <c r="B688" s="282"/>
      <c r="C688" s="278"/>
      <c r="D688" s="281"/>
      <c r="E688" s="278"/>
      <c r="F688" s="292"/>
      <c r="G688" s="281"/>
      <c r="H688" s="137" t="s">
        <v>1487</v>
      </c>
      <c r="I688" s="137" t="s">
        <v>1497</v>
      </c>
      <c r="J688" s="134"/>
      <c r="K688" s="206" t="s">
        <v>662</v>
      </c>
      <c r="L688" s="134" t="s">
        <v>500</v>
      </c>
      <c r="M688" s="55" t="s">
        <v>379</v>
      </c>
      <c r="N688" s="61" t="s">
        <v>349</v>
      </c>
      <c r="O688" s="282"/>
      <c r="P688" s="282"/>
      <c r="Q688" s="131"/>
      <c r="R688" s="131"/>
      <c r="S688" s="131"/>
      <c r="T688" s="131"/>
      <c r="U688" s="131"/>
      <c r="V688" s="131"/>
      <c r="W688" s="131"/>
      <c r="X688" s="131" t="s">
        <v>205</v>
      </c>
      <c r="Y688" s="131"/>
      <c r="Z688" s="131"/>
      <c r="AA688" s="131"/>
      <c r="AB688" s="130">
        <f t="shared" si="893"/>
        <v>1</v>
      </c>
      <c r="AC688" s="77"/>
      <c r="AD688" s="77"/>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251"/>
      <c r="BT688" s="251"/>
      <c r="BU688" s="77"/>
      <c r="BV688" s="77"/>
      <c r="BW688" s="61"/>
      <c r="BX688" s="61"/>
      <c r="BY688" s="61"/>
      <c r="BZ688" s="61"/>
      <c r="CA688" s="61"/>
      <c r="CB688" s="61"/>
      <c r="CC688" s="61"/>
      <c r="CD688" s="61"/>
      <c r="CE688" s="61"/>
      <c r="CF688" s="61"/>
      <c r="CG688" s="61"/>
      <c r="CH688" s="61"/>
      <c r="CI688" s="61"/>
      <c r="CJ688" s="61"/>
      <c r="CK688" s="61"/>
      <c r="CL688" s="61"/>
      <c r="CM688" s="61"/>
      <c r="CN688" s="61"/>
      <c r="CO688" s="61"/>
      <c r="CP688" s="61"/>
      <c r="CQ688" s="61"/>
      <c r="CR688" s="61"/>
      <c r="CS688" s="61"/>
      <c r="CT688" s="61"/>
      <c r="CU688" s="61"/>
      <c r="CV688" s="61"/>
      <c r="CW688" s="61"/>
      <c r="CX688" s="61"/>
      <c r="CY688" s="61"/>
      <c r="CZ688" s="61"/>
      <c r="DA688" s="61"/>
      <c r="DB688" s="61"/>
      <c r="DC688" s="61"/>
      <c r="DD688" s="61"/>
      <c r="DE688" s="61"/>
      <c r="DF688" s="61"/>
      <c r="DG688" s="61"/>
      <c r="DH688" s="61"/>
      <c r="DI688" s="61"/>
      <c r="DJ688" s="61"/>
      <c r="DK688" s="61"/>
      <c r="DL688" s="77"/>
      <c r="DM688" s="77"/>
      <c r="DN688" s="77"/>
      <c r="DO688" s="77"/>
      <c r="DP688" s="61"/>
      <c r="DQ688" s="61"/>
      <c r="DR688" s="61"/>
      <c r="DS688" s="61"/>
      <c r="DT688" s="61"/>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61"/>
      <c r="EX688" s="61"/>
      <c r="EY688" s="61"/>
      <c r="EZ688" s="61"/>
      <c r="FA688" s="61"/>
      <c r="FB688" s="61"/>
      <c r="FC688" s="61"/>
      <c r="FD688" s="61"/>
      <c r="FE688" s="77"/>
      <c r="FF688" s="77"/>
      <c r="FG688" s="77"/>
      <c r="FH688" s="77"/>
      <c r="FI688" s="77"/>
      <c r="FJ688" s="61"/>
      <c r="FK688" s="61"/>
      <c r="FL688" s="61"/>
      <c r="FM688" s="61"/>
      <c r="FN688" s="61"/>
      <c r="FO688" s="61"/>
      <c r="FP688" s="61"/>
      <c r="FQ688" s="61"/>
      <c r="FR688" s="61"/>
      <c r="FS688" s="61"/>
      <c r="FT688" s="61"/>
      <c r="FU688" s="61"/>
      <c r="FV688" s="61"/>
      <c r="FW688" s="61"/>
      <c r="FX688" s="61"/>
      <c r="FY688" s="61"/>
      <c r="FZ688" s="61"/>
      <c r="GA688" s="61"/>
      <c r="GB688" s="61"/>
      <c r="GC688" s="61"/>
      <c r="GD688" s="61"/>
      <c r="GE688" s="61"/>
      <c r="GF688" s="61"/>
      <c r="GG688" s="61"/>
      <c r="GH688" s="61"/>
      <c r="GI688" s="61"/>
      <c r="GJ688" s="61"/>
      <c r="GK688" s="61"/>
      <c r="GL688" s="61"/>
      <c r="GM688" s="61"/>
      <c r="GN688" s="61"/>
      <c r="GO688" s="61"/>
      <c r="GP688" s="61"/>
      <c r="GQ688" s="61"/>
      <c r="GR688" s="61"/>
      <c r="GS688" s="61"/>
      <c r="GT688" s="61"/>
      <c r="GU688" s="61"/>
      <c r="GV688" s="61"/>
      <c r="GW688" s="61"/>
      <c r="GX688" s="61"/>
      <c r="GY688" s="77"/>
      <c r="GZ688" s="77"/>
      <c r="HA688" s="77"/>
      <c r="HB688" s="77"/>
      <c r="HC688" s="77"/>
      <c r="HD688" s="61"/>
      <c r="HE688" s="61"/>
      <c r="HF688" s="61"/>
      <c r="HG688" s="61"/>
      <c r="HH688" s="61"/>
      <c r="HI688" s="61"/>
      <c r="HJ688" s="61"/>
      <c r="HK688" s="61"/>
      <c r="HL688" s="61"/>
      <c r="HM688" s="61"/>
      <c r="HN688" s="61"/>
      <c r="HO688" s="61"/>
      <c r="HP688" s="61"/>
      <c r="HQ688" s="61"/>
      <c r="HR688" s="61"/>
      <c r="HS688" s="61"/>
      <c r="HT688" s="61"/>
      <c r="HU688" s="61"/>
      <c r="HV688" s="61"/>
      <c r="HW688" s="61"/>
      <c r="HX688" s="61"/>
      <c r="HY688" s="61"/>
      <c r="HZ688" s="61"/>
      <c r="IA688" s="61"/>
      <c r="IB688" s="61"/>
      <c r="IC688" s="61"/>
      <c r="ID688" s="61"/>
      <c r="IE688" s="61"/>
      <c r="IF688" s="61"/>
      <c r="IG688" s="61"/>
      <c r="IH688" s="61"/>
      <c r="II688" s="61"/>
      <c r="IJ688" s="61"/>
      <c r="IK688" s="61"/>
      <c r="IL688" s="61"/>
      <c r="IM688" s="61"/>
      <c r="IN688" s="61"/>
      <c r="IO688" s="61"/>
      <c r="IP688" s="61"/>
      <c r="IQ688" s="61"/>
      <c r="IR688" s="61"/>
      <c r="IS688" s="77"/>
      <c r="IT688" s="77"/>
      <c r="IU688" s="77"/>
      <c r="IV688" s="77"/>
      <c r="IW688" s="61"/>
      <c r="IX688" s="61"/>
      <c r="IY688" s="61"/>
      <c r="IZ688" s="61"/>
      <c r="JA688" s="61"/>
      <c r="JB688" s="61"/>
      <c r="JC688" s="61"/>
      <c r="JD688" s="61"/>
      <c r="JE688" s="61"/>
      <c r="JF688" s="61"/>
      <c r="JG688" s="61"/>
      <c r="JH688" s="61"/>
      <c r="JI688" s="61"/>
      <c r="JJ688" s="61"/>
      <c r="JK688" s="61"/>
      <c r="JL688" s="61"/>
      <c r="JM688" s="61"/>
      <c r="JN688" s="61"/>
      <c r="JO688" s="61"/>
      <c r="JP688" s="61"/>
      <c r="JQ688" s="61"/>
      <c r="JR688" s="61"/>
      <c r="JS688" s="61"/>
      <c r="JT688" s="61"/>
      <c r="JU688" s="61"/>
      <c r="JV688" s="61"/>
      <c r="JW688" s="61"/>
      <c r="JX688" s="61"/>
      <c r="JY688" s="61"/>
      <c r="JZ688" s="61"/>
      <c r="KA688" s="61"/>
      <c r="KB688" s="61"/>
      <c r="KC688" s="61"/>
      <c r="KD688" s="61"/>
      <c r="KE688" s="61"/>
      <c r="KF688" s="61"/>
      <c r="KG688" s="61"/>
      <c r="KH688" s="61"/>
      <c r="KI688" s="61"/>
      <c r="KJ688" s="61"/>
      <c r="KK688" s="78" t="s">
        <v>555</v>
      </c>
      <c r="KL688" s="78" t="s">
        <v>555</v>
      </c>
      <c r="KM688" s="78" t="s">
        <v>555</v>
      </c>
      <c r="KN688" s="61">
        <v>2</v>
      </c>
      <c r="KO688" s="61">
        <v>2</v>
      </c>
      <c r="KP688" s="61">
        <v>2</v>
      </c>
      <c r="KQ688" s="61">
        <v>2</v>
      </c>
      <c r="KR688" s="61">
        <v>2</v>
      </c>
      <c r="KS688" s="61">
        <v>2</v>
      </c>
      <c r="KT688" s="61">
        <v>2</v>
      </c>
      <c r="KU688" s="61">
        <v>2</v>
      </c>
      <c r="KV688" s="61">
        <v>2</v>
      </c>
      <c r="KW688" s="61">
        <v>2</v>
      </c>
      <c r="KX688" s="61">
        <v>2</v>
      </c>
      <c r="KY688" s="61">
        <v>2</v>
      </c>
      <c r="KZ688" s="61">
        <v>2</v>
      </c>
      <c r="LA688" s="61">
        <v>2</v>
      </c>
      <c r="LB688" s="61">
        <v>2</v>
      </c>
      <c r="LC688" s="61">
        <v>2</v>
      </c>
      <c r="LD688" s="61">
        <v>2</v>
      </c>
      <c r="LE688" s="61">
        <v>2</v>
      </c>
      <c r="LF688" s="61">
        <v>2</v>
      </c>
      <c r="LG688" s="61">
        <v>2</v>
      </c>
      <c r="LH688" s="61">
        <v>2</v>
      </c>
      <c r="LI688" s="61">
        <v>2</v>
      </c>
      <c r="LJ688" s="61">
        <v>2</v>
      </c>
      <c r="LK688" s="61">
        <v>2</v>
      </c>
      <c r="LL688" s="61">
        <v>2</v>
      </c>
      <c r="LM688" s="61">
        <v>2</v>
      </c>
      <c r="LN688" s="61">
        <v>2</v>
      </c>
      <c r="LO688" s="61">
        <v>2</v>
      </c>
      <c r="LP688" s="61">
        <v>2</v>
      </c>
      <c r="LQ688" s="61">
        <v>2</v>
      </c>
      <c r="LR688" s="202">
        <f>COUNTIF(KN688:LQ688,"2")</f>
        <v>30</v>
      </c>
      <c r="LS688" s="203">
        <f>LR688/(LR688+LT688+LV688+LX688)</f>
        <v>1</v>
      </c>
      <c r="LT688" s="202">
        <f>COUNTIF(KN688:LQ688,"1")</f>
        <v>0</v>
      </c>
      <c r="LU688" s="203">
        <f>LT688/(LR688+LT688+LV688+LX688)</f>
        <v>0</v>
      </c>
      <c r="LV688" s="202">
        <f>COUNTIF(KN688:LQ688,"0")</f>
        <v>0</v>
      </c>
      <c r="LW688" s="203">
        <f>LV688/(LR688+LT688+LV688+LX688)</f>
        <v>0</v>
      </c>
      <c r="LX688" s="202">
        <f>COUNTIF(KA688:LQ688,"KĐG")</f>
        <v>0</v>
      </c>
      <c r="LY688" s="203">
        <f>LX688/(LR688+LT688+LV688+LX688)</f>
        <v>0</v>
      </c>
      <c r="LZ688" s="204">
        <f>(((LR688*2)+(LT688*1)+(LV688*0)))/(LR688+LT688+LV688)</f>
        <v>2</v>
      </c>
      <c r="MA688" s="208" t="str">
        <f>IF(LY688&gt;=50%,"KĐG",IF(LZ688&gt;=1.6,"Đạt mục tiêu",IF(LZ688&gt;=1,"Cần cố gắng","Chưa đạt")))</f>
        <v>Đạt mục tiêu</v>
      </c>
      <c r="MB688" s="61"/>
      <c r="MC688" s="61"/>
      <c r="MD688" s="61"/>
      <c r="ME688" s="61"/>
      <c r="MF688" s="61"/>
      <c r="MG688" s="61"/>
      <c r="MH688" s="61"/>
      <c r="MI688" s="61"/>
      <c r="MJ688" s="61"/>
      <c r="MK688" s="61"/>
      <c r="ML688" s="61"/>
      <c r="MM688" s="61"/>
      <c r="MN688" s="61"/>
      <c r="MO688" s="61"/>
      <c r="MP688" s="61"/>
      <c r="MQ688" s="61"/>
      <c r="MR688" s="61"/>
      <c r="MS688" s="61"/>
      <c r="MT688" s="61"/>
      <c r="MU688" s="61"/>
      <c r="MV688" s="61"/>
      <c r="MW688" s="61"/>
      <c r="MX688" s="61"/>
      <c r="MY688" s="61"/>
      <c r="MZ688" s="61"/>
      <c r="NA688" s="61"/>
      <c r="NB688" s="61"/>
      <c r="NC688" s="61"/>
      <c r="ND688" s="61"/>
      <c r="NE688" s="61"/>
      <c r="NF688" s="61"/>
      <c r="NG688" s="61"/>
      <c r="NH688" s="61"/>
      <c r="NI688" s="61"/>
      <c r="NJ688" s="61"/>
      <c r="NK688" s="61"/>
      <c r="NL688" s="61"/>
      <c r="NM688" s="61"/>
      <c r="NN688" s="61"/>
      <c r="NO688" s="61"/>
      <c r="NP688" s="61"/>
      <c r="NQ688" s="61"/>
      <c r="NR688" s="61"/>
      <c r="NS688" s="61"/>
      <c r="NT688" s="61"/>
      <c r="NU688" s="61"/>
      <c r="NV688" s="61"/>
      <c r="NW688" s="61"/>
      <c r="NX688" s="61"/>
      <c r="NY688" s="61"/>
      <c r="NZ688" s="61"/>
      <c r="OA688" s="61"/>
      <c r="OB688" s="61"/>
      <c r="OC688" s="61"/>
      <c r="OD688" s="61"/>
      <c r="OE688" s="61"/>
      <c r="OF688" s="61"/>
      <c r="OG688" s="61"/>
      <c r="OH688" s="61"/>
      <c r="OI688" s="61"/>
      <c r="OJ688" s="61"/>
      <c r="OK688" s="61"/>
      <c r="OL688" s="61"/>
      <c r="OM688" s="61"/>
      <c r="ON688" s="61"/>
      <c r="OO688" s="61"/>
      <c r="OP688" s="61"/>
      <c r="OQ688" s="61"/>
      <c r="OR688" s="61"/>
      <c r="OS688" s="61"/>
      <c r="OT688" s="61"/>
      <c r="OU688" s="61"/>
      <c r="OV688" s="61"/>
      <c r="OW688" s="61"/>
      <c r="OX688" s="61"/>
      <c r="OY688" s="61"/>
      <c r="OZ688" s="61"/>
    </row>
    <row r="689" spans="1:416" ht="55.5" hidden="1">
      <c r="A689" s="282"/>
      <c r="B689" s="282"/>
      <c r="C689" s="278"/>
      <c r="D689" s="281"/>
      <c r="E689" s="278"/>
      <c r="F689" s="292"/>
      <c r="G689" s="281"/>
      <c r="H689" s="137" t="s">
        <v>1488</v>
      </c>
      <c r="I689" s="137" t="s">
        <v>1498</v>
      </c>
      <c r="J689" s="134"/>
      <c r="K689" s="206" t="s">
        <v>662</v>
      </c>
      <c r="L689" s="134" t="s">
        <v>500</v>
      </c>
      <c r="M689" s="55" t="s">
        <v>379</v>
      </c>
      <c r="N689" s="61" t="s">
        <v>349</v>
      </c>
      <c r="O689" s="282"/>
      <c r="P689" s="282"/>
      <c r="Q689" s="131"/>
      <c r="R689" s="131"/>
      <c r="S689" s="131"/>
      <c r="T689" s="131"/>
      <c r="U689" s="131"/>
      <c r="V689" s="131"/>
      <c r="W689" s="131"/>
      <c r="X689" s="131"/>
      <c r="Y689" s="131" t="s">
        <v>205</v>
      </c>
      <c r="Z689" s="131"/>
      <c r="AA689" s="131"/>
      <c r="AB689" s="130">
        <f t="shared" ref="AB689:AB698" si="1017">COUNTIF($Q689:$AA689,"x")</f>
        <v>1</v>
      </c>
      <c r="AC689" s="77"/>
      <c r="AD689" s="77"/>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251"/>
      <c r="BT689" s="251"/>
      <c r="BU689" s="77"/>
      <c r="BV689" s="77"/>
      <c r="BW689" s="61"/>
      <c r="BX689" s="61"/>
      <c r="BY689" s="61"/>
      <c r="BZ689" s="61"/>
      <c r="CA689" s="61"/>
      <c r="CB689" s="61"/>
      <c r="CC689" s="61"/>
      <c r="CD689" s="61"/>
      <c r="CE689" s="61"/>
      <c r="CF689" s="61"/>
      <c r="CG689" s="61"/>
      <c r="CH689" s="61"/>
      <c r="CI689" s="61"/>
      <c r="CJ689" s="61"/>
      <c r="CK689" s="61"/>
      <c r="CL689" s="61"/>
      <c r="CM689" s="61"/>
      <c r="CN689" s="61"/>
      <c r="CO689" s="61"/>
      <c r="CP689" s="61"/>
      <c r="CQ689" s="61"/>
      <c r="CR689" s="61"/>
      <c r="CS689" s="61"/>
      <c r="CT689" s="61"/>
      <c r="CU689" s="61"/>
      <c r="CV689" s="61"/>
      <c r="CW689" s="61"/>
      <c r="CX689" s="61"/>
      <c r="CY689" s="61"/>
      <c r="CZ689" s="61"/>
      <c r="DA689" s="61"/>
      <c r="DB689" s="61"/>
      <c r="DC689" s="61"/>
      <c r="DD689" s="61"/>
      <c r="DE689" s="61"/>
      <c r="DF689" s="61"/>
      <c r="DG689" s="61"/>
      <c r="DH689" s="61"/>
      <c r="DI689" s="61"/>
      <c r="DJ689" s="61"/>
      <c r="DK689" s="61"/>
      <c r="DL689" s="77"/>
      <c r="DM689" s="77"/>
      <c r="DN689" s="77"/>
      <c r="DO689" s="77"/>
      <c r="DP689" s="61"/>
      <c r="DQ689" s="61"/>
      <c r="DR689" s="61"/>
      <c r="DS689" s="61"/>
      <c r="DT689" s="61"/>
      <c r="DU689" s="61"/>
      <c r="DV689" s="61"/>
      <c r="DW689" s="61"/>
      <c r="DX689" s="61"/>
      <c r="DY689" s="61"/>
      <c r="DZ689" s="61"/>
      <c r="EA689" s="61"/>
      <c r="EB689" s="61"/>
      <c r="EC689" s="61"/>
      <c r="ED689" s="61"/>
      <c r="EE689" s="61"/>
      <c r="EF689" s="61"/>
      <c r="EG689" s="61"/>
      <c r="EH689" s="61"/>
      <c r="EI689" s="61"/>
      <c r="EJ689" s="61"/>
      <c r="EK689" s="61"/>
      <c r="EL689" s="61"/>
      <c r="EM689" s="61"/>
      <c r="EN689" s="61"/>
      <c r="EO689" s="61"/>
      <c r="EP689" s="61"/>
      <c r="EQ689" s="61"/>
      <c r="ER689" s="61"/>
      <c r="ES689" s="61"/>
      <c r="ET689" s="61"/>
      <c r="EU689" s="61"/>
      <c r="EV689" s="61"/>
      <c r="EW689" s="61"/>
      <c r="EX689" s="61"/>
      <c r="EY689" s="61"/>
      <c r="EZ689" s="61"/>
      <c r="FA689" s="61"/>
      <c r="FB689" s="61"/>
      <c r="FC689" s="61"/>
      <c r="FD689" s="61"/>
      <c r="FE689" s="77"/>
      <c r="FF689" s="77"/>
      <c r="FG689" s="77"/>
      <c r="FH689" s="77"/>
      <c r="FI689" s="77"/>
      <c r="FJ689" s="61"/>
      <c r="FK689" s="61"/>
      <c r="FL689" s="61"/>
      <c r="FM689" s="61"/>
      <c r="FN689" s="61"/>
      <c r="FO689" s="61"/>
      <c r="FP689" s="61"/>
      <c r="FQ689" s="61"/>
      <c r="FR689" s="61"/>
      <c r="FS689" s="61"/>
      <c r="FT689" s="61"/>
      <c r="FU689" s="61"/>
      <c r="FV689" s="61"/>
      <c r="FW689" s="61"/>
      <c r="FX689" s="61"/>
      <c r="FY689" s="61"/>
      <c r="FZ689" s="61"/>
      <c r="GA689" s="61"/>
      <c r="GB689" s="61"/>
      <c r="GC689" s="61"/>
      <c r="GD689" s="61"/>
      <c r="GE689" s="61"/>
      <c r="GF689" s="61"/>
      <c r="GG689" s="61"/>
      <c r="GH689" s="61"/>
      <c r="GI689" s="61"/>
      <c r="GJ689" s="61"/>
      <c r="GK689" s="61"/>
      <c r="GL689" s="61"/>
      <c r="GM689" s="61"/>
      <c r="GN689" s="61"/>
      <c r="GO689" s="61"/>
      <c r="GP689" s="61"/>
      <c r="GQ689" s="61"/>
      <c r="GR689" s="61"/>
      <c r="GS689" s="61"/>
      <c r="GT689" s="61"/>
      <c r="GU689" s="61"/>
      <c r="GV689" s="61"/>
      <c r="GW689" s="61"/>
      <c r="GX689" s="61"/>
      <c r="GY689" s="77"/>
      <c r="GZ689" s="77"/>
      <c r="HA689" s="77"/>
      <c r="HB689" s="77"/>
      <c r="HC689" s="77"/>
      <c r="HD689" s="61"/>
      <c r="HE689" s="61"/>
      <c r="HF689" s="61"/>
      <c r="HG689" s="61"/>
      <c r="HH689" s="61"/>
      <c r="HI689" s="61"/>
      <c r="HJ689" s="61"/>
      <c r="HK689" s="61"/>
      <c r="HL689" s="61"/>
      <c r="HM689" s="61"/>
      <c r="HN689" s="61"/>
      <c r="HO689" s="61"/>
      <c r="HP689" s="61"/>
      <c r="HQ689" s="61"/>
      <c r="HR689" s="61"/>
      <c r="HS689" s="61"/>
      <c r="HT689" s="61"/>
      <c r="HU689" s="61"/>
      <c r="HV689" s="61"/>
      <c r="HW689" s="61"/>
      <c r="HX689" s="61"/>
      <c r="HY689" s="61"/>
      <c r="HZ689" s="61"/>
      <c r="IA689" s="61"/>
      <c r="IB689" s="61"/>
      <c r="IC689" s="61"/>
      <c r="ID689" s="61"/>
      <c r="IE689" s="61"/>
      <c r="IF689" s="61"/>
      <c r="IG689" s="61"/>
      <c r="IH689" s="61"/>
      <c r="II689" s="61"/>
      <c r="IJ689" s="61"/>
      <c r="IK689" s="61"/>
      <c r="IL689" s="61"/>
      <c r="IM689" s="61"/>
      <c r="IN689" s="61"/>
      <c r="IO689" s="61"/>
      <c r="IP689" s="61"/>
      <c r="IQ689" s="61"/>
      <c r="IR689" s="61"/>
      <c r="IS689" s="77"/>
      <c r="IT689" s="77"/>
      <c r="IU689" s="77"/>
      <c r="IV689" s="77"/>
      <c r="IW689" s="61"/>
      <c r="IX689" s="61"/>
      <c r="IY689" s="61"/>
      <c r="IZ689" s="61"/>
      <c r="JA689" s="61"/>
      <c r="JB689" s="61"/>
      <c r="JC689" s="61"/>
      <c r="JD689" s="61"/>
      <c r="JE689" s="61"/>
      <c r="JF689" s="61"/>
      <c r="JG689" s="61"/>
      <c r="JH689" s="61"/>
      <c r="JI689" s="61"/>
      <c r="JJ689" s="61"/>
      <c r="JK689" s="61"/>
      <c r="JL689" s="61"/>
      <c r="JM689" s="61"/>
      <c r="JN689" s="61"/>
      <c r="JO689" s="61"/>
      <c r="JP689" s="61"/>
      <c r="JQ689" s="61"/>
      <c r="JR689" s="61"/>
      <c r="JS689" s="61"/>
      <c r="JT689" s="61"/>
      <c r="JU689" s="61"/>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61"/>
      <c r="LG689" s="61"/>
      <c r="LH689" s="61"/>
      <c r="LI689" s="61"/>
      <c r="LJ689" s="61"/>
      <c r="LK689" s="61"/>
      <c r="LL689" s="61"/>
      <c r="LM689" s="61"/>
      <c r="LN689" s="61"/>
      <c r="LO689" s="61"/>
      <c r="LP689" s="61"/>
      <c r="LQ689" s="61"/>
      <c r="LR689" s="61"/>
      <c r="LS689" s="61"/>
      <c r="LT689" s="61"/>
      <c r="LU689" s="61"/>
      <c r="LV689" s="61"/>
      <c r="LW689" s="61"/>
      <c r="LX689" s="61"/>
      <c r="LY689" s="61"/>
      <c r="LZ689" s="61"/>
      <c r="MA689" s="61"/>
      <c r="MB689" s="78" t="s">
        <v>555</v>
      </c>
      <c r="MC689" s="61"/>
      <c r="MD689" s="61">
        <v>2</v>
      </c>
      <c r="ME689" s="61">
        <v>2</v>
      </c>
      <c r="MF689" s="61">
        <v>2</v>
      </c>
      <c r="MG689" s="61">
        <v>2</v>
      </c>
      <c r="MH689" s="61">
        <v>2</v>
      </c>
      <c r="MI689" s="61">
        <v>2</v>
      </c>
      <c r="MJ689" s="61">
        <v>2</v>
      </c>
      <c r="MK689" s="61">
        <v>2</v>
      </c>
      <c r="ML689" s="61">
        <v>2</v>
      </c>
      <c r="MM689" s="61">
        <v>2</v>
      </c>
      <c r="MN689" s="61">
        <v>2</v>
      </c>
      <c r="MO689" s="61">
        <v>2</v>
      </c>
      <c r="MP689" s="61">
        <v>2</v>
      </c>
      <c r="MQ689" s="61">
        <v>2</v>
      </c>
      <c r="MR689" s="61">
        <v>2</v>
      </c>
      <c r="MS689" s="61">
        <v>2</v>
      </c>
      <c r="MT689" s="61">
        <v>2</v>
      </c>
      <c r="MU689" s="61">
        <v>2</v>
      </c>
      <c r="MV689" s="61">
        <v>2</v>
      </c>
      <c r="MW689" s="61">
        <v>2</v>
      </c>
      <c r="MX689" s="61">
        <v>2</v>
      </c>
      <c r="MY689" s="61">
        <v>2</v>
      </c>
      <c r="MZ689" s="61">
        <v>2</v>
      </c>
      <c r="NA689" s="61">
        <v>2</v>
      </c>
      <c r="NB689" s="61">
        <v>2</v>
      </c>
      <c r="NC689" s="61">
        <v>2</v>
      </c>
      <c r="ND689" s="202">
        <f>COUNTIF(MD689:NC689,"2")</f>
        <v>26</v>
      </c>
      <c r="NE689" s="203">
        <f>ND689/(ND689+NF689+NH689+NJ689)</f>
        <v>1</v>
      </c>
      <c r="NF689" s="202">
        <f>COUNTIF(MD689:NC689,"1")</f>
        <v>0</v>
      </c>
      <c r="NG689" s="203">
        <f>NF689/(ND689+NF689+NH689+NJ689)</f>
        <v>0</v>
      </c>
      <c r="NH689" s="202">
        <f>COUNTIF(MD689:NC689,"0")</f>
        <v>0</v>
      </c>
      <c r="NI689" s="203">
        <f>NH689/(ND689+NF689+NH689+NJ689)</f>
        <v>0</v>
      </c>
      <c r="NJ689" s="202">
        <f>COUNTIF(LQ689:NC689,"KĐG")</f>
        <v>0</v>
      </c>
      <c r="NK689" s="203">
        <f>NJ689/(ND689+NF689+NH689+NJ689)</f>
        <v>0</v>
      </c>
      <c r="NL689" s="204">
        <f>(((ND689*2)+(NF689*1)+(NH689*0)))/(ND689+NF689+NH689)</f>
        <v>2</v>
      </c>
      <c r="NM689" s="207" t="str">
        <f>IF(NK689&gt;=50%,"KĐG",IF(NL689&gt;=1.6,"Đạt mục tiêu",IF(NL689&gt;=1,"Cần cố gắng","Chưa đạt")))</f>
        <v>Đạt mục tiêu</v>
      </c>
      <c r="NN689" s="61"/>
      <c r="NO689" s="61"/>
      <c r="NP689" s="61"/>
      <c r="NQ689" s="61"/>
      <c r="NR689" s="61"/>
      <c r="NS689" s="61"/>
      <c r="NT689" s="61"/>
      <c r="NU689" s="61"/>
      <c r="NV689" s="61"/>
      <c r="NW689" s="61"/>
      <c r="NX689" s="61"/>
      <c r="NY689" s="61"/>
      <c r="NZ689" s="61"/>
      <c r="OA689" s="61"/>
      <c r="OB689" s="61"/>
      <c r="OC689" s="61"/>
      <c r="OD689" s="61"/>
      <c r="OE689" s="61"/>
      <c r="OF689" s="61"/>
      <c r="OG689" s="61"/>
      <c r="OH689" s="61"/>
      <c r="OI689" s="61"/>
      <c r="OJ689" s="61"/>
      <c r="OK689" s="61"/>
      <c r="OL689" s="61"/>
      <c r="OM689" s="61"/>
      <c r="ON689" s="61"/>
      <c r="OO689" s="61"/>
      <c r="OP689" s="61"/>
      <c r="OQ689" s="61"/>
      <c r="OR689" s="61"/>
      <c r="OS689" s="61"/>
      <c r="OT689" s="61"/>
      <c r="OU689" s="61"/>
      <c r="OV689" s="61"/>
      <c r="OW689" s="61"/>
      <c r="OX689" s="61"/>
      <c r="OY689" s="61"/>
      <c r="OZ689" s="61"/>
    </row>
    <row r="690" spans="1:416" ht="63" hidden="1">
      <c r="A690" s="282"/>
      <c r="B690" s="282"/>
      <c r="C690" s="278"/>
      <c r="D690" s="281"/>
      <c r="E690" s="278"/>
      <c r="F690" s="292"/>
      <c r="G690" s="281"/>
      <c r="H690" s="137" t="s">
        <v>1489</v>
      </c>
      <c r="I690" s="56" t="s">
        <v>1500</v>
      </c>
      <c r="J690" s="134"/>
      <c r="K690" s="206" t="s">
        <v>662</v>
      </c>
      <c r="L690" s="134" t="s">
        <v>500</v>
      </c>
      <c r="M690" s="55" t="s">
        <v>379</v>
      </c>
      <c r="N690" s="61" t="s">
        <v>349</v>
      </c>
      <c r="O690" s="282"/>
      <c r="P690" s="282"/>
      <c r="Q690" s="131"/>
      <c r="R690" s="131"/>
      <c r="S690" s="131"/>
      <c r="T690" s="131"/>
      <c r="U690" s="131"/>
      <c r="V690" s="131"/>
      <c r="W690" s="131"/>
      <c r="X690" s="131"/>
      <c r="Y690" s="131"/>
      <c r="Z690" s="131"/>
      <c r="AA690" s="131" t="s">
        <v>205</v>
      </c>
      <c r="AB690" s="130">
        <f t="shared" si="1017"/>
        <v>1</v>
      </c>
      <c r="AC690" s="77"/>
      <c r="AD690" s="77"/>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251"/>
      <c r="BT690" s="251"/>
      <c r="BU690" s="77"/>
      <c r="BV690" s="77"/>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77"/>
      <c r="DM690" s="77"/>
      <c r="DN690" s="77"/>
      <c r="DO690" s="77"/>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61"/>
      <c r="EX690" s="61"/>
      <c r="EY690" s="61"/>
      <c r="EZ690" s="61"/>
      <c r="FA690" s="61"/>
      <c r="FB690" s="61"/>
      <c r="FC690" s="61"/>
      <c r="FD690" s="61"/>
      <c r="FE690" s="77"/>
      <c r="FF690" s="77"/>
      <c r="FG690" s="77"/>
      <c r="FH690" s="77"/>
      <c r="FI690" s="77"/>
      <c r="FJ690" s="61"/>
      <c r="FK690" s="61"/>
      <c r="FL690" s="61"/>
      <c r="FM690" s="61"/>
      <c r="FN690" s="61"/>
      <c r="FO690" s="61"/>
      <c r="FP690" s="61"/>
      <c r="FQ690" s="61"/>
      <c r="FR690" s="61"/>
      <c r="FS690" s="61"/>
      <c r="FT690" s="61"/>
      <c r="FU690" s="61"/>
      <c r="FV690" s="61"/>
      <c r="FW690" s="61"/>
      <c r="FX690" s="61"/>
      <c r="FY690" s="61"/>
      <c r="FZ690" s="61"/>
      <c r="GA690" s="61"/>
      <c r="GB690" s="61"/>
      <c r="GC690" s="61"/>
      <c r="GD690" s="61"/>
      <c r="GE690" s="61"/>
      <c r="GF690" s="61"/>
      <c r="GG690" s="61"/>
      <c r="GH690" s="61"/>
      <c r="GI690" s="61"/>
      <c r="GJ690" s="61"/>
      <c r="GK690" s="61"/>
      <c r="GL690" s="61"/>
      <c r="GM690" s="61"/>
      <c r="GN690" s="61"/>
      <c r="GO690" s="61"/>
      <c r="GP690" s="61"/>
      <c r="GQ690" s="61"/>
      <c r="GR690" s="61"/>
      <c r="GS690" s="61"/>
      <c r="GT690" s="61"/>
      <c r="GU690" s="61"/>
      <c r="GV690" s="61"/>
      <c r="GW690" s="61"/>
      <c r="GX690" s="61"/>
      <c r="GY690" s="77"/>
      <c r="GZ690" s="77"/>
      <c r="HA690" s="77"/>
      <c r="HB690" s="77"/>
      <c r="HC690" s="77"/>
      <c r="HD690" s="61"/>
      <c r="HE690" s="61"/>
      <c r="HF690" s="61"/>
      <c r="HG690" s="61"/>
      <c r="HH690" s="61"/>
      <c r="HI690" s="61"/>
      <c r="HJ690" s="61"/>
      <c r="HK690" s="61"/>
      <c r="HL690" s="61"/>
      <c r="HM690" s="61"/>
      <c r="HN690" s="61"/>
      <c r="HO690" s="61"/>
      <c r="HP690" s="61"/>
      <c r="HQ690" s="61"/>
      <c r="HR690" s="61"/>
      <c r="HS690" s="61"/>
      <c r="HT690" s="61"/>
      <c r="HU690" s="61"/>
      <c r="HV690" s="61"/>
      <c r="HW690" s="61"/>
      <c r="HX690" s="61"/>
      <c r="HY690" s="61"/>
      <c r="HZ690" s="61"/>
      <c r="IA690" s="61"/>
      <c r="IB690" s="61"/>
      <c r="IC690" s="61"/>
      <c r="ID690" s="61"/>
      <c r="IE690" s="61"/>
      <c r="IF690" s="61"/>
      <c r="IG690" s="61"/>
      <c r="IH690" s="61"/>
      <c r="II690" s="61"/>
      <c r="IJ690" s="61"/>
      <c r="IK690" s="61"/>
      <c r="IL690" s="61"/>
      <c r="IM690" s="61"/>
      <c r="IN690" s="61"/>
      <c r="IO690" s="61"/>
      <c r="IP690" s="61"/>
      <c r="IQ690" s="61"/>
      <c r="IR690" s="61"/>
      <c r="IS690" s="77"/>
      <c r="IT690" s="77"/>
      <c r="IU690" s="77"/>
      <c r="IV690" s="77"/>
      <c r="IW690" s="61"/>
      <c r="IX690" s="61"/>
      <c r="IY690" s="61"/>
      <c r="IZ690" s="61"/>
      <c r="JA690" s="61"/>
      <c r="JB690" s="61"/>
      <c r="JC690" s="61"/>
      <c r="JD690" s="61"/>
      <c r="JE690" s="61"/>
      <c r="JF690" s="61"/>
      <c r="JG690" s="61"/>
      <c r="JH690" s="61"/>
      <c r="JI690" s="61"/>
      <c r="JJ690" s="61"/>
      <c r="JK690" s="61"/>
      <c r="JL690" s="61"/>
      <c r="JM690" s="61"/>
      <c r="JN690" s="61"/>
      <c r="JO690" s="61"/>
      <c r="JP690" s="61"/>
      <c r="JQ690" s="61"/>
      <c r="JR690" s="61"/>
      <c r="JS690" s="61"/>
      <c r="JT690" s="61"/>
      <c r="JU690" s="61"/>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61"/>
      <c r="LG690" s="61"/>
      <c r="LH690" s="61"/>
      <c r="LI690" s="61"/>
      <c r="LJ690" s="61"/>
      <c r="LK690" s="61"/>
      <c r="LL690" s="61"/>
      <c r="LM690" s="61"/>
      <c r="LN690" s="61"/>
      <c r="LO690" s="61"/>
      <c r="LP690" s="61"/>
      <c r="LQ690" s="61"/>
      <c r="LR690" s="61"/>
      <c r="LS690" s="61"/>
      <c r="LT690" s="61"/>
      <c r="LU690" s="61"/>
      <c r="LV690" s="61"/>
      <c r="LW690" s="61"/>
      <c r="LX690" s="61"/>
      <c r="LY690" s="61"/>
      <c r="LZ690" s="61"/>
      <c r="MA690" s="61"/>
      <c r="MB690" s="61"/>
      <c r="MC690" s="61"/>
      <c r="MD690" s="61"/>
      <c r="ME690" s="61"/>
      <c r="MF690" s="61"/>
      <c r="MG690" s="61"/>
      <c r="MH690" s="61"/>
      <c r="MI690" s="61"/>
      <c r="MJ690" s="61"/>
      <c r="MK690" s="61"/>
      <c r="ML690" s="61"/>
      <c r="MM690" s="61"/>
      <c r="MN690" s="61"/>
      <c r="MO690" s="61"/>
      <c r="MP690" s="61"/>
      <c r="MQ690" s="61"/>
      <c r="MR690" s="61"/>
      <c r="MS690" s="61"/>
      <c r="MT690" s="61"/>
      <c r="MU690" s="61"/>
      <c r="MV690" s="61"/>
      <c r="MW690" s="61"/>
      <c r="MX690" s="61"/>
      <c r="MY690" s="61"/>
      <c r="MZ690" s="61"/>
      <c r="NA690" s="61"/>
      <c r="NB690" s="61"/>
      <c r="NC690" s="61"/>
      <c r="ND690" s="61"/>
      <c r="NE690" s="61"/>
      <c r="NF690" s="61"/>
      <c r="NG690" s="61"/>
      <c r="NH690" s="61"/>
      <c r="NI690" s="61"/>
      <c r="NJ690" s="61"/>
      <c r="NK690" s="61"/>
      <c r="NL690" s="61"/>
      <c r="NM690" s="61"/>
      <c r="NN690" s="77" t="s">
        <v>555</v>
      </c>
      <c r="NO690" s="77" t="s">
        <v>555</v>
      </c>
      <c r="NP690" s="61">
        <v>2</v>
      </c>
      <c r="NQ690" s="61">
        <v>2</v>
      </c>
      <c r="NR690" s="61">
        <v>2</v>
      </c>
      <c r="NS690" s="61">
        <v>2</v>
      </c>
      <c r="NT690" s="61">
        <v>2</v>
      </c>
      <c r="NU690" s="61">
        <v>2</v>
      </c>
      <c r="NV690" s="61">
        <v>2</v>
      </c>
      <c r="NW690" s="61">
        <v>2</v>
      </c>
      <c r="NX690" s="61">
        <v>2</v>
      </c>
      <c r="NY690" s="61">
        <v>2</v>
      </c>
      <c r="NZ690" s="61">
        <v>2</v>
      </c>
      <c r="OA690" s="61">
        <v>2</v>
      </c>
      <c r="OB690" s="61">
        <v>2</v>
      </c>
      <c r="OC690" s="61">
        <v>2</v>
      </c>
      <c r="OD690" s="61">
        <v>2</v>
      </c>
      <c r="OE690" s="61">
        <v>2</v>
      </c>
      <c r="OF690" s="61">
        <v>2</v>
      </c>
      <c r="OG690" s="61">
        <v>2</v>
      </c>
      <c r="OH690" s="61">
        <v>2</v>
      </c>
      <c r="OI690" s="61">
        <v>2</v>
      </c>
      <c r="OJ690" s="61">
        <v>2</v>
      </c>
      <c r="OK690" s="61">
        <v>2</v>
      </c>
      <c r="OL690" s="61">
        <v>2</v>
      </c>
      <c r="OM690" s="61">
        <v>2</v>
      </c>
      <c r="ON690" s="61">
        <v>2</v>
      </c>
      <c r="OO690" s="61">
        <v>1</v>
      </c>
      <c r="OP690" s="202">
        <f>COUNTIF(NP690:OO690,"2")</f>
        <v>25</v>
      </c>
      <c r="OQ690" s="203">
        <f>OP690/(OP690+OR690+OT690+OV690)</f>
        <v>0.96153846153846156</v>
      </c>
      <c r="OR690" s="202">
        <f>COUNTIF(NP690:OO690,"1")</f>
        <v>1</v>
      </c>
      <c r="OS690" s="203">
        <f>OR690/(OP690+OR690+OT690+OV690)</f>
        <v>3.8461538461538464E-2</v>
      </c>
      <c r="OT690" s="202">
        <f>COUNTIF(NP690:OO690,"0")</f>
        <v>0</v>
      </c>
      <c r="OU690" s="203">
        <f>OT690/(OP690+OR690+OT690+OV690)</f>
        <v>0</v>
      </c>
      <c r="OV690" s="202">
        <f>COUNTIF(NC690:OO690,"KĐG")</f>
        <v>0</v>
      </c>
      <c r="OW690" s="203">
        <f>OV690/(OP690+OR690+OT690+OV690)</f>
        <v>0</v>
      </c>
      <c r="OX690" s="204">
        <f>(((OP690*2)+(OR690*1)+(OT690*0)))/(OP690+OR690+OT690)</f>
        <v>1.9615384615384615</v>
      </c>
      <c r="OY690" s="207" t="str">
        <f>IF(OW690&gt;=50%,"KĐG",IF(OX690&gt;=1.6,"Đạt mục tiêu",IF(OX690&gt;=1,"Cần cố gắng","Chưa đạt")))</f>
        <v>Đạt mục tiêu</v>
      </c>
      <c r="OZ690" s="61"/>
    </row>
    <row r="691" spans="1:416" ht="63" hidden="1">
      <c r="A691" s="282"/>
      <c r="B691" s="282">
        <v>255</v>
      </c>
      <c r="C691" s="278" t="s">
        <v>22</v>
      </c>
      <c r="D691" s="281" t="s">
        <v>4</v>
      </c>
      <c r="E691" s="278" t="s">
        <v>586</v>
      </c>
      <c r="F691" s="292" t="s">
        <v>6</v>
      </c>
      <c r="G691" s="281"/>
      <c r="H691" s="137" t="s">
        <v>1502</v>
      </c>
      <c r="I691" s="137" t="s">
        <v>1501</v>
      </c>
      <c r="J691" s="134"/>
      <c r="K691" s="206" t="s">
        <v>662</v>
      </c>
      <c r="L691" s="134" t="s">
        <v>500</v>
      </c>
      <c r="M691" s="55" t="s">
        <v>379</v>
      </c>
      <c r="N691" s="61" t="s">
        <v>349</v>
      </c>
      <c r="O691" s="282" t="s">
        <v>205</v>
      </c>
      <c r="P691" s="272"/>
      <c r="Q691" s="131" t="s">
        <v>205</v>
      </c>
      <c r="R691" s="131"/>
      <c r="S691" s="131"/>
      <c r="T691" s="131"/>
      <c r="U691" s="131"/>
      <c r="V691" s="131"/>
      <c r="W691" s="131"/>
      <c r="X691" s="131"/>
      <c r="Y691" s="131"/>
      <c r="Z691" s="131"/>
      <c r="AA691" s="131"/>
      <c r="AB691" s="130">
        <f t="shared" si="1017"/>
        <v>1</v>
      </c>
      <c r="AC691" s="77"/>
      <c r="AD691" s="77"/>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251"/>
      <c r="BT691" s="251"/>
      <c r="BU691" s="77"/>
      <c r="BV691" s="77"/>
      <c r="BW691" s="61"/>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61"/>
      <c r="DA691" s="61"/>
      <c r="DB691" s="61"/>
      <c r="DC691" s="61"/>
      <c r="DD691" s="61"/>
      <c r="DE691" s="61"/>
      <c r="DF691" s="61"/>
      <c r="DG691" s="61"/>
      <c r="DH691" s="61"/>
      <c r="DI691" s="61"/>
      <c r="DJ691" s="61"/>
      <c r="DK691" s="61"/>
      <c r="DL691" s="178" t="s">
        <v>555</v>
      </c>
      <c r="DM691" s="61"/>
      <c r="DN691" s="178" t="s">
        <v>555</v>
      </c>
      <c r="DO691" s="61"/>
      <c r="DP691" s="201">
        <v>2</v>
      </c>
      <c r="DQ691" s="201">
        <v>2</v>
      </c>
      <c r="DR691" s="201">
        <v>1</v>
      </c>
      <c r="DS691" s="201">
        <v>2</v>
      </c>
      <c r="DT691" s="201">
        <v>2</v>
      </c>
      <c r="DU691" s="201">
        <v>2</v>
      </c>
      <c r="DV691" s="201">
        <v>2</v>
      </c>
      <c r="DW691" s="201">
        <v>2</v>
      </c>
      <c r="DX691" s="201">
        <v>2</v>
      </c>
      <c r="DY691" s="201">
        <v>2</v>
      </c>
      <c r="DZ691" s="201">
        <v>2</v>
      </c>
      <c r="EA691" s="201">
        <v>2</v>
      </c>
      <c r="EB691" s="201">
        <v>1</v>
      </c>
      <c r="EC691" s="201">
        <v>2</v>
      </c>
      <c r="ED691" s="201">
        <v>2</v>
      </c>
      <c r="EE691" s="201">
        <v>2</v>
      </c>
      <c r="EF691" s="201">
        <v>2</v>
      </c>
      <c r="EG691" s="201">
        <v>2</v>
      </c>
      <c r="EH691" s="201">
        <v>2</v>
      </c>
      <c r="EI691" s="201">
        <v>2</v>
      </c>
      <c r="EJ691" s="201">
        <v>2</v>
      </c>
      <c r="EK691" s="201">
        <v>2</v>
      </c>
      <c r="EL691" s="201">
        <v>2</v>
      </c>
      <c r="EM691" s="201">
        <v>2</v>
      </c>
      <c r="EN691" s="201">
        <v>1</v>
      </c>
      <c r="EO691" s="201">
        <v>2</v>
      </c>
      <c r="EP691" s="201">
        <v>2</v>
      </c>
      <c r="EQ691" s="201">
        <v>2</v>
      </c>
      <c r="ER691" s="201">
        <v>2</v>
      </c>
      <c r="ES691" s="201">
        <v>2</v>
      </c>
      <c r="ET691" s="201">
        <v>2</v>
      </c>
      <c r="EU691" s="202">
        <f>COUNTIF(DL691:ET691,"2")</f>
        <v>28</v>
      </c>
      <c r="EV691" s="203">
        <f>EU691/(EU691+EW691+EY691+FA691)</f>
        <v>0.90322580645161288</v>
      </c>
      <c r="EW691" s="202">
        <f>COUNTIF(DL691:ET691,"1")</f>
        <v>3</v>
      </c>
      <c r="EX691" s="203">
        <f>EW691/(EU691+EW691+EY691+FA691)</f>
        <v>9.6774193548387094E-2</v>
      </c>
      <c r="EY691" s="202">
        <f>COUNTIF(DL691:ET691,"0")</f>
        <v>0</v>
      </c>
      <c r="EZ691" s="203">
        <f>EY691/(EU691+EW691+EY691+FA691)</f>
        <v>0</v>
      </c>
      <c r="FA691" s="202">
        <f>COUNTIF(DL691:ET691,"KĐG")</f>
        <v>0</v>
      </c>
      <c r="FB691" s="203">
        <f>FA691/(EU691+EW691+EY691+FA691)</f>
        <v>0</v>
      </c>
      <c r="FC691" s="204">
        <f>(((EU691*2)+(EW691*1)+(EY691*0)))/(EU691+EW691+EY691)</f>
        <v>1.903225806451613</v>
      </c>
      <c r="FD691" s="207" t="str">
        <f>IF(FB691&gt;=50%,"KĐG",IF(FC691&gt;=1.6,"Đạt mục tiêu",IF(FC691&gt;=1,"Cần cố gắng","Chưa đạt")))</f>
        <v>Đạt mục tiêu</v>
      </c>
      <c r="FE691" s="77"/>
      <c r="FF691" s="77"/>
      <c r="FG691" s="77"/>
      <c r="FH691" s="77"/>
      <c r="FI691" s="77"/>
      <c r="FJ691" s="61">
        <v>2</v>
      </c>
      <c r="FK691" s="61">
        <v>2</v>
      </c>
      <c r="FL691" s="61">
        <v>2</v>
      </c>
      <c r="FM691" s="61">
        <v>2</v>
      </c>
      <c r="FN691" s="61">
        <v>2</v>
      </c>
      <c r="FO691" s="61">
        <v>2</v>
      </c>
      <c r="FP691" s="61">
        <v>2</v>
      </c>
      <c r="FQ691" s="61">
        <v>2</v>
      </c>
      <c r="FR691" s="61">
        <v>2</v>
      </c>
      <c r="FS691" s="61">
        <v>2</v>
      </c>
      <c r="FT691" s="61">
        <v>2</v>
      </c>
      <c r="FU691" s="61">
        <v>2</v>
      </c>
      <c r="FV691" s="61">
        <v>2</v>
      </c>
      <c r="FW691" s="61">
        <v>2</v>
      </c>
      <c r="FX691" s="61">
        <v>2</v>
      </c>
      <c r="FY691" s="61">
        <v>2</v>
      </c>
      <c r="FZ691" s="61">
        <v>2</v>
      </c>
      <c r="GA691" s="61">
        <v>2</v>
      </c>
      <c r="GB691" s="61">
        <v>2</v>
      </c>
      <c r="GC691" s="61">
        <v>2</v>
      </c>
      <c r="GD691" s="61"/>
      <c r="GE691" s="61"/>
      <c r="GF691" s="61"/>
      <c r="GG691" s="61"/>
      <c r="GH691" s="61"/>
      <c r="GI691" s="61">
        <v>2</v>
      </c>
      <c r="GJ691" s="61">
        <v>2</v>
      </c>
      <c r="GK691" s="61">
        <v>2</v>
      </c>
      <c r="GL691" s="61">
        <v>2</v>
      </c>
      <c r="GM691" s="61"/>
      <c r="GN691" s="61">
        <v>2</v>
      </c>
      <c r="GO691" s="202">
        <f>COUNTIF(FA691:GN691,"2")</f>
        <v>25</v>
      </c>
      <c r="GP691" s="203">
        <f>GO691/(GO691+GQ691+GS691+GU691)</f>
        <v>0.92592592592592593</v>
      </c>
      <c r="GQ691" s="202">
        <f>COUNTIF(FA691:GN691,"1")</f>
        <v>0</v>
      </c>
      <c r="GR691" s="203">
        <f>GQ691/(GO691+GQ691+GS691+GU691)</f>
        <v>0</v>
      </c>
      <c r="GS691" s="202">
        <f>COUNTIF(FA691:GN691,"0")</f>
        <v>2</v>
      </c>
      <c r="GT691" s="203">
        <f>GS691/(GO691+GQ691+GS691+GU691)</f>
        <v>7.407407407407407E-2</v>
      </c>
      <c r="GU691" s="202">
        <f>COUNTIF(EU691:GN691,"KĐG")</f>
        <v>0</v>
      </c>
      <c r="GV691" s="203">
        <f>GU691/(GO691+GQ691+GS691+GU691)</f>
        <v>0</v>
      </c>
      <c r="GW691" s="204">
        <f>(((GO691*2)+(GQ691*1)+(GS691*0)))/(GO691+GQ691+GS691)</f>
        <v>1.8518518518518519</v>
      </c>
      <c r="GX691" s="207" t="str">
        <f>IF(GV691&gt;=50%,"KĐG",IF(GW691&gt;=1.6,"Đạt mục tiêu",IF(GW691&gt;=1,"Cần cố gắng","Chưa đạt")))</f>
        <v>Đạt mục tiêu</v>
      </c>
      <c r="GY691" s="77"/>
      <c r="GZ691" s="77"/>
      <c r="HA691" s="77"/>
      <c r="HB691" s="77"/>
      <c r="HC691" s="77"/>
      <c r="HD691" s="61"/>
      <c r="HE691" s="61"/>
      <c r="HF691" s="61"/>
      <c r="HG691" s="61"/>
      <c r="HH691" s="61"/>
      <c r="HI691" s="61"/>
      <c r="HJ691" s="61"/>
      <c r="HK691" s="61"/>
      <c r="HL691" s="61"/>
      <c r="HM691" s="61"/>
      <c r="HN691" s="61"/>
      <c r="HO691" s="61"/>
      <c r="HP691" s="61"/>
      <c r="HQ691" s="61"/>
      <c r="HR691" s="61"/>
      <c r="HS691" s="61"/>
      <c r="HT691" s="61"/>
      <c r="HU691" s="61"/>
      <c r="HV691" s="61"/>
      <c r="HW691" s="61"/>
      <c r="HX691" s="61"/>
      <c r="HY691" s="61"/>
      <c r="HZ691" s="61"/>
      <c r="IA691" s="61"/>
      <c r="IB691" s="61"/>
      <c r="IC691" s="61"/>
      <c r="ID691" s="61"/>
      <c r="IE691" s="61"/>
      <c r="IF691" s="61"/>
      <c r="IG691" s="61"/>
      <c r="IH691" s="61"/>
      <c r="II691" s="61"/>
      <c r="IJ691" s="61"/>
      <c r="IK691" s="61"/>
      <c r="IL691" s="61"/>
      <c r="IM691" s="61"/>
      <c r="IN691" s="61"/>
      <c r="IO691" s="61"/>
      <c r="IP691" s="61"/>
      <c r="IQ691" s="61"/>
      <c r="IR691" s="61"/>
      <c r="IS691" s="77"/>
      <c r="IT691" s="77"/>
      <c r="IU691" s="77"/>
      <c r="IV691" s="77"/>
      <c r="IW691" s="61"/>
      <c r="IX691" s="61"/>
      <c r="IY691" s="61"/>
      <c r="IZ691" s="61"/>
      <c r="JA691" s="61"/>
      <c r="JB691" s="61"/>
      <c r="JC691" s="61"/>
      <c r="JD691" s="61"/>
      <c r="JE691" s="61"/>
      <c r="JF691" s="61"/>
      <c r="JG691" s="61"/>
      <c r="JH691" s="61"/>
      <c r="JI691" s="61"/>
      <c r="JJ691" s="61"/>
      <c r="JK691" s="61"/>
      <c r="JL691" s="61"/>
      <c r="JM691" s="61"/>
      <c r="JN691" s="61"/>
      <c r="JO691" s="61"/>
      <c r="JP691" s="61"/>
      <c r="JQ691" s="61"/>
      <c r="JR691" s="61"/>
      <c r="JS691" s="61"/>
      <c r="JT691" s="61"/>
      <c r="JU691" s="61"/>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61"/>
      <c r="LG691" s="61"/>
      <c r="LH691" s="61"/>
      <c r="LI691" s="61"/>
      <c r="LJ691" s="61"/>
      <c r="LK691" s="61"/>
      <c r="LL691" s="61"/>
      <c r="LM691" s="61"/>
      <c r="LN691" s="61"/>
      <c r="LO691" s="61"/>
      <c r="LP691" s="61"/>
      <c r="LQ691" s="61"/>
      <c r="LR691" s="61"/>
      <c r="LS691" s="61"/>
      <c r="LT691" s="61"/>
      <c r="LU691" s="61"/>
      <c r="LV691" s="61"/>
      <c r="LW691" s="61"/>
      <c r="LX691" s="61"/>
      <c r="LY691" s="61"/>
      <c r="LZ691" s="61"/>
      <c r="MA691" s="61"/>
      <c r="MB691" s="61"/>
      <c r="MC691" s="61"/>
      <c r="MD691" s="61"/>
      <c r="ME691" s="61"/>
      <c r="MF691" s="61"/>
      <c r="MG691" s="61"/>
      <c r="MH691" s="61"/>
      <c r="MI691" s="61"/>
      <c r="MJ691" s="61"/>
      <c r="MK691" s="61"/>
      <c r="ML691" s="61"/>
      <c r="MM691" s="61"/>
      <c r="MN691" s="61"/>
      <c r="MO691" s="61"/>
      <c r="MP691" s="61"/>
      <c r="MQ691" s="61"/>
      <c r="MR691" s="61"/>
      <c r="MS691" s="61"/>
      <c r="MT691" s="61"/>
      <c r="MU691" s="61"/>
      <c r="MV691" s="61"/>
      <c r="MW691" s="61"/>
      <c r="MX691" s="61"/>
      <c r="MY691" s="61"/>
      <c r="MZ691" s="61"/>
      <c r="NA691" s="61"/>
      <c r="NB691" s="61"/>
      <c r="NC691" s="61"/>
      <c r="ND691" s="61"/>
      <c r="NE691" s="61"/>
      <c r="NF691" s="61"/>
      <c r="NG691" s="61"/>
      <c r="NH691" s="61"/>
      <c r="NI691" s="61"/>
      <c r="NJ691" s="61"/>
      <c r="NK691" s="61"/>
      <c r="NL691" s="61"/>
      <c r="NM691" s="61"/>
      <c r="NN691" s="61"/>
      <c r="NO691" s="61"/>
      <c r="NP691" s="61"/>
      <c r="NQ691" s="61"/>
      <c r="NR691" s="61"/>
      <c r="NS691" s="61"/>
      <c r="NT691" s="61"/>
      <c r="NU691" s="61"/>
      <c r="NV691" s="61"/>
      <c r="NW691" s="61"/>
      <c r="NX691" s="61"/>
      <c r="NY691" s="61"/>
      <c r="NZ691" s="61"/>
      <c r="OA691" s="61"/>
      <c r="OB691" s="61"/>
      <c r="OC691" s="61"/>
      <c r="OD691" s="61"/>
      <c r="OE691" s="61"/>
      <c r="OF691" s="61"/>
      <c r="OG691" s="61"/>
      <c r="OH691" s="61"/>
      <c r="OI691" s="61"/>
      <c r="OJ691" s="61"/>
      <c r="OK691" s="61"/>
      <c r="OL691" s="61"/>
      <c r="OM691" s="61"/>
      <c r="ON691" s="61"/>
      <c r="OO691" s="61"/>
      <c r="OP691" s="61"/>
      <c r="OQ691" s="61"/>
      <c r="OR691" s="61"/>
      <c r="OS691" s="61"/>
      <c r="OT691" s="61"/>
      <c r="OU691" s="61"/>
      <c r="OV691" s="61"/>
      <c r="OW691" s="61"/>
      <c r="OX691" s="61"/>
      <c r="OY691" s="61"/>
      <c r="OZ691" s="61"/>
    </row>
    <row r="692" spans="1:416" ht="78.75" hidden="1">
      <c r="A692" s="282"/>
      <c r="B692" s="282"/>
      <c r="C692" s="278"/>
      <c r="D692" s="281"/>
      <c r="E692" s="278"/>
      <c r="F692" s="292"/>
      <c r="G692" s="281"/>
      <c r="H692" s="137" t="s">
        <v>1505</v>
      </c>
      <c r="I692" s="137" t="s">
        <v>1506</v>
      </c>
      <c r="J692" s="134"/>
      <c r="K692" s="206"/>
      <c r="L692" s="134"/>
      <c r="M692" s="134" t="s">
        <v>379</v>
      </c>
      <c r="N692" s="61" t="s">
        <v>349</v>
      </c>
      <c r="O692" s="282"/>
      <c r="P692" s="274"/>
      <c r="Q692" s="131"/>
      <c r="R692" s="131"/>
      <c r="S692" s="131"/>
      <c r="T692" s="131"/>
      <c r="U692" s="131"/>
      <c r="V692" s="131"/>
      <c r="W692" s="131"/>
      <c r="X692" s="131"/>
      <c r="Y692" s="131"/>
      <c r="Z692" s="131"/>
      <c r="AA692" s="131" t="s">
        <v>205</v>
      </c>
      <c r="AB692" s="130">
        <f t="shared" si="1017"/>
        <v>1</v>
      </c>
      <c r="AC692" s="77"/>
      <c r="AD692" s="77"/>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251"/>
      <c r="BT692" s="251"/>
      <c r="BU692" s="77"/>
      <c r="BV692" s="77"/>
      <c r="BW692" s="61"/>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61"/>
      <c r="DA692" s="61"/>
      <c r="DB692" s="61"/>
      <c r="DC692" s="61"/>
      <c r="DD692" s="61"/>
      <c r="DE692" s="61"/>
      <c r="DF692" s="61"/>
      <c r="DG692" s="61"/>
      <c r="DH692" s="61"/>
      <c r="DI692" s="61"/>
      <c r="DJ692" s="61"/>
      <c r="DK692" s="61"/>
      <c r="DL692" s="178"/>
      <c r="DM692" s="61"/>
      <c r="DN692" s="178"/>
      <c r="DO692" s="61"/>
      <c r="DP692" s="201"/>
      <c r="DQ692" s="201"/>
      <c r="DR692" s="201"/>
      <c r="DS692" s="201"/>
      <c r="DT692" s="201"/>
      <c r="DU692" s="201"/>
      <c r="DV692" s="201"/>
      <c r="DW692" s="201"/>
      <c r="DX692" s="201"/>
      <c r="DY692" s="201"/>
      <c r="DZ692" s="201"/>
      <c r="EA692" s="201"/>
      <c r="EB692" s="201"/>
      <c r="EC692" s="201"/>
      <c r="ED692" s="201"/>
      <c r="EE692" s="201"/>
      <c r="EF692" s="201"/>
      <c r="EG692" s="201"/>
      <c r="EH692" s="201"/>
      <c r="EI692" s="201"/>
      <c r="EJ692" s="201"/>
      <c r="EK692" s="201"/>
      <c r="EL692" s="201"/>
      <c r="EM692" s="201"/>
      <c r="EN692" s="201"/>
      <c r="EO692" s="201"/>
      <c r="EP692" s="201"/>
      <c r="EQ692" s="201"/>
      <c r="ER692" s="201"/>
      <c r="ES692" s="201"/>
      <c r="ET692" s="201"/>
      <c r="EU692" s="202"/>
      <c r="EV692" s="203"/>
      <c r="EW692" s="202"/>
      <c r="EX692" s="203"/>
      <c r="EY692" s="202"/>
      <c r="EZ692" s="203"/>
      <c r="FA692" s="202"/>
      <c r="FB692" s="203"/>
      <c r="FC692" s="204"/>
      <c r="FD692" s="207"/>
      <c r="FE692" s="77"/>
      <c r="FF692" s="77"/>
      <c r="FG692" s="77"/>
      <c r="FH692" s="77"/>
      <c r="FI692" s="77"/>
      <c r="FJ692" s="61"/>
      <c r="FK692" s="61"/>
      <c r="FL692" s="61"/>
      <c r="FM692" s="61"/>
      <c r="FN692" s="61"/>
      <c r="FO692" s="61"/>
      <c r="FP692" s="61"/>
      <c r="FQ692" s="61"/>
      <c r="FR692" s="61"/>
      <c r="FS692" s="61"/>
      <c r="FT692" s="61"/>
      <c r="FU692" s="61"/>
      <c r="FV692" s="61"/>
      <c r="FW692" s="61"/>
      <c r="FX692" s="61"/>
      <c r="FY692" s="61"/>
      <c r="FZ692" s="61"/>
      <c r="GA692" s="61"/>
      <c r="GB692" s="61"/>
      <c r="GC692" s="61"/>
      <c r="GD692" s="61"/>
      <c r="GE692" s="61"/>
      <c r="GF692" s="61"/>
      <c r="GG692" s="61"/>
      <c r="GH692" s="61"/>
      <c r="GI692" s="61"/>
      <c r="GJ692" s="61"/>
      <c r="GK692" s="61"/>
      <c r="GL692" s="61"/>
      <c r="GM692" s="61"/>
      <c r="GN692" s="61"/>
      <c r="GO692" s="202"/>
      <c r="GP692" s="203"/>
      <c r="GQ692" s="202"/>
      <c r="GR692" s="203"/>
      <c r="GS692" s="202"/>
      <c r="GT692" s="203"/>
      <c r="GU692" s="202"/>
      <c r="GV692" s="203"/>
      <c r="GW692" s="204"/>
      <c r="GX692" s="207"/>
      <c r="GY692" s="77"/>
      <c r="GZ692" s="77"/>
      <c r="HA692" s="77"/>
      <c r="HB692" s="77"/>
      <c r="HC692" s="77"/>
      <c r="HD692" s="61"/>
      <c r="HE692" s="61"/>
      <c r="HF692" s="61"/>
      <c r="HG692" s="61"/>
      <c r="HH692" s="61"/>
      <c r="HI692" s="61"/>
      <c r="HJ692" s="61"/>
      <c r="HK692" s="61"/>
      <c r="HL692" s="61"/>
      <c r="HM692" s="61"/>
      <c r="HN692" s="61"/>
      <c r="HO692" s="61"/>
      <c r="HP692" s="61"/>
      <c r="HQ692" s="61"/>
      <c r="HR692" s="61"/>
      <c r="HS692" s="61"/>
      <c r="HT692" s="61"/>
      <c r="HU692" s="61"/>
      <c r="HV692" s="61"/>
      <c r="HW692" s="61"/>
      <c r="HX692" s="61"/>
      <c r="HY692" s="61"/>
      <c r="HZ692" s="61"/>
      <c r="IA692" s="61"/>
      <c r="IB692" s="61"/>
      <c r="IC692" s="61"/>
      <c r="ID692" s="61"/>
      <c r="IE692" s="61"/>
      <c r="IF692" s="61"/>
      <c r="IG692" s="61"/>
      <c r="IH692" s="61"/>
      <c r="II692" s="61"/>
      <c r="IJ692" s="61"/>
      <c r="IK692" s="61"/>
      <c r="IL692" s="61"/>
      <c r="IM692" s="61"/>
      <c r="IN692" s="61"/>
      <c r="IO692" s="61"/>
      <c r="IP692" s="61"/>
      <c r="IQ692" s="61"/>
      <c r="IR692" s="61"/>
      <c r="IS692" s="77"/>
      <c r="IT692" s="77"/>
      <c r="IU692" s="77"/>
      <c r="IV692" s="77"/>
      <c r="IW692" s="61"/>
      <c r="IX692" s="61"/>
      <c r="IY692" s="61"/>
      <c r="IZ692" s="61"/>
      <c r="JA692" s="61"/>
      <c r="JB692" s="61"/>
      <c r="JC692" s="61"/>
      <c r="JD692" s="61"/>
      <c r="JE692" s="61"/>
      <c r="JF692" s="61"/>
      <c r="JG692" s="61"/>
      <c r="JH692" s="61"/>
      <c r="JI692" s="61"/>
      <c r="JJ692" s="61"/>
      <c r="JK692" s="61"/>
      <c r="JL692" s="61"/>
      <c r="JM692" s="61"/>
      <c r="JN692" s="61"/>
      <c r="JO692" s="61"/>
      <c r="JP692" s="61"/>
      <c r="JQ692" s="61"/>
      <c r="JR692" s="61"/>
      <c r="JS692" s="61"/>
      <c r="JT692" s="61"/>
      <c r="JU692" s="61"/>
      <c r="JV692" s="61"/>
      <c r="JW692" s="61"/>
      <c r="JX692" s="61"/>
      <c r="JY692" s="61"/>
      <c r="JZ692" s="61"/>
      <c r="KA692" s="61"/>
      <c r="KB692" s="61"/>
      <c r="KC692" s="61"/>
      <c r="KD692" s="61"/>
      <c r="KE692" s="61"/>
      <c r="KF692" s="61"/>
      <c r="KG692" s="61"/>
      <c r="KH692" s="61"/>
      <c r="KI692" s="61"/>
      <c r="KJ692" s="61"/>
      <c r="KK692" s="61"/>
      <c r="KL692" s="61"/>
      <c r="KM692" s="61"/>
      <c r="KN692" s="61"/>
      <c r="KO692" s="61"/>
      <c r="KP692" s="61"/>
      <c r="KQ692" s="61"/>
      <c r="KR692" s="61"/>
      <c r="KS692" s="61"/>
      <c r="KT692" s="61"/>
      <c r="KU692" s="61"/>
      <c r="KV692" s="61"/>
      <c r="KW692" s="61"/>
      <c r="KX692" s="61"/>
      <c r="KY692" s="61"/>
      <c r="KZ692" s="61"/>
      <c r="LA692" s="61"/>
      <c r="LB692" s="61"/>
      <c r="LC692" s="61"/>
      <c r="LD692" s="61"/>
      <c r="LE692" s="61"/>
      <c r="LF692" s="61"/>
      <c r="LG692" s="61"/>
      <c r="LH692" s="61"/>
      <c r="LI692" s="61"/>
      <c r="LJ692" s="61"/>
      <c r="LK692" s="61"/>
      <c r="LL692" s="61"/>
      <c r="LM692" s="61"/>
      <c r="LN692" s="61"/>
      <c r="LO692" s="61"/>
      <c r="LP692" s="61"/>
      <c r="LQ692" s="61"/>
      <c r="LR692" s="61"/>
      <c r="LS692" s="61"/>
      <c r="LT692" s="61"/>
      <c r="LU692" s="61"/>
      <c r="LV692" s="61"/>
      <c r="LW692" s="61"/>
      <c r="LX692" s="61"/>
      <c r="LY692" s="61"/>
      <c r="LZ692" s="61"/>
      <c r="MA692" s="61"/>
      <c r="MB692" s="61"/>
      <c r="MC692" s="61"/>
      <c r="MD692" s="61"/>
      <c r="ME692" s="61"/>
      <c r="MF692" s="61"/>
      <c r="MG692" s="61"/>
      <c r="MH692" s="61"/>
      <c r="MI692" s="61"/>
      <c r="MJ692" s="61"/>
      <c r="MK692" s="61"/>
      <c r="ML692" s="61"/>
      <c r="MM692" s="61"/>
      <c r="MN692" s="61"/>
      <c r="MO692" s="61"/>
      <c r="MP692" s="61"/>
      <c r="MQ692" s="61"/>
      <c r="MR692" s="61"/>
      <c r="MS692" s="61"/>
      <c r="MT692" s="61"/>
      <c r="MU692" s="61"/>
      <c r="MV692" s="61"/>
      <c r="MW692" s="61"/>
      <c r="MX692" s="61"/>
      <c r="MY692" s="61"/>
      <c r="MZ692" s="61"/>
      <c r="NA692" s="61"/>
      <c r="NB692" s="61"/>
      <c r="NC692" s="61"/>
      <c r="ND692" s="61"/>
      <c r="NE692" s="61"/>
      <c r="NF692" s="61"/>
      <c r="NG692" s="61"/>
      <c r="NH692" s="61"/>
      <c r="NI692" s="61"/>
      <c r="NJ692" s="61"/>
      <c r="NK692" s="61"/>
      <c r="NL692" s="61"/>
      <c r="NM692" s="61"/>
      <c r="NN692" s="61"/>
      <c r="NO692" s="61"/>
      <c r="NP692" s="61"/>
      <c r="NQ692" s="61"/>
      <c r="NR692" s="61"/>
      <c r="NS692" s="61"/>
      <c r="NT692" s="61"/>
      <c r="NU692" s="61"/>
      <c r="NV692" s="61"/>
      <c r="NW692" s="61"/>
      <c r="NX692" s="61"/>
      <c r="NY692" s="61"/>
      <c r="NZ692" s="61"/>
      <c r="OA692" s="61"/>
      <c r="OB692" s="61"/>
      <c r="OC692" s="61"/>
      <c r="OD692" s="61"/>
      <c r="OE692" s="61"/>
      <c r="OF692" s="61"/>
      <c r="OG692" s="61"/>
      <c r="OH692" s="61"/>
      <c r="OI692" s="61"/>
      <c r="OJ692" s="61"/>
      <c r="OK692" s="61"/>
      <c r="OL692" s="61"/>
      <c r="OM692" s="61"/>
      <c r="ON692" s="61"/>
      <c r="OO692" s="61"/>
      <c r="OP692" s="61"/>
      <c r="OQ692" s="61"/>
      <c r="OR692" s="61"/>
      <c r="OS692" s="61"/>
      <c r="OT692" s="61"/>
      <c r="OU692" s="61"/>
      <c r="OV692" s="61"/>
      <c r="OW692" s="61"/>
      <c r="OX692" s="61"/>
      <c r="OY692" s="61"/>
      <c r="OZ692" s="61"/>
    </row>
    <row r="693" spans="1:416" ht="63" hidden="1">
      <c r="A693" s="282"/>
      <c r="B693" s="282"/>
      <c r="C693" s="278"/>
      <c r="D693" s="281"/>
      <c r="E693" s="278"/>
      <c r="F693" s="292"/>
      <c r="G693" s="281"/>
      <c r="H693" s="142" t="s">
        <v>1503</v>
      </c>
      <c r="I693" s="137" t="s">
        <v>1504</v>
      </c>
      <c r="J693" s="134"/>
      <c r="K693" s="206" t="s">
        <v>662</v>
      </c>
      <c r="L693" s="134" t="s">
        <v>500</v>
      </c>
      <c r="M693" s="55" t="s">
        <v>379</v>
      </c>
      <c r="N693" s="61" t="s">
        <v>349</v>
      </c>
      <c r="O693" s="282"/>
      <c r="P693" s="273"/>
      <c r="Q693" s="131"/>
      <c r="R693" s="131"/>
      <c r="S693" s="131"/>
      <c r="T693" s="131"/>
      <c r="U693" s="131" t="s">
        <v>205</v>
      </c>
      <c r="V693" s="131"/>
      <c r="W693" s="131"/>
      <c r="X693" s="131"/>
      <c r="Y693" s="131"/>
      <c r="Z693" s="131"/>
      <c r="AA693" s="131"/>
      <c r="AB693" s="130">
        <f t="shared" si="1017"/>
        <v>1</v>
      </c>
      <c r="AC693" s="77"/>
      <c r="AD693" s="77"/>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251"/>
      <c r="BT693" s="251"/>
      <c r="BU693" s="77"/>
      <c r="BV693" s="77"/>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77"/>
      <c r="DM693" s="77"/>
      <c r="DN693" s="77"/>
      <c r="DO693" s="77"/>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77"/>
      <c r="FF693" s="77"/>
      <c r="FG693" s="77"/>
      <c r="FH693" s="77"/>
      <c r="FI693" s="77"/>
      <c r="FJ693" s="61"/>
      <c r="FK693" s="61"/>
      <c r="FL693" s="61"/>
      <c r="FM693" s="61"/>
      <c r="FN693" s="61"/>
      <c r="FO693" s="61"/>
      <c r="FP693" s="61"/>
      <c r="FQ693" s="61"/>
      <c r="FR693" s="61"/>
      <c r="FS693" s="61"/>
      <c r="FT693" s="61"/>
      <c r="FU693" s="61"/>
      <c r="FV693" s="61"/>
      <c r="FW693" s="61"/>
      <c r="FX693" s="61"/>
      <c r="FY693" s="61"/>
      <c r="FZ693" s="61"/>
      <c r="GA693" s="61"/>
      <c r="GB693" s="61"/>
      <c r="GC693" s="61"/>
      <c r="GD693" s="61"/>
      <c r="GE693" s="61"/>
      <c r="GF693" s="61"/>
      <c r="GG693" s="61"/>
      <c r="GH693" s="61"/>
      <c r="GI693" s="61"/>
      <c r="GJ693" s="61"/>
      <c r="GK693" s="61"/>
      <c r="GL693" s="61"/>
      <c r="GM693" s="61"/>
      <c r="GN693" s="61"/>
      <c r="GO693" s="202"/>
      <c r="GP693" s="203"/>
      <c r="GQ693" s="202"/>
      <c r="GR693" s="203"/>
      <c r="GS693" s="202"/>
      <c r="GT693" s="203"/>
      <c r="GU693" s="202"/>
      <c r="GV693" s="203"/>
      <c r="GW693" s="204"/>
      <c r="GX693" s="207"/>
      <c r="GY693" s="77"/>
      <c r="GZ693" s="77"/>
      <c r="HA693" s="77"/>
      <c r="HB693" s="77"/>
      <c r="HC693" s="77"/>
      <c r="HD693" s="61"/>
      <c r="HE693" s="61"/>
      <c r="HF693" s="61"/>
      <c r="HG693" s="61"/>
      <c r="HH693" s="61"/>
      <c r="HI693" s="61"/>
      <c r="HJ693" s="61"/>
      <c r="HK693" s="61"/>
      <c r="HL693" s="61"/>
      <c r="HM693" s="61"/>
      <c r="HN693" s="61"/>
      <c r="HO693" s="61"/>
      <c r="HP693" s="61"/>
      <c r="HQ693" s="61"/>
      <c r="HR693" s="61"/>
      <c r="HS693" s="61"/>
      <c r="HT693" s="61"/>
      <c r="HU693" s="61"/>
      <c r="HV693" s="61"/>
      <c r="HW693" s="61"/>
      <c r="HX693" s="61"/>
      <c r="HY693" s="61"/>
      <c r="HZ693" s="61"/>
      <c r="IA693" s="61"/>
      <c r="IB693" s="61"/>
      <c r="IC693" s="61"/>
      <c r="ID693" s="61"/>
      <c r="IE693" s="61"/>
      <c r="IF693" s="61"/>
      <c r="IG693" s="61"/>
      <c r="IH693" s="61"/>
      <c r="II693" s="61"/>
      <c r="IJ693" s="61"/>
      <c r="IK693" s="61"/>
      <c r="IL693" s="61"/>
      <c r="IM693" s="61"/>
      <c r="IN693" s="61"/>
      <c r="IO693" s="61"/>
      <c r="IP693" s="61"/>
      <c r="IQ693" s="61"/>
      <c r="IR693" s="61"/>
      <c r="IS693" s="77"/>
      <c r="IT693" s="77"/>
      <c r="IU693" s="77"/>
      <c r="IV693" s="77"/>
      <c r="IW693" s="61"/>
      <c r="IX693" s="61"/>
      <c r="IY693" s="61"/>
      <c r="IZ693" s="61"/>
      <c r="JA693" s="61"/>
      <c r="JB693" s="61"/>
      <c r="JC693" s="61"/>
      <c r="JD693" s="61"/>
      <c r="JE693" s="61"/>
      <c r="JF693" s="61"/>
      <c r="JG693" s="61"/>
      <c r="JH693" s="61"/>
      <c r="JI693" s="61"/>
      <c r="JJ693" s="61"/>
      <c r="JK693" s="61"/>
      <c r="JL693" s="61"/>
      <c r="JM693" s="61"/>
      <c r="JN693" s="61"/>
      <c r="JO693" s="61"/>
      <c r="JP693" s="61"/>
      <c r="JQ693" s="61"/>
      <c r="JR693" s="61"/>
      <c r="JS693" s="61"/>
      <c r="JT693" s="61"/>
      <c r="JU693" s="61"/>
      <c r="JV693" s="61"/>
      <c r="JW693" s="61"/>
      <c r="JX693" s="61"/>
      <c r="JY693" s="61"/>
      <c r="JZ693" s="61"/>
      <c r="KA693" s="61"/>
      <c r="KB693" s="61"/>
      <c r="KC693" s="61"/>
      <c r="KD693" s="61"/>
      <c r="KE693" s="61"/>
      <c r="KF693" s="61"/>
      <c r="KG693" s="61"/>
      <c r="KH693" s="61"/>
      <c r="KI693" s="61"/>
      <c r="KJ693" s="61"/>
      <c r="KK693" s="61"/>
      <c r="KL693" s="61"/>
      <c r="KM693" s="78" t="s">
        <v>552</v>
      </c>
      <c r="KN693" s="61"/>
      <c r="KO693" s="61"/>
      <c r="KP693" s="61"/>
      <c r="KQ693" s="61"/>
      <c r="KR693" s="61"/>
      <c r="KS693" s="61"/>
      <c r="KT693" s="61"/>
      <c r="KU693" s="61"/>
      <c r="KV693" s="61"/>
      <c r="KW693" s="61"/>
      <c r="KX693" s="61"/>
      <c r="KY693" s="61"/>
      <c r="KZ693" s="61"/>
      <c r="LA693" s="61"/>
      <c r="LB693" s="61"/>
      <c r="LC693" s="61"/>
      <c r="LD693" s="61"/>
      <c r="LE693" s="61"/>
      <c r="LF693" s="61"/>
      <c r="LG693" s="61"/>
      <c r="LH693" s="61"/>
      <c r="LI693" s="61"/>
      <c r="LJ693" s="61"/>
      <c r="LK693" s="61"/>
      <c r="LL693" s="61"/>
      <c r="LM693" s="61"/>
      <c r="LN693" s="61"/>
      <c r="LO693" s="61"/>
      <c r="LP693" s="61"/>
      <c r="LQ693" s="61"/>
      <c r="LR693" s="202"/>
      <c r="LS693" s="203"/>
      <c r="LT693" s="202"/>
      <c r="LU693" s="203"/>
      <c r="LV693" s="202"/>
      <c r="LW693" s="203"/>
      <c r="LX693" s="202"/>
      <c r="LY693" s="203"/>
      <c r="LZ693" s="204"/>
      <c r="MA693" s="208"/>
      <c r="MB693" s="61"/>
      <c r="MC693" s="61"/>
      <c r="MD693" s="61"/>
      <c r="ME693" s="61"/>
      <c r="MF693" s="61"/>
      <c r="MG693" s="61"/>
      <c r="MH693" s="61"/>
      <c r="MI693" s="61"/>
      <c r="MJ693" s="61"/>
      <c r="MK693" s="61"/>
      <c r="ML693" s="61"/>
      <c r="MM693" s="61"/>
      <c r="MN693" s="61"/>
      <c r="MO693" s="61"/>
      <c r="MP693" s="61"/>
      <c r="MQ693" s="61"/>
      <c r="MR693" s="61"/>
      <c r="MS693" s="61"/>
      <c r="MT693" s="61"/>
      <c r="MU693" s="61"/>
      <c r="MV693" s="61"/>
      <c r="MW693" s="61"/>
      <c r="MX693" s="61"/>
      <c r="MY693" s="61"/>
      <c r="MZ693" s="61"/>
      <c r="NA693" s="61"/>
      <c r="NB693" s="61"/>
      <c r="NC693" s="61"/>
      <c r="ND693" s="61"/>
      <c r="NE693" s="61"/>
      <c r="NF693" s="61"/>
      <c r="NG693" s="61"/>
      <c r="NH693" s="61"/>
      <c r="NI693" s="61"/>
      <c r="NJ693" s="61"/>
      <c r="NK693" s="61"/>
      <c r="NL693" s="61"/>
      <c r="NM693" s="61"/>
      <c r="NN693" s="61"/>
      <c r="NO693" s="61"/>
      <c r="NP693" s="61"/>
      <c r="NQ693" s="61"/>
      <c r="NR693" s="61"/>
      <c r="NS693" s="61"/>
      <c r="NT693" s="61"/>
      <c r="NU693" s="61"/>
      <c r="NV693" s="61"/>
      <c r="NW693" s="61"/>
      <c r="NX693" s="61"/>
      <c r="NY693" s="61"/>
      <c r="NZ693" s="61"/>
      <c r="OA693" s="61"/>
      <c r="OB693" s="61"/>
      <c r="OC693" s="61"/>
      <c r="OD693" s="61"/>
      <c r="OE693" s="61"/>
      <c r="OF693" s="61"/>
      <c r="OG693" s="61"/>
      <c r="OH693" s="61"/>
      <c r="OI693" s="61"/>
      <c r="OJ693" s="61"/>
      <c r="OK693" s="61"/>
      <c r="OL693" s="61"/>
      <c r="OM693" s="61"/>
      <c r="ON693" s="61"/>
      <c r="OO693" s="61"/>
      <c r="OP693" s="61"/>
      <c r="OQ693" s="61"/>
      <c r="OR693" s="61"/>
      <c r="OS693" s="61"/>
      <c r="OT693" s="61"/>
      <c r="OU693" s="61"/>
      <c r="OV693" s="61"/>
      <c r="OW693" s="61"/>
      <c r="OX693" s="61"/>
      <c r="OY693" s="61"/>
      <c r="OZ693" s="61"/>
    </row>
    <row r="694" spans="1:416" ht="55.5" hidden="1">
      <c r="A694" s="61">
        <v>586</v>
      </c>
      <c r="B694" s="282">
        <v>256</v>
      </c>
      <c r="C694" s="308" t="s">
        <v>311</v>
      </c>
      <c r="D694" s="281" t="s">
        <v>7</v>
      </c>
      <c r="E694" s="308" t="s">
        <v>312</v>
      </c>
      <c r="F694" s="292" t="s">
        <v>7</v>
      </c>
      <c r="G694" s="281" t="s">
        <v>205</v>
      </c>
      <c r="H694" s="137" t="s">
        <v>312</v>
      </c>
      <c r="I694" s="137" t="s">
        <v>811</v>
      </c>
      <c r="J694" s="134"/>
      <c r="K694" s="206" t="s">
        <v>662</v>
      </c>
      <c r="L694" s="134" t="s">
        <v>500</v>
      </c>
      <c r="M694" s="55" t="s">
        <v>379</v>
      </c>
      <c r="N694" s="61" t="s">
        <v>370</v>
      </c>
      <c r="O694" s="282" t="s">
        <v>205</v>
      </c>
      <c r="P694" s="282"/>
      <c r="Q694" s="131" t="s">
        <v>205</v>
      </c>
      <c r="R694" s="131"/>
      <c r="S694" s="131"/>
      <c r="T694" s="131"/>
      <c r="U694" s="131"/>
      <c r="V694" s="131"/>
      <c r="W694" s="131"/>
      <c r="X694" s="131"/>
      <c r="Y694" s="131"/>
      <c r="Z694" s="131"/>
      <c r="AA694" s="131"/>
      <c r="AB694" s="130">
        <f t="shared" si="1017"/>
        <v>1</v>
      </c>
      <c r="AC694" s="75" t="s">
        <v>553</v>
      </c>
      <c r="AD694" s="75"/>
      <c r="AE694" s="201">
        <v>2</v>
      </c>
      <c r="AF694" s="201">
        <v>2</v>
      </c>
      <c r="AG694" s="201">
        <v>2</v>
      </c>
      <c r="AH694" s="201">
        <v>2</v>
      </c>
      <c r="AI694" s="201">
        <v>2</v>
      </c>
      <c r="AJ694" s="201">
        <v>1</v>
      </c>
      <c r="AK694" s="201">
        <v>2</v>
      </c>
      <c r="AL694" s="201">
        <v>2</v>
      </c>
      <c r="AM694" s="201">
        <v>2</v>
      </c>
      <c r="AN694" s="201">
        <v>2</v>
      </c>
      <c r="AO694" s="201">
        <v>2</v>
      </c>
      <c r="AP694" s="201">
        <v>2</v>
      </c>
      <c r="AQ694" s="201">
        <v>2</v>
      </c>
      <c r="AR694" s="201">
        <v>2</v>
      </c>
      <c r="AS694" s="201">
        <v>2</v>
      </c>
      <c r="AT694" s="201">
        <v>1</v>
      </c>
      <c r="AU694" s="201">
        <v>2</v>
      </c>
      <c r="AV694" s="201">
        <v>2</v>
      </c>
      <c r="AW694" s="201">
        <v>2</v>
      </c>
      <c r="AX694" s="201">
        <v>2</v>
      </c>
      <c r="AY694" s="201">
        <v>2</v>
      </c>
      <c r="AZ694" s="201">
        <v>2</v>
      </c>
      <c r="BA694" s="201">
        <v>2</v>
      </c>
      <c r="BB694" s="201">
        <v>1</v>
      </c>
      <c r="BC694" s="201">
        <v>2</v>
      </c>
      <c r="BD694" s="201">
        <v>2</v>
      </c>
      <c r="BE694" s="201">
        <v>2</v>
      </c>
      <c r="BF694" s="201">
        <v>2</v>
      </c>
      <c r="BG694" s="201">
        <v>2</v>
      </c>
      <c r="BH694" s="201">
        <v>1</v>
      </c>
      <c r="BI694" s="202">
        <f>COUNTIF(AE694:BH694,"2")</f>
        <v>26</v>
      </c>
      <c r="BJ694" s="203">
        <f>BI694/(BI694+BK694+BM694+BO694)</f>
        <v>0.8666666666666667</v>
      </c>
      <c r="BK694" s="202">
        <f>COUNTIF(AE694:BH694,"1")</f>
        <v>4</v>
      </c>
      <c r="BL694" s="203">
        <f>BK694/(BI694+BK694+BM694+BO694)</f>
        <v>0.13333333333333333</v>
      </c>
      <c r="BM694" s="202">
        <f>COUNTIF(AE694:BH694,"0")</f>
        <v>0</v>
      </c>
      <c r="BN694" s="203">
        <f>BM694/(BI694+BK694+BM694+BO694)</f>
        <v>0</v>
      </c>
      <c r="BO694" s="202">
        <f>COUNTIF(P694:BH694,"KĐG")</f>
        <v>0</v>
      </c>
      <c r="BP694" s="203">
        <f>BO694/(BI694+BK694+BM694+BO694)</f>
        <v>0</v>
      </c>
      <c r="BQ694" s="204">
        <f>(((BI694*2)+(BK694*1)+(BM694*0)))/(BI694+BK694+BM694)</f>
        <v>1.8666666666666667</v>
      </c>
      <c r="BR694" s="205" t="str">
        <f>IF(BP694&gt;=50%,"KĐG",IF(BQ694&gt;=1.6,"Đạt mục tiêu",IF(BQ694&gt;=1,"Cần cố gắng","Chưa đạt")))</f>
        <v>Đạt mục tiêu</v>
      </c>
      <c r="BS694" s="251"/>
      <c r="BT694" s="251"/>
      <c r="BU694" s="77">
        <v>2</v>
      </c>
      <c r="BV694" s="77">
        <v>2</v>
      </c>
      <c r="BW694" s="61">
        <v>2</v>
      </c>
      <c r="BX694" s="61">
        <v>2</v>
      </c>
      <c r="BY694" s="61">
        <v>2</v>
      </c>
      <c r="BZ694" s="61">
        <v>1</v>
      </c>
      <c r="CA694" s="61">
        <v>2</v>
      </c>
      <c r="CB694" s="61">
        <v>2</v>
      </c>
      <c r="CC694" s="61">
        <v>2</v>
      </c>
      <c r="CD694" s="61">
        <v>2</v>
      </c>
      <c r="CE694" s="61">
        <v>2</v>
      </c>
      <c r="CF694" s="61">
        <v>2</v>
      </c>
      <c r="CG694" s="61">
        <v>2</v>
      </c>
      <c r="CH694" s="61">
        <v>2</v>
      </c>
      <c r="CI694" s="61">
        <v>2</v>
      </c>
      <c r="CJ694" s="61">
        <v>1</v>
      </c>
      <c r="CK694" s="61">
        <v>2</v>
      </c>
      <c r="CL694" s="61">
        <v>2</v>
      </c>
      <c r="CM694" s="61">
        <v>2</v>
      </c>
      <c r="CN694" s="61">
        <v>2</v>
      </c>
      <c r="CO694" s="61">
        <v>2</v>
      </c>
      <c r="CP694" s="61">
        <v>2</v>
      </c>
      <c r="CQ694" s="61">
        <v>2</v>
      </c>
      <c r="CR694" s="61">
        <v>1</v>
      </c>
      <c r="CS694" s="61">
        <v>2</v>
      </c>
      <c r="CT694" s="61">
        <v>2</v>
      </c>
      <c r="CU694" s="61">
        <v>2</v>
      </c>
      <c r="CV694" s="61">
        <v>2</v>
      </c>
      <c r="CW694" s="61">
        <v>2</v>
      </c>
      <c r="CX694" s="61">
        <v>1</v>
      </c>
      <c r="CY694" s="61">
        <f>COUNTIF(BU694:CX694,"2")</f>
        <v>26</v>
      </c>
      <c r="CZ694" s="61">
        <f>CY694/(CY694+DA694+DC694+DE694)</f>
        <v>0.8666666666666667</v>
      </c>
      <c r="DA694" s="61">
        <f>COUNTIF(BU694:CX694,"1")</f>
        <v>4</v>
      </c>
      <c r="DB694" s="61">
        <f>DA694/(CY694+DA694+DC694+DE694)</f>
        <v>0.13333333333333333</v>
      </c>
      <c r="DC694" s="61">
        <f>COUNTIF(BU694:CX694,"0")</f>
        <v>0</v>
      </c>
      <c r="DD694" s="61">
        <f>DC694/(CY694+DA694+DC694+DE694)</f>
        <v>0</v>
      </c>
      <c r="DE694" s="61">
        <f>COUNTIF(BG694:CX694,"KĐG")</f>
        <v>0</v>
      </c>
      <c r="DF694" s="61">
        <f>DE694/(CY694+DA694+DC694+DE694)</f>
        <v>0</v>
      </c>
      <c r="DG694" s="61">
        <f>(((CY694*2)+(DA694*1)+(DC694*0)))/(CY694+DA694+DC694)</f>
        <v>1.8666666666666667</v>
      </c>
      <c r="DH694" s="61" t="str">
        <f>IF(DF694&gt;=50%,"KĐG",IF(DG694&gt;=1.6,"Đạt mục tiêu",IF(DG694&gt;=1,"Cần cố gắng","Chưa đạt")))</f>
        <v>Đạt mục tiêu</v>
      </c>
      <c r="DI694" s="61"/>
      <c r="DJ694" s="61"/>
      <c r="DK694" s="61"/>
      <c r="DL694" s="77"/>
      <c r="DM694" s="77"/>
      <c r="DN694" s="77"/>
      <c r="DO694" s="77"/>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77"/>
      <c r="FF694" s="77"/>
      <c r="FG694" s="77"/>
      <c r="FH694" s="77"/>
      <c r="FI694" s="77"/>
      <c r="FJ694" s="61"/>
      <c r="FK694" s="61"/>
      <c r="FL694" s="61"/>
      <c r="FM694" s="61"/>
      <c r="FN694" s="61"/>
      <c r="FO694" s="61"/>
      <c r="FP694" s="61"/>
      <c r="FQ694" s="61"/>
      <c r="FR694" s="61"/>
      <c r="FS694" s="61"/>
      <c r="FT694" s="61"/>
      <c r="FU694" s="61"/>
      <c r="FV694" s="61"/>
      <c r="FW694" s="61"/>
      <c r="FX694" s="61"/>
      <c r="FY694" s="61"/>
      <c r="FZ694" s="61"/>
      <c r="GA694" s="61"/>
      <c r="GB694" s="61"/>
      <c r="GC694" s="61"/>
      <c r="GD694" s="61"/>
      <c r="GE694" s="61"/>
      <c r="GF694" s="61"/>
      <c r="GG694" s="61"/>
      <c r="GH694" s="61"/>
      <c r="GI694" s="61"/>
      <c r="GJ694" s="61"/>
      <c r="GK694" s="61"/>
      <c r="GL694" s="61"/>
      <c r="GM694" s="61"/>
      <c r="GN694" s="61"/>
      <c r="GO694" s="61"/>
      <c r="GP694" s="61"/>
      <c r="GQ694" s="61"/>
      <c r="GR694" s="61"/>
      <c r="GS694" s="61"/>
      <c r="GT694" s="61"/>
      <c r="GU694" s="61"/>
      <c r="GV694" s="61"/>
      <c r="GW694" s="61"/>
      <c r="GX694" s="61"/>
      <c r="GY694" s="77"/>
      <c r="GZ694" s="77"/>
      <c r="HA694" s="77"/>
      <c r="HB694" s="77"/>
      <c r="HC694" s="77"/>
      <c r="HD694" s="61"/>
      <c r="HE694" s="61"/>
      <c r="HF694" s="61"/>
      <c r="HG694" s="61"/>
      <c r="HH694" s="61"/>
      <c r="HI694" s="61"/>
      <c r="HJ694" s="61"/>
      <c r="HK694" s="61"/>
      <c r="HL694" s="61"/>
      <c r="HM694" s="61"/>
      <c r="HN694" s="61"/>
      <c r="HO694" s="61"/>
      <c r="HP694" s="61"/>
      <c r="HQ694" s="61"/>
      <c r="HR694" s="61"/>
      <c r="HS694" s="61"/>
      <c r="HT694" s="61"/>
      <c r="HU694" s="61"/>
      <c r="HV694" s="61"/>
      <c r="HW694" s="61"/>
      <c r="HX694" s="61"/>
      <c r="HY694" s="61"/>
      <c r="HZ694" s="61"/>
      <c r="IA694" s="61"/>
      <c r="IB694" s="61"/>
      <c r="IC694" s="61"/>
      <c r="ID694" s="61"/>
      <c r="IE694" s="61"/>
      <c r="IF694" s="61"/>
      <c r="IG694" s="61"/>
      <c r="IH694" s="61"/>
      <c r="II694" s="61"/>
      <c r="IJ694" s="61"/>
      <c r="IK694" s="61"/>
      <c r="IL694" s="61"/>
      <c r="IM694" s="61"/>
      <c r="IN694" s="61"/>
      <c r="IO694" s="61"/>
      <c r="IP694" s="61"/>
      <c r="IQ694" s="61"/>
      <c r="IR694" s="61"/>
      <c r="IS694" s="77"/>
      <c r="IT694" s="77"/>
      <c r="IU694" s="77"/>
      <c r="IV694" s="77"/>
      <c r="IW694" s="61"/>
      <c r="IX694" s="61"/>
      <c r="IY694" s="61"/>
      <c r="IZ694" s="61"/>
      <c r="JA694" s="61"/>
      <c r="JB694" s="61"/>
      <c r="JC694" s="61"/>
      <c r="JD694" s="61"/>
      <c r="JE694" s="61"/>
      <c r="JF694" s="61"/>
      <c r="JG694" s="61"/>
      <c r="JH694" s="61"/>
      <c r="JI694" s="61"/>
      <c r="JJ694" s="61"/>
      <c r="JK694" s="61"/>
      <c r="JL694" s="61"/>
      <c r="JM694" s="61"/>
      <c r="JN694" s="61"/>
      <c r="JO694" s="61"/>
      <c r="JP694" s="61"/>
      <c r="JQ694" s="61"/>
      <c r="JR694" s="61"/>
      <c r="JS694" s="61"/>
      <c r="JT694" s="61"/>
      <c r="JU694" s="61"/>
      <c r="JV694" s="61"/>
      <c r="JW694" s="61"/>
      <c r="JX694" s="61"/>
      <c r="JY694" s="61"/>
      <c r="JZ694" s="61"/>
      <c r="KA694" s="61"/>
      <c r="KB694" s="61"/>
      <c r="KC694" s="61"/>
      <c r="KD694" s="61"/>
      <c r="KE694" s="61"/>
      <c r="KF694" s="61"/>
      <c r="KG694" s="61"/>
      <c r="KH694" s="61"/>
      <c r="KI694" s="61"/>
      <c r="KJ694" s="61"/>
      <c r="KK694" s="78"/>
      <c r="KL694" s="61"/>
      <c r="KM694" s="61"/>
      <c r="KN694" s="61">
        <v>2</v>
      </c>
      <c r="KO694" s="61">
        <v>2</v>
      </c>
      <c r="KP694" s="61">
        <v>2</v>
      </c>
      <c r="KQ694" s="61">
        <v>2</v>
      </c>
      <c r="KR694" s="61">
        <v>2</v>
      </c>
      <c r="KS694" s="61">
        <v>2</v>
      </c>
      <c r="KT694" s="61">
        <v>2</v>
      </c>
      <c r="KU694" s="61">
        <v>2</v>
      </c>
      <c r="KV694" s="61">
        <v>2</v>
      </c>
      <c r="KW694" s="61">
        <v>2</v>
      </c>
      <c r="KX694" s="61">
        <v>2</v>
      </c>
      <c r="KY694" s="61">
        <v>2</v>
      </c>
      <c r="KZ694" s="61">
        <v>2</v>
      </c>
      <c r="LA694" s="61">
        <v>2</v>
      </c>
      <c r="LB694" s="61">
        <v>2</v>
      </c>
      <c r="LC694" s="61">
        <v>2</v>
      </c>
      <c r="LD694" s="61">
        <v>2</v>
      </c>
      <c r="LE694" s="61">
        <v>2</v>
      </c>
      <c r="LF694" s="61">
        <v>2</v>
      </c>
      <c r="LG694" s="61">
        <v>2</v>
      </c>
      <c r="LH694" s="61">
        <v>2</v>
      </c>
      <c r="LI694" s="61">
        <v>2</v>
      </c>
      <c r="LJ694" s="61">
        <v>2</v>
      </c>
      <c r="LK694" s="61"/>
      <c r="LL694" s="61"/>
      <c r="LM694" s="61"/>
      <c r="LN694" s="61"/>
      <c r="LO694" s="61">
        <v>2</v>
      </c>
      <c r="LP694" s="61">
        <v>2</v>
      </c>
      <c r="LQ694" s="61">
        <v>2</v>
      </c>
      <c r="LR694" s="202">
        <f>COUNTIF(KN694:LQ694,"2")</f>
        <v>26</v>
      </c>
      <c r="LS694" s="203">
        <f>LR694/(LR694+LT694+LV694+LX694)</f>
        <v>1</v>
      </c>
      <c r="LT694" s="202">
        <f>COUNTIF(KN694:LQ694,"1")</f>
        <v>0</v>
      </c>
      <c r="LU694" s="203">
        <f>LT694/(LR694+LT694+LV694+LX694)</f>
        <v>0</v>
      </c>
      <c r="LV694" s="202">
        <f>COUNTIF(KN694:LQ694,"0")</f>
        <v>0</v>
      </c>
      <c r="LW694" s="203">
        <f>LV694/(LR694+LT694+LV694+LX694)</f>
        <v>0</v>
      </c>
      <c r="LX694" s="202">
        <f>COUNTIF(KA694:LQ694,"KĐG")</f>
        <v>0</v>
      </c>
      <c r="LY694" s="203">
        <f>LX694/(LR694+LT694+LV694+LX694)</f>
        <v>0</v>
      </c>
      <c r="LZ694" s="204">
        <f>(((LR694*2)+(LT694*1)+(LV694*0)))/(LR694+LT694+LV694)</f>
        <v>2</v>
      </c>
      <c r="MA694" s="208" t="str">
        <f>IF(LY694&gt;=50%,"KĐG",IF(LZ694&gt;=1.6,"Đạt mục tiêu",IF(LZ694&gt;=1,"Cần cố gắng","Chưa đạt")))</f>
        <v>Đạt mục tiêu</v>
      </c>
      <c r="MB694" s="61"/>
      <c r="MC694" s="61"/>
      <c r="MD694" s="61"/>
      <c r="ME694" s="61"/>
      <c r="MF694" s="61"/>
      <c r="MG694" s="61"/>
      <c r="MH694" s="61"/>
      <c r="MI694" s="61"/>
      <c r="MJ694" s="61"/>
      <c r="MK694" s="61"/>
      <c r="ML694" s="61"/>
      <c r="MM694" s="61"/>
      <c r="MN694" s="61"/>
      <c r="MO694" s="61"/>
      <c r="MP694" s="61"/>
      <c r="MQ694" s="61"/>
      <c r="MR694" s="61"/>
      <c r="MS694" s="61"/>
      <c r="MT694" s="61"/>
      <c r="MU694" s="61"/>
      <c r="MV694" s="61"/>
      <c r="MW694" s="61"/>
      <c r="MX694" s="61"/>
      <c r="MY694" s="61"/>
      <c r="MZ694" s="61"/>
      <c r="NA694" s="61"/>
      <c r="NB694" s="61"/>
      <c r="NC694" s="61"/>
      <c r="ND694" s="61"/>
      <c r="NE694" s="61"/>
      <c r="NF694" s="61"/>
      <c r="NG694" s="61"/>
      <c r="NH694" s="61"/>
      <c r="NI694" s="61"/>
      <c r="NJ694" s="61"/>
      <c r="NK694" s="61"/>
      <c r="NL694" s="61"/>
      <c r="NM694" s="61"/>
      <c r="NN694" s="61"/>
      <c r="NO694" s="61"/>
      <c r="NP694" s="61"/>
      <c r="NQ694" s="61"/>
      <c r="NR694" s="61"/>
      <c r="NS694" s="61"/>
      <c r="NT694" s="61"/>
      <c r="NU694" s="61"/>
      <c r="NV694" s="61"/>
      <c r="NW694" s="61"/>
      <c r="NX694" s="61"/>
      <c r="NY694" s="61"/>
      <c r="NZ694" s="61"/>
      <c r="OA694" s="61"/>
      <c r="OB694" s="61"/>
      <c r="OC694" s="61"/>
      <c r="OD694" s="61"/>
      <c r="OE694" s="61"/>
      <c r="OF694" s="61"/>
      <c r="OG694" s="61"/>
      <c r="OH694" s="61"/>
      <c r="OI694" s="61"/>
      <c r="OJ694" s="61"/>
      <c r="OK694" s="61"/>
      <c r="OL694" s="61"/>
      <c r="OM694" s="61"/>
      <c r="ON694" s="61"/>
      <c r="OO694" s="61"/>
      <c r="OP694" s="61"/>
      <c r="OQ694" s="61"/>
      <c r="OR694" s="61"/>
      <c r="OS694" s="61"/>
      <c r="OT694" s="61"/>
      <c r="OU694" s="61"/>
      <c r="OV694" s="61"/>
      <c r="OW694" s="61"/>
      <c r="OX694" s="61"/>
      <c r="OY694" s="61"/>
      <c r="OZ694" s="61"/>
    </row>
    <row r="695" spans="1:416" ht="24" hidden="1">
      <c r="A695" s="61"/>
      <c r="B695" s="282"/>
      <c r="C695" s="308"/>
      <c r="D695" s="281"/>
      <c r="E695" s="308"/>
      <c r="F695" s="292"/>
      <c r="G695" s="281"/>
      <c r="H695" s="137" t="s">
        <v>312</v>
      </c>
      <c r="I695" s="137" t="s">
        <v>811</v>
      </c>
      <c r="J695" s="134"/>
      <c r="K695" s="206" t="s">
        <v>662</v>
      </c>
      <c r="L695" s="134" t="s">
        <v>500</v>
      </c>
      <c r="M695" s="55" t="s">
        <v>379</v>
      </c>
      <c r="N695" s="61" t="s">
        <v>370</v>
      </c>
      <c r="O695" s="282"/>
      <c r="P695" s="282"/>
      <c r="Q695" s="131"/>
      <c r="R695" s="131"/>
      <c r="S695" s="131"/>
      <c r="T695" s="131"/>
      <c r="U695" s="131"/>
      <c r="V695" s="131"/>
      <c r="W695" s="131" t="s">
        <v>205</v>
      </c>
      <c r="X695" s="131"/>
      <c r="Y695" s="131"/>
      <c r="Z695" s="131"/>
      <c r="AA695" s="131"/>
      <c r="AB695" s="130">
        <f t="shared" si="1017"/>
        <v>1</v>
      </c>
      <c r="AC695" s="77"/>
      <c r="AD695" s="77"/>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251"/>
      <c r="BT695" s="251"/>
      <c r="BU695" s="77"/>
      <c r="BV695" s="77"/>
      <c r="BW695" s="61"/>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61"/>
      <c r="DA695" s="61"/>
      <c r="DB695" s="61"/>
      <c r="DC695" s="61"/>
      <c r="DD695" s="61"/>
      <c r="DE695" s="61"/>
      <c r="DF695" s="61"/>
      <c r="DG695" s="61"/>
      <c r="DH695" s="61"/>
      <c r="DI695" s="61"/>
      <c r="DJ695" s="61"/>
      <c r="DK695" s="61"/>
      <c r="DL695" s="77"/>
      <c r="DM695" s="77"/>
      <c r="DN695" s="77"/>
      <c r="DO695" s="77"/>
      <c r="DP695" s="61"/>
      <c r="DQ695" s="61"/>
      <c r="DR695" s="61"/>
      <c r="DS695" s="61"/>
      <c r="DT695" s="61"/>
      <c r="DU695" s="61"/>
      <c r="DV695" s="61"/>
      <c r="DW695" s="61"/>
      <c r="DX695" s="61"/>
      <c r="DY695" s="61"/>
      <c r="DZ695" s="61"/>
      <c r="EA695" s="61"/>
      <c r="EB695" s="61"/>
      <c r="EC695" s="61"/>
      <c r="ED695" s="61"/>
      <c r="EE695" s="61"/>
      <c r="EF695" s="61"/>
      <c r="EG695" s="61"/>
      <c r="EH695" s="61"/>
      <c r="EI695" s="61"/>
      <c r="EJ695" s="61"/>
      <c r="EK695" s="61"/>
      <c r="EL695" s="61"/>
      <c r="EM695" s="61"/>
      <c r="EN695" s="61"/>
      <c r="EO695" s="61"/>
      <c r="EP695" s="61"/>
      <c r="EQ695" s="61"/>
      <c r="ER695" s="61"/>
      <c r="ES695" s="61"/>
      <c r="ET695" s="61"/>
      <c r="EU695" s="61"/>
      <c r="EV695" s="61"/>
      <c r="EW695" s="61"/>
      <c r="EX695" s="61"/>
      <c r="EY695" s="61"/>
      <c r="EZ695" s="61"/>
      <c r="FA695" s="61"/>
      <c r="FB695" s="61"/>
      <c r="FC695" s="61"/>
      <c r="FD695" s="61"/>
      <c r="FE695" s="79"/>
      <c r="FF695" s="79" t="s">
        <v>553</v>
      </c>
      <c r="FG695" s="79"/>
      <c r="FH695" s="79" t="s">
        <v>553</v>
      </c>
      <c r="FI695" s="79"/>
      <c r="FJ695" s="77" t="s">
        <v>463</v>
      </c>
      <c r="FK695" s="77" t="s">
        <v>463</v>
      </c>
      <c r="FL695" s="77" t="s">
        <v>1022</v>
      </c>
      <c r="FM695" s="77" t="s">
        <v>463</v>
      </c>
      <c r="FN695" s="77" t="s">
        <v>463</v>
      </c>
      <c r="FO695" s="77" t="s">
        <v>463</v>
      </c>
      <c r="FP695" s="77" t="s">
        <v>463</v>
      </c>
      <c r="FQ695" s="77" t="s">
        <v>463</v>
      </c>
      <c r="FR695" s="77" t="s">
        <v>463</v>
      </c>
      <c r="FS695" s="77" t="s">
        <v>463</v>
      </c>
      <c r="FT695" s="77" t="s">
        <v>463</v>
      </c>
      <c r="FU695" s="77" t="s">
        <v>463</v>
      </c>
      <c r="FV695" s="77" t="s">
        <v>463</v>
      </c>
      <c r="FW695" s="77" t="s">
        <v>463</v>
      </c>
      <c r="FX695" s="77" t="s">
        <v>463</v>
      </c>
      <c r="FY695" s="77" t="s">
        <v>463</v>
      </c>
      <c r="FZ695" s="77" t="s">
        <v>463</v>
      </c>
      <c r="GA695" s="77" t="s">
        <v>463</v>
      </c>
      <c r="GB695" s="77" t="s">
        <v>463</v>
      </c>
      <c r="GC695" s="77" t="s">
        <v>463</v>
      </c>
      <c r="GD695" s="77" t="s">
        <v>463</v>
      </c>
      <c r="GE695" s="77" t="s">
        <v>463</v>
      </c>
      <c r="GF695" s="77" t="s">
        <v>463</v>
      </c>
      <c r="GG695" s="77" t="s">
        <v>1022</v>
      </c>
      <c r="GH695" s="77" t="s">
        <v>463</v>
      </c>
      <c r="GI695" s="77" t="s">
        <v>463</v>
      </c>
      <c r="GJ695" s="77" t="s">
        <v>463</v>
      </c>
      <c r="GK695" s="77" t="s">
        <v>463</v>
      </c>
      <c r="GL695" s="77" t="s">
        <v>463</v>
      </c>
      <c r="GM695" s="77" t="s">
        <v>463</v>
      </c>
      <c r="GN695" s="77" t="s">
        <v>463</v>
      </c>
      <c r="GO695" s="202">
        <f>COUNTIF(EZ695:GN695,"2")</f>
        <v>29</v>
      </c>
      <c r="GP695" s="203">
        <f t="shared" ref="GP695" si="1018">GO695/(GO695+GQ695+GS695+GU695)</f>
        <v>0.93548387096774188</v>
      </c>
      <c r="GQ695" s="202">
        <f>COUNTIF(EZ695:GN695,"1")</f>
        <v>2</v>
      </c>
      <c r="GR695" s="203">
        <f t="shared" ref="GR695" si="1019">GQ695/(GO695+GQ695+GS695+GU695)</f>
        <v>6.4516129032258063E-2</v>
      </c>
      <c r="GS695" s="202">
        <f>COUNTIF(EZ695:GN695,"0")</f>
        <v>0</v>
      </c>
      <c r="GT695" s="203">
        <f t="shared" ref="GT695" si="1020">GS695/(GO695+GQ695+GS695+GU695)</f>
        <v>0</v>
      </c>
      <c r="GU695" s="202">
        <f>COUNTIF(EZ695:GN695,"KĐG")</f>
        <v>0</v>
      </c>
      <c r="GV695" s="203">
        <f t="shared" ref="GV695" si="1021">GU695/(GO695+GQ695+GS695+GU695)</f>
        <v>0</v>
      </c>
      <c r="GW695" s="204">
        <f t="shared" ref="GW695" si="1022">(((GO695*2)+(GQ695*1)+(GS695*0)))/(GO695+GQ695+GS695)</f>
        <v>1.935483870967742</v>
      </c>
      <c r="GX695" s="205" t="str">
        <f t="shared" ref="GX695" si="1023">IF(GV695&gt;=50%,"KĐG",IF(GW695&gt;=1.6,"Đạt mục tiêu",IF(GW695&gt;=1,"Cần cố gắng","Chưa đạt")))</f>
        <v>Đạt mục tiêu</v>
      </c>
      <c r="GY695" s="77"/>
      <c r="GZ695" s="77"/>
      <c r="HA695" s="77"/>
      <c r="HB695" s="77"/>
      <c r="HC695" s="77"/>
      <c r="HD695" s="61"/>
      <c r="HE695" s="61"/>
      <c r="HF695" s="61"/>
      <c r="HG695" s="61"/>
      <c r="HH695" s="61"/>
      <c r="HI695" s="61"/>
      <c r="HJ695" s="61"/>
      <c r="HK695" s="61"/>
      <c r="HL695" s="61"/>
      <c r="HM695" s="61"/>
      <c r="HN695" s="61"/>
      <c r="HO695" s="61"/>
      <c r="HP695" s="61"/>
      <c r="HQ695" s="61"/>
      <c r="HR695" s="61"/>
      <c r="HS695" s="61"/>
      <c r="HT695" s="61"/>
      <c r="HU695" s="61"/>
      <c r="HV695" s="61"/>
      <c r="HW695" s="61"/>
      <c r="HX695" s="61"/>
      <c r="HY695" s="61"/>
      <c r="HZ695" s="61"/>
      <c r="IA695" s="61"/>
      <c r="IB695" s="61"/>
      <c r="IC695" s="61"/>
      <c r="ID695" s="61"/>
      <c r="IE695" s="61"/>
      <c r="IF695" s="61"/>
      <c r="IG695" s="61"/>
      <c r="IH695" s="61"/>
      <c r="II695" s="61"/>
      <c r="IJ695" s="61"/>
      <c r="IK695" s="61"/>
      <c r="IL695" s="61"/>
      <c r="IM695" s="61"/>
      <c r="IN695" s="61"/>
      <c r="IO695" s="61"/>
      <c r="IP695" s="61"/>
      <c r="IQ695" s="61"/>
      <c r="IR695" s="61"/>
      <c r="IS695" s="77"/>
      <c r="IT695" s="77"/>
      <c r="IU695" s="77"/>
      <c r="IV695" s="77"/>
      <c r="IW695" s="61"/>
      <c r="IX695" s="61"/>
      <c r="IY695" s="61"/>
      <c r="IZ695" s="61"/>
      <c r="JA695" s="61"/>
      <c r="JB695" s="61"/>
      <c r="JC695" s="61"/>
      <c r="JD695" s="61"/>
      <c r="JE695" s="61"/>
      <c r="JF695" s="61"/>
      <c r="JG695" s="61"/>
      <c r="JH695" s="61"/>
      <c r="JI695" s="61"/>
      <c r="JJ695" s="61"/>
      <c r="JK695" s="61"/>
      <c r="JL695" s="61"/>
      <c r="JM695" s="61"/>
      <c r="JN695" s="61"/>
      <c r="JO695" s="61"/>
      <c r="JP695" s="61"/>
      <c r="JQ695" s="61"/>
      <c r="JR695" s="61"/>
      <c r="JS695" s="61"/>
      <c r="JT695" s="61"/>
      <c r="JU695" s="61"/>
      <c r="JV695" s="61"/>
      <c r="JW695" s="61"/>
      <c r="JX695" s="61"/>
      <c r="JY695" s="61"/>
      <c r="JZ695" s="61"/>
      <c r="KA695" s="61"/>
      <c r="KB695" s="61"/>
      <c r="KC695" s="61"/>
      <c r="KD695" s="61"/>
      <c r="KE695" s="61"/>
      <c r="KF695" s="61"/>
      <c r="KG695" s="61"/>
      <c r="KH695" s="61"/>
      <c r="KI695" s="61"/>
      <c r="KJ695" s="61"/>
      <c r="KK695" s="78"/>
      <c r="KL695" s="61"/>
      <c r="KM695" s="61"/>
      <c r="KN695" s="61"/>
      <c r="KO695" s="61"/>
      <c r="KP695" s="61"/>
      <c r="KQ695" s="61"/>
      <c r="KR695" s="61"/>
      <c r="KS695" s="61"/>
      <c r="KT695" s="61"/>
      <c r="KU695" s="61"/>
      <c r="KV695" s="61"/>
      <c r="KW695" s="61"/>
      <c r="KX695" s="61"/>
      <c r="KY695" s="61"/>
      <c r="KZ695" s="61"/>
      <c r="LA695" s="61"/>
      <c r="LB695" s="61"/>
      <c r="LC695" s="61"/>
      <c r="LD695" s="61"/>
      <c r="LE695" s="61"/>
      <c r="LF695" s="61"/>
      <c r="LG695" s="61"/>
      <c r="LH695" s="61"/>
      <c r="LI695" s="61"/>
      <c r="LJ695" s="61"/>
      <c r="LK695" s="61"/>
      <c r="LL695" s="61"/>
      <c r="LM695" s="61"/>
      <c r="LN695" s="61"/>
      <c r="LO695" s="61"/>
      <c r="LP695" s="61"/>
      <c r="LQ695" s="61"/>
      <c r="LR695" s="202"/>
      <c r="LS695" s="203"/>
      <c r="LT695" s="202"/>
      <c r="LU695" s="203"/>
      <c r="LV695" s="202"/>
      <c r="LW695" s="203"/>
      <c r="LX695" s="202"/>
      <c r="LY695" s="203"/>
      <c r="LZ695" s="204"/>
      <c r="MA695" s="208"/>
      <c r="MB695" s="61"/>
      <c r="MC695" s="61"/>
      <c r="MD695" s="61"/>
      <c r="ME695" s="61"/>
      <c r="MF695" s="61"/>
      <c r="MG695" s="61"/>
      <c r="MH695" s="61"/>
      <c r="MI695" s="61"/>
      <c r="MJ695" s="61"/>
      <c r="MK695" s="61"/>
      <c r="ML695" s="61"/>
      <c r="MM695" s="61"/>
      <c r="MN695" s="61"/>
      <c r="MO695" s="61"/>
      <c r="MP695" s="61"/>
      <c r="MQ695" s="61"/>
      <c r="MR695" s="61"/>
      <c r="MS695" s="61"/>
      <c r="MT695" s="61"/>
      <c r="MU695" s="61"/>
      <c r="MV695" s="61"/>
      <c r="MW695" s="61"/>
      <c r="MX695" s="61"/>
      <c r="MY695" s="61"/>
      <c r="MZ695" s="61"/>
      <c r="NA695" s="61"/>
      <c r="NB695" s="61"/>
      <c r="NC695" s="61"/>
      <c r="ND695" s="61"/>
      <c r="NE695" s="61"/>
      <c r="NF695" s="61"/>
      <c r="NG695" s="61"/>
      <c r="NH695" s="61"/>
      <c r="NI695" s="61"/>
      <c r="NJ695" s="61"/>
      <c r="NK695" s="61"/>
      <c r="NL695" s="61"/>
      <c r="NM695" s="61"/>
      <c r="NN695" s="61"/>
      <c r="NO695" s="61"/>
      <c r="NP695" s="61"/>
      <c r="NQ695" s="61"/>
      <c r="NR695" s="61"/>
      <c r="NS695" s="61"/>
      <c r="NT695" s="61"/>
      <c r="NU695" s="61"/>
      <c r="NV695" s="61"/>
      <c r="NW695" s="61"/>
      <c r="NX695" s="61"/>
      <c r="NY695" s="61"/>
      <c r="NZ695" s="61"/>
      <c r="OA695" s="61"/>
      <c r="OB695" s="61"/>
      <c r="OC695" s="61"/>
      <c r="OD695" s="61"/>
      <c r="OE695" s="61"/>
      <c r="OF695" s="61"/>
      <c r="OG695" s="61"/>
      <c r="OH695" s="61"/>
      <c r="OI695" s="61"/>
      <c r="OJ695" s="61"/>
      <c r="OK695" s="61"/>
      <c r="OL695" s="61"/>
      <c r="OM695" s="61"/>
      <c r="ON695" s="61"/>
      <c r="OO695" s="61"/>
      <c r="OP695" s="61"/>
      <c r="OQ695" s="61"/>
      <c r="OR695" s="61"/>
      <c r="OS695" s="61"/>
      <c r="OT695" s="61"/>
      <c r="OU695" s="61"/>
      <c r="OV695" s="61"/>
      <c r="OW695" s="61"/>
      <c r="OX695" s="61"/>
      <c r="OY695" s="61"/>
      <c r="OZ695" s="61"/>
    </row>
    <row r="696" spans="1:416" hidden="1">
      <c r="A696" s="61"/>
      <c r="B696" s="282"/>
      <c r="C696" s="308"/>
      <c r="D696" s="281"/>
      <c r="E696" s="308"/>
      <c r="F696" s="292"/>
      <c r="G696" s="281"/>
      <c r="H696" s="137" t="s">
        <v>312</v>
      </c>
      <c r="I696" s="137" t="s">
        <v>811</v>
      </c>
      <c r="J696" s="134"/>
      <c r="K696" s="206"/>
      <c r="L696" s="134"/>
      <c r="M696" s="134" t="s">
        <v>379</v>
      </c>
      <c r="N696" s="61" t="s">
        <v>349</v>
      </c>
      <c r="O696" s="282"/>
      <c r="P696" s="282"/>
      <c r="Q696" s="131"/>
      <c r="R696" s="131"/>
      <c r="S696" s="131"/>
      <c r="T696" s="131"/>
      <c r="U696" s="131"/>
      <c r="V696" s="131"/>
      <c r="W696" s="131"/>
      <c r="X696" s="131"/>
      <c r="Y696" s="131"/>
      <c r="Z696" s="131" t="s">
        <v>205</v>
      </c>
      <c r="AA696" s="131"/>
      <c r="AB696" s="130">
        <f t="shared" si="1017"/>
        <v>1</v>
      </c>
      <c r="AC696" s="77"/>
      <c r="AD696" s="77"/>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251"/>
      <c r="BT696" s="251"/>
      <c r="BU696" s="77"/>
      <c r="BV696" s="77"/>
      <c r="BW696" s="61"/>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61"/>
      <c r="DA696" s="61"/>
      <c r="DB696" s="61"/>
      <c r="DC696" s="61"/>
      <c r="DD696" s="61"/>
      <c r="DE696" s="61"/>
      <c r="DF696" s="61"/>
      <c r="DG696" s="61"/>
      <c r="DH696" s="61"/>
      <c r="DI696" s="61"/>
      <c r="DJ696" s="61"/>
      <c r="DK696" s="61"/>
      <c r="DL696" s="77"/>
      <c r="DM696" s="77"/>
      <c r="DN696" s="77"/>
      <c r="DO696" s="77"/>
      <c r="DP696" s="61"/>
      <c r="DQ696" s="61"/>
      <c r="DR696" s="61"/>
      <c r="DS696" s="61"/>
      <c r="DT696" s="61"/>
      <c r="DU696" s="61"/>
      <c r="DV696" s="61"/>
      <c r="DW696" s="61"/>
      <c r="DX696" s="61"/>
      <c r="DY696" s="61"/>
      <c r="DZ696" s="61"/>
      <c r="EA696" s="61"/>
      <c r="EB696" s="61"/>
      <c r="EC696" s="61"/>
      <c r="ED696" s="61"/>
      <c r="EE696" s="61"/>
      <c r="EF696" s="61"/>
      <c r="EG696" s="61"/>
      <c r="EH696" s="61"/>
      <c r="EI696" s="61"/>
      <c r="EJ696" s="61"/>
      <c r="EK696" s="61"/>
      <c r="EL696" s="61"/>
      <c r="EM696" s="61"/>
      <c r="EN696" s="61"/>
      <c r="EO696" s="61"/>
      <c r="EP696" s="61"/>
      <c r="EQ696" s="61"/>
      <c r="ER696" s="61"/>
      <c r="ES696" s="61"/>
      <c r="ET696" s="61"/>
      <c r="EU696" s="61"/>
      <c r="EV696" s="61"/>
      <c r="EW696" s="61"/>
      <c r="EX696" s="61"/>
      <c r="EY696" s="61"/>
      <c r="EZ696" s="61"/>
      <c r="FA696" s="61"/>
      <c r="FB696" s="61"/>
      <c r="FC696" s="61"/>
      <c r="FD696" s="61"/>
      <c r="FE696" s="79"/>
      <c r="FF696" s="79"/>
      <c r="FG696" s="79"/>
      <c r="FH696" s="79"/>
      <c r="FI696" s="79"/>
      <c r="FJ696" s="77"/>
      <c r="FK696" s="77"/>
      <c r="FL696" s="77"/>
      <c r="FM696" s="77"/>
      <c r="FN696" s="77"/>
      <c r="FO696" s="77"/>
      <c r="FP696" s="77"/>
      <c r="FQ696" s="77"/>
      <c r="FR696" s="77"/>
      <c r="FS696" s="77"/>
      <c r="FT696" s="77"/>
      <c r="FU696" s="77"/>
      <c r="FV696" s="77"/>
      <c r="FW696" s="77"/>
      <c r="FX696" s="77"/>
      <c r="FY696" s="77"/>
      <c r="FZ696" s="77"/>
      <c r="GA696" s="77"/>
      <c r="GB696" s="77"/>
      <c r="GC696" s="77"/>
      <c r="GD696" s="77"/>
      <c r="GE696" s="77"/>
      <c r="GF696" s="77"/>
      <c r="GG696" s="77"/>
      <c r="GH696" s="77"/>
      <c r="GI696" s="77"/>
      <c r="GJ696" s="77"/>
      <c r="GK696" s="77"/>
      <c r="GL696" s="77"/>
      <c r="GM696" s="77"/>
      <c r="GN696" s="77"/>
      <c r="GO696" s="202"/>
      <c r="GP696" s="203"/>
      <c r="GQ696" s="202"/>
      <c r="GR696" s="203"/>
      <c r="GS696" s="202"/>
      <c r="GT696" s="203"/>
      <c r="GU696" s="202"/>
      <c r="GV696" s="203"/>
      <c r="GW696" s="204"/>
      <c r="GX696" s="205"/>
      <c r="GY696" s="77"/>
      <c r="GZ696" s="77"/>
      <c r="HA696" s="77"/>
      <c r="HB696" s="77"/>
      <c r="HC696" s="77"/>
      <c r="HD696" s="61"/>
      <c r="HE696" s="61"/>
      <c r="HF696" s="61"/>
      <c r="HG696" s="61"/>
      <c r="HH696" s="61"/>
      <c r="HI696" s="61"/>
      <c r="HJ696" s="61"/>
      <c r="HK696" s="61"/>
      <c r="HL696" s="61"/>
      <c r="HM696" s="61"/>
      <c r="HN696" s="61"/>
      <c r="HO696" s="61"/>
      <c r="HP696" s="61"/>
      <c r="HQ696" s="61"/>
      <c r="HR696" s="61"/>
      <c r="HS696" s="61"/>
      <c r="HT696" s="61"/>
      <c r="HU696" s="61"/>
      <c r="HV696" s="61"/>
      <c r="HW696" s="61"/>
      <c r="HX696" s="61"/>
      <c r="HY696" s="61"/>
      <c r="HZ696" s="61"/>
      <c r="IA696" s="61"/>
      <c r="IB696" s="61"/>
      <c r="IC696" s="61"/>
      <c r="ID696" s="61"/>
      <c r="IE696" s="61"/>
      <c r="IF696" s="61"/>
      <c r="IG696" s="61"/>
      <c r="IH696" s="61"/>
      <c r="II696" s="61"/>
      <c r="IJ696" s="61"/>
      <c r="IK696" s="61"/>
      <c r="IL696" s="61"/>
      <c r="IM696" s="61"/>
      <c r="IN696" s="61"/>
      <c r="IO696" s="61"/>
      <c r="IP696" s="61"/>
      <c r="IQ696" s="61"/>
      <c r="IR696" s="61"/>
      <c r="IS696" s="77"/>
      <c r="IT696" s="77"/>
      <c r="IU696" s="77"/>
      <c r="IV696" s="77"/>
      <c r="IW696" s="61"/>
      <c r="IX696" s="61"/>
      <c r="IY696" s="61"/>
      <c r="IZ696" s="61"/>
      <c r="JA696" s="61"/>
      <c r="JB696" s="61"/>
      <c r="JC696" s="61"/>
      <c r="JD696" s="61"/>
      <c r="JE696" s="61"/>
      <c r="JF696" s="61"/>
      <c r="JG696" s="61"/>
      <c r="JH696" s="61"/>
      <c r="JI696" s="61"/>
      <c r="JJ696" s="61"/>
      <c r="JK696" s="61"/>
      <c r="JL696" s="61"/>
      <c r="JM696" s="61"/>
      <c r="JN696" s="61"/>
      <c r="JO696" s="61"/>
      <c r="JP696" s="61"/>
      <c r="JQ696" s="61"/>
      <c r="JR696" s="61"/>
      <c r="JS696" s="61"/>
      <c r="JT696" s="61"/>
      <c r="JU696" s="61"/>
      <c r="JV696" s="61"/>
      <c r="JW696" s="61"/>
      <c r="JX696" s="61"/>
      <c r="JY696" s="61"/>
      <c r="JZ696" s="61"/>
      <c r="KA696" s="61"/>
      <c r="KB696" s="61"/>
      <c r="KC696" s="61"/>
      <c r="KD696" s="61"/>
      <c r="KE696" s="61"/>
      <c r="KF696" s="61"/>
      <c r="KG696" s="61"/>
      <c r="KH696" s="61"/>
      <c r="KI696" s="61"/>
      <c r="KJ696" s="61"/>
      <c r="KK696" s="78"/>
      <c r="KL696" s="61"/>
      <c r="KM696" s="61"/>
      <c r="KN696" s="61"/>
      <c r="KO696" s="61"/>
      <c r="KP696" s="61"/>
      <c r="KQ696" s="61"/>
      <c r="KR696" s="61"/>
      <c r="KS696" s="61"/>
      <c r="KT696" s="61"/>
      <c r="KU696" s="61"/>
      <c r="KV696" s="61"/>
      <c r="KW696" s="61"/>
      <c r="KX696" s="61"/>
      <c r="KY696" s="61"/>
      <c r="KZ696" s="61"/>
      <c r="LA696" s="61"/>
      <c r="LB696" s="61"/>
      <c r="LC696" s="61"/>
      <c r="LD696" s="61"/>
      <c r="LE696" s="61"/>
      <c r="LF696" s="61"/>
      <c r="LG696" s="61"/>
      <c r="LH696" s="61"/>
      <c r="LI696" s="61"/>
      <c r="LJ696" s="61"/>
      <c r="LK696" s="61"/>
      <c r="LL696" s="61"/>
      <c r="LM696" s="61"/>
      <c r="LN696" s="61"/>
      <c r="LO696" s="61"/>
      <c r="LP696" s="61"/>
      <c r="LQ696" s="61"/>
      <c r="LR696" s="202"/>
      <c r="LS696" s="203"/>
      <c r="LT696" s="202"/>
      <c r="LU696" s="203"/>
      <c r="LV696" s="202"/>
      <c r="LW696" s="203"/>
      <c r="LX696" s="202"/>
      <c r="LY696" s="203"/>
      <c r="LZ696" s="204"/>
      <c r="MA696" s="208"/>
      <c r="MB696" s="61"/>
      <c r="MC696" s="61"/>
      <c r="MD696" s="61"/>
      <c r="ME696" s="61"/>
      <c r="MF696" s="61"/>
      <c r="MG696" s="61"/>
      <c r="MH696" s="61"/>
      <c r="MI696" s="61"/>
      <c r="MJ696" s="61"/>
      <c r="MK696" s="61"/>
      <c r="ML696" s="61"/>
      <c r="MM696" s="61"/>
      <c r="MN696" s="61"/>
      <c r="MO696" s="61"/>
      <c r="MP696" s="61"/>
      <c r="MQ696" s="61"/>
      <c r="MR696" s="61"/>
      <c r="MS696" s="61"/>
      <c r="MT696" s="61"/>
      <c r="MU696" s="61"/>
      <c r="MV696" s="61"/>
      <c r="MW696" s="61"/>
      <c r="MX696" s="61"/>
      <c r="MY696" s="61"/>
      <c r="MZ696" s="61"/>
      <c r="NA696" s="61"/>
      <c r="NB696" s="61"/>
      <c r="NC696" s="61"/>
      <c r="ND696" s="61"/>
      <c r="NE696" s="61"/>
      <c r="NF696" s="61"/>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61"/>
      <c r="OE696" s="61"/>
      <c r="OF696" s="61"/>
      <c r="OG696" s="61"/>
      <c r="OH696" s="61"/>
      <c r="OI696" s="61"/>
      <c r="OJ696" s="61"/>
      <c r="OK696" s="61"/>
      <c r="OL696" s="61"/>
      <c r="OM696" s="61"/>
      <c r="ON696" s="61"/>
      <c r="OO696" s="61"/>
      <c r="OP696" s="61"/>
      <c r="OQ696" s="61"/>
      <c r="OR696" s="61"/>
      <c r="OS696" s="61"/>
      <c r="OT696" s="61"/>
      <c r="OU696" s="61"/>
      <c r="OV696" s="61"/>
      <c r="OW696" s="61"/>
      <c r="OX696" s="61"/>
      <c r="OY696" s="61"/>
      <c r="OZ696" s="61"/>
    </row>
    <row r="697" spans="1:416" ht="24" hidden="1">
      <c r="A697" s="61"/>
      <c r="B697" s="282"/>
      <c r="C697" s="308"/>
      <c r="D697" s="281"/>
      <c r="E697" s="308"/>
      <c r="F697" s="292"/>
      <c r="G697" s="281"/>
      <c r="H697" s="137" t="s">
        <v>312</v>
      </c>
      <c r="I697" s="137" t="s">
        <v>811</v>
      </c>
      <c r="J697" s="134"/>
      <c r="K697" s="206" t="s">
        <v>662</v>
      </c>
      <c r="L697" s="134" t="s">
        <v>500</v>
      </c>
      <c r="M697" s="55" t="s">
        <v>379</v>
      </c>
      <c r="N697" s="61" t="s">
        <v>370</v>
      </c>
      <c r="O697" s="282"/>
      <c r="P697" s="282"/>
      <c r="Q697" s="131"/>
      <c r="R697" s="131"/>
      <c r="S697" s="131"/>
      <c r="T697" s="131"/>
      <c r="U697" s="131"/>
      <c r="V697" s="131"/>
      <c r="W697" s="131"/>
      <c r="X697" s="131"/>
      <c r="Y697" s="131" t="s">
        <v>205</v>
      </c>
      <c r="Z697" s="131"/>
      <c r="AA697" s="131"/>
      <c r="AB697" s="130">
        <f t="shared" si="1017"/>
        <v>1</v>
      </c>
      <c r="AC697" s="77"/>
      <c r="AD697" s="77"/>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251"/>
      <c r="BT697" s="251"/>
      <c r="BU697" s="77"/>
      <c r="BV697" s="77"/>
      <c r="BW697" s="61"/>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61"/>
      <c r="DK697" s="61"/>
      <c r="DL697" s="77"/>
      <c r="DM697" s="77"/>
      <c r="DN697" s="77"/>
      <c r="DO697" s="77"/>
      <c r="DP697" s="61"/>
      <c r="DQ697" s="61"/>
      <c r="DR697" s="61"/>
      <c r="DS697" s="61"/>
      <c r="DT697" s="61"/>
      <c r="DU697" s="61"/>
      <c r="DV697" s="61"/>
      <c r="DW697" s="61"/>
      <c r="DX697" s="61"/>
      <c r="DY697" s="61"/>
      <c r="DZ697" s="61"/>
      <c r="EA697" s="61"/>
      <c r="EB697" s="61"/>
      <c r="EC697" s="61"/>
      <c r="ED697" s="61"/>
      <c r="EE697" s="61"/>
      <c r="EF697" s="61"/>
      <c r="EG697" s="61"/>
      <c r="EH697" s="61"/>
      <c r="EI697" s="61"/>
      <c r="EJ697" s="61"/>
      <c r="EK697" s="61"/>
      <c r="EL697" s="61"/>
      <c r="EM697" s="61"/>
      <c r="EN697" s="61"/>
      <c r="EO697" s="61"/>
      <c r="EP697" s="61"/>
      <c r="EQ697" s="61"/>
      <c r="ER697" s="61"/>
      <c r="ES697" s="61"/>
      <c r="ET697" s="61"/>
      <c r="EU697" s="61"/>
      <c r="EV697" s="61"/>
      <c r="EW697" s="61"/>
      <c r="EX697" s="61"/>
      <c r="EY697" s="61"/>
      <c r="EZ697" s="61"/>
      <c r="FA697" s="61"/>
      <c r="FB697" s="61"/>
      <c r="FC697" s="61"/>
      <c r="FD697" s="61"/>
      <c r="FE697" s="77"/>
      <c r="FF697" s="77"/>
      <c r="FG697" s="77"/>
      <c r="FH697" s="77"/>
      <c r="FI697" s="77"/>
      <c r="FJ697" s="61"/>
      <c r="FK697" s="61"/>
      <c r="FL697" s="61"/>
      <c r="FM697" s="61"/>
      <c r="FN697" s="61"/>
      <c r="FO697" s="61"/>
      <c r="FP697" s="61"/>
      <c r="FQ697" s="61"/>
      <c r="FR697" s="61"/>
      <c r="FS697" s="61"/>
      <c r="FT697" s="61"/>
      <c r="FU697" s="61"/>
      <c r="FV697" s="61"/>
      <c r="FW697" s="61"/>
      <c r="FX697" s="61"/>
      <c r="FY697" s="61"/>
      <c r="FZ697" s="61"/>
      <c r="GA697" s="61"/>
      <c r="GB697" s="61"/>
      <c r="GC697" s="61"/>
      <c r="GD697" s="61"/>
      <c r="GE697" s="61"/>
      <c r="GF697" s="61"/>
      <c r="GG697" s="61"/>
      <c r="GH697" s="61"/>
      <c r="GI697" s="61"/>
      <c r="GJ697" s="61"/>
      <c r="GK697" s="61"/>
      <c r="GL697" s="61"/>
      <c r="GM697" s="61"/>
      <c r="GN697" s="61"/>
      <c r="GO697" s="61"/>
      <c r="GP697" s="61"/>
      <c r="GQ697" s="61"/>
      <c r="GR697" s="61"/>
      <c r="GS697" s="61"/>
      <c r="GT697" s="61"/>
      <c r="GU697" s="61"/>
      <c r="GV697" s="61"/>
      <c r="GW697" s="61"/>
      <c r="GX697" s="61"/>
      <c r="GY697" s="77"/>
      <c r="GZ697" s="77"/>
      <c r="HA697" s="77"/>
      <c r="HB697" s="77"/>
      <c r="HC697" s="77"/>
      <c r="HD697" s="61"/>
      <c r="HE697" s="61"/>
      <c r="HF697" s="61"/>
      <c r="HG697" s="61"/>
      <c r="HH697" s="61"/>
      <c r="HI697" s="61"/>
      <c r="HJ697" s="61"/>
      <c r="HK697" s="61"/>
      <c r="HL697" s="61"/>
      <c r="HM697" s="61"/>
      <c r="HN697" s="61"/>
      <c r="HO697" s="61"/>
      <c r="HP697" s="61"/>
      <c r="HQ697" s="61"/>
      <c r="HR697" s="61"/>
      <c r="HS697" s="61"/>
      <c r="HT697" s="61"/>
      <c r="HU697" s="61"/>
      <c r="HV697" s="61"/>
      <c r="HW697" s="61"/>
      <c r="HX697" s="61"/>
      <c r="HY697" s="61"/>
      <c r="HZ697" s="61"/>
      <c r="IA697" s="61"/>
      <c r="IB697" s="61"/>
      <c r="IC697" s="61"/>
      <c r="ID697" s="61"/>
      <c r="IE697" s="61"/>
      <c r="IF697" s="61"/>
      <c r="IG697" s="61"/>
      <c r="IH697" s="61"/>
      <c r="II697" s="61"/>
      <c r="IJ697" s="61"/>
      <c r="IK697" s="61"/>
      <c r="IL697" s="61"/>
      <c r="IM697" s="61"/>
      <c r="IN697" s="61"/>
      <c r="IO697" s="61"/>
      <c r="IP697" s="61"/>
      <c r="IQ697" s="61"/>
      <c r="IR697" s="78" t="s">
        <v>553</v>
      </c>
      <c r="IS697" s="78" t="s">
        <v>553</v>
      </c>
      <c r="IT697" s="78" t="s">
        <v>553</v>
      </c>
      <c r="IU697" s="78" t="s">
        <v>553</v>
      </c>
      <c r="IV697" s="78" t="s">
        <v>553</v>
      </c>
      <c r="IW697" s="61">
        <v>2</v>
      </c>
      <c r="IX697" s="61">
        <v>2</v>
      </c>
      <c r="IY697" s="61">
        <v>2</v>
      </c>
      <c r="IZ697" s="61">
        <v>2</v>
      </c>
      <c r="JA697" s="61">
        <v>2</v>
      </c>
      <c r="JB697" s="61">
        <v>2</v>
      </c>
      <c r="JC697" s="61">
        <v>2</v>
      </c>
      <c r="JD697" s="61">
        <v>2</v>
      </c>
      <c r="JE697" s="61">
        <v>2</v>
      </c>
      <c r="JF697" s="61">
        <v>2</v>
      </c>
      <c r="JG697" s="61">
        <v>2</v>
      </c>
      <c r="JH697" s="61">
        <v>2</v>
      </c>
      <c r="JI697" s="61">
        <v>2</v>
      </c>
      <c r="JJ697" s="61">
        <v>2</v>
      </c>
      <c r="JK697" s="61">
        <v>2</v>
      </c>
      <c r="JL697" s="61">
        <v>2</v>
      </c>
      <c r="JM697" s="61">
        <v>2</v>
      </c>
      <c r="JN697" s="61">
        <v>2</v>
      </c>
      <c r="JO697" s="61">
        <v>2</v>
      </c>
      <c r="JP697" s="61">
        <v>2</v>
      </c>
      <c r="JQ697" s="61">
        <v>2</v>
      </c>
      <c r="JR697" s="61">
        <v>2</v>
      </c>
      <c r="JS697" s="61">
        <v>2</v>
      </c>
      <c r="JT697" s="61">
        <v>2</v>
      </c>
      <c r="JU697" s="61">
        <v>2</v>
      </c>
      <c r="JV697" s="61">
        <v>2</v>
      </c>
      <c r="JW697" s="61">
        <v>2</v>
      </c>
      <c r="JX697" s="61">
        <v>2</v>
      </c>
      <c r="JY697" s="61">
        <v>2</v>
      </c>
      <c r="JZ697" s="61">
        <v>2</v>
      </c>
      <c r="KA697" s="202">
        <f t="shared" ref="KA697" si="1024">COUNTIF(IW697:JZ697,"2")</f>
        <v>30</v>
      </c>
      <c r="KB697" s="203">
        <f t="shared" ref="KB697" si="1025">KA697/(KA697+KC697+KE697+KG697)</f>
        <v>1</v>
      </c>
      <c r="KC697" s="202">
        <f t="shared" ref="KC697" si="1026">COUNTIF(IW697:JZ697,"1")</f>
        <v>0</v>
      </c>
      <c r="KD697" s="203">
        <f t="shared" ref="KD697" si="1027">KC697/(KA697+KC697+KE697+KG697)</f>
        <v>0</v>
      </c>
      <c r="KE697" s="202">
        <f t="shared" ref="KE697" si="1028">COUNTIF(IW697:JZ697,"0")</f>
        <v>0</v>
      </c>
      <c r="KF697" s="203">
        <f t="shared" ref="KF697" si="1029">KE697/(KA697+KC697+KE697+KG697)</f>
        <v>0</v>
      </c>
      <c r="KG697" s="202">
        <f>COUNTIF(II697:JZ697,"KĐG")</f>
        <v>0</v>
      </c>
      <c r="KH697" s="203">
        <f t="shared" ref="KH697" si="1030">KG697/(KA697+KC697+KE697+KG697)</f>
        <v>0</v>
      </c>
      <c r="KI697" s="204">
        <f t="shared" ref="KI697" si="1031">(((KA697*2)+(KC697*1)+(KE697*0)))/(KA697+KC697+KE697)</f>
        <v>2</v>
      </c>
      <c r="KJ697" s="205" t="str">
        <f t="shared" ref="KJ697" si="1032">IF(KH697&gt;=50%,"KĐG",IF(KI697&gt;=1.6,"Đạt mục tiêu",IF(KI697&gt;=1,"Cần cố gắng","Chưa đạt")))</f>
        <v>Đạt mục tiêu</v>
      </c>
      <c r="KK697" s="78"/>
      <c r="KL697" s="61"/>
      <c r="KM697" s="61"/>
      <c r="KN697" s="61"/>
      <c r="KO697" s="61"/>
      <c r="KP697" s="61"/>
      <c r="KQ697" s="61"/>
      <c r="KR697" s="61"/>
      <c r="KS697" s="61"/>
      <c r="KT697" s="61"/>
      <c r="KU697" s="61"/>
      <c r="KV697" s="61"/>
      <c r="KW697" s="61"/>
      <c r="KX697" s="61"/>
      <c r="KY697" s="61"/>
      <c r="KZ697" s="61"/>
      <c r="LA697" s="61"/>
      <c r="LB697" s="61"/>
      <c r="LC697" s="61"/>
      <c r="LD697" s="61"/>
      <c r="LE697" s="61"/>
      <c r="LF697" s="61"/>
      <c r="LG697" s="61"/>
      <c r="LH697" s="61"/>
      <c r="LI697" s="61"/>
      <c r="LJ697" s="61"/>
      <c r="LK697" s="61"/>
      <c r="LL697" s="61"/>
      <c r="LM697" s="61"/>
      <c r="LN697" s="61"/>
      <c r="LO697" s="61"/>
      <c r="LP697" s="61"/>
      <c r="LQ697" s="61"/>
      <c r="LR697" s="202"/>
      <c r="LS697" s="203"/>
      <c r="LT697" s="202"/>
      <c r="LU697" s="203"/>
      <c r="LV697" s="202"/>
      <c r="LW697" s="203"/>
      <c r="LX697" s="202"/>
      <c r="LY697" s="203"/>
      <c r="LZ697" s="204"/>
      <c r="MA697" s="208"/>
      <c r="MB697" s="61"/>
      <c r="MC697" s="61"/>
      <c r="MD697" s="61"/>
      <c r="ME697" s="61"/>
      <c r="MF697" s="61"/>
      <c r="MG697" s="61"/>
      <c r="MH697" s="61"/>
      <c r="MI697" s="61"/>
      <c r="MJ697" s="61"/>
      <c r="MK697" s="61"/>
      <c r="ML697" s="61"/>
      <c r="MM697" s="61"/>
      <c r="MN697" s="61"/>
      <c r="MO697" s="61"/>
      <c r="MP697" s="61"/>
      <c r="MQ697" s="61"/>
      <c r="MR697" s="61"/>
      <c r="MS697" s="61"/>
      <c r="MT697" s="61"/>
      <c r="MU697" s="61"/>
      <c r="MV697" s="61"/>
      <c r="MW697" s="61"/>
      <c r="MX697" s="61"/>
      <c r="MY697" s="61"/>
      <c r="MZ697" s="61"/>
      <c r="NA697" s="61"/>
      <c r="NB697" s="61"/>
      <c r="NC697" s="61"/>
      <c r="ND697" s="61"/>
      <c r="NE697" s="61"/>
      <c r="NF697" s="61"/>
      <c r="NG697" s="61"/>
      <c r="NH697" s="61"/>
      <c r="NI697" s="61"/>
      <c r="NJ697" s="61"/>
      <c r="NK697" s="61"/>
      <c r="NL697" s="61"/>
      <c r="NM697" s="61"/>
      <c r="NN697" s="61"/>
      <c r="NO697" s="61"/>
      <c r="NP697" s="61"/>
      <c r="NQ697" s="61"/>
      <c r="NR697" s="61"/>
      <c r="NS697" s="61"/>
      <c r="NT697" s="61"/>
      <c r="NU697" s="61"/>
      <c r="NV697" s="61"/>
      <c r="NW697" s="61"/>
      <c r="NX697" s="61"/>
      <c r="NY697" s="61"/>
      <c r="NZ697" s="61"/>
      <c r="OA697" s="61"/>
      <c r="OB697" s="61"/>
      <c r="OC697" s="61"/>
      <c r="OD697" s="61"/>
      <c r="OE697" s="61"/>
      <c r="OF697" s="61"/>
      <c r="OG697" s="61"/>
      <c r="OH697" s="61"/>
      <c r="OI697" s="61"/>
      <c r="OJ697" s="61"/>
      <c r="OK697" s="61"/>
      <c r="OL697" s="61"/>
      <c r="OM697" s="61"/>
      <c r="ON697" s="61"/>
      <c r="OO697" s="61"/>
      <c r="OP697" s="61"/>
      <c r="OQ697" s="61"/>
      <c r="OR697" s="61"/>
      <c r="OS697" s="61"/>
      <c r="OT697" s="61"/>
      <c r="OU697" s="61"/>
      <c r="OV697" s="61"/>
      <c r="OW697" s="61"/>
      <c r="OX697" s="61"/>
      <c r="OY697" s="61"/>
      <c r="OZ697" s="61"/>
    </row>
    <row r="698" spans="1:416" ht="54.75" hidden="1" customHeight="1">
      <c r="A698" s="61"/>
      <c r="B698" s="61">
        <v>257</v>
      </c>
      <c r="C698" s="137" t="s">
        <v>308</v>
      </c>
      <c r="D698" s="133" t="s">
        <v>4</v>
      </c>
      <c r="E698" s="137" t="s">
        <v>21</v>
      </c>
      <c r="F698" s="134" t="s">
        <v>6</v>
      </c>
      <c r="G698" s="133"/>
      <c r="H698" s="137" t="s">
        <v>21</v>
      </c>
      <c r="I698" s="137" t="s">
        <v>1087</v>
      </c>
      <c r="J698" s="134"/>
      <c r="K698" s="206" t="s">
        <v>662</v>
      </c>
      <c r="L698" s="134" t="s">
        <v>500</v>
      </c>
      <c r="M698" s="55" t="s">
        <v>379</v>
      </c>
      <c r="N698" s="61" t="s">
        <v>349</v>
      </c>
      <c r="O698" s="282" t="s">
        <v>205</v>
      </c>
      <c r="P698" s="282"/>
      <c r="Q698" s="131" t="s">
        <v>205</v>
      </c>
      <c r="R698" s="131"/>
      <c r="S698" s="131"/>
      <c r="T698" s="131"/>
      <c r="U698" s="131"/>
      <c r="V698" s="131"/>
      <c r="W698" s="131"/>
      <c r="X698" s="131"/>
      <c r="Y698" s="131"/>
      <c r="Z698" s="131"/>
      <c r="AA698" s="131"/>
      <c r="AB698" s="130">
        <f t="shared" si="1017"/>
        <v>1</v>
      </c>
      <c r="AC698" s="75" t="s">
        <v>555</v>
      </c>
      <c r="AD698" s="75" t="s">
        <v>555</v>
      </c>
      <c r="AE698" s="201">
        <v>1</v>
      </c>
      <c r="AF698" s="201">
        <v>2</v>
      </c>
      <c r="AG698" s="201">
        <v>2</v>
      </c>
      <c r="AH698" s="201">
        <v>2</v>
      </c>
      <c r="AI698" s="201">
        <v>2</v>
      </c>
      <c r="AJ698" s="201">
        <v>2</v>
      </c>
      <c r="AK698" s="201">
        <v>2</v>
      </c>
      <c r="AL698" s="201">
        <v>2</v>
      </c>
      <c r="AM698" s="201">
        <v>2</v>
      </c>
      <c r="AN698" s="201">
        <v>2</v>
      </c>
      <c r="AO698" s="201">
        <v>1</v>
      </c>
      <c r="AP698" s="201">
        <v>2</v>
      </c>
      <c r="AQ698" s="201">
        <v>2</v>
      </c>
      <c r="AR698" s="201">
        <v>2</v>
      </c>
      <c r="AS698" s="201">
        <v>2</v>
      </c>
      <c r="AT698" s="201">
        <v>2</v>
      </c>
      <c r="AU698" s="201">
        <v>2</v>
      </c>
      <c r="AV698" s="201">
        <v>2</v>
      </c>
      <c r="AW698" s="201">
        <v>2</v>
      </c>
      <c r="AX698" s="201">
        <v>2</v>
      </c>
      <c r="AY698" s="201">
        <v>1</v>
      </c>
      <c r="AZ698" s="201">
        <v>2</v>
      </c>
      <c r="BA698" s="201">
        <v>2</v>
      </c>
      <c r="BB698" s="201">
        <v>2</v>
      </c>
      <c r="BC698" s="201">
        <v>2</v>
      </c>
      <c r="BD698" s="201">
        <v>2</v>
      </c>
      <c r="BE698" s="201">
        <v>2</v>
      </c>
      <c r="BF698" s="201">
        <v>2</v>
      </c>
      <c r="BG698" s="201">
        <v>2</v>
      </c>
      <c r="BH698" s="201">
        <v>2</v>
      </c>
      <c r="BI698" s="202">
        <f>COUNTIF(AE698:BH698,"2")</f>
        <v>27</v>
      </c>
      <c r="BJ698" s="203">
        <f>BI698/(BI698+BK698+BM698+BO698)</f>
        <v>0.9</v>
      </c>
      <c r="BK698" s="202">
        <f>COUNTIF(AE698:BH698,"1")</f>
        <v>3</v>
      </c>
      <c r="BL698" s="203">
        <f>BK698/(BI698+BK698+BM698+BO698)</f>
        <v>0.1</v>
      </c>
      <c r="BM698" s="202">
        <f>COUNTIF(AE698:BH698,"0")</f>
        <v>0</v>
      </c>
      <c r="BN698" s="203">
        <f>BM698/(BI698+BK698+BM698+BO698)</f>
        <v>0</v>
      </c>
      <c r="BO698" s="202">
        <f>COUNTIF(P698:BH698,"KĐG")</f>
        <v>0</v>
      </c>
      <c r="BP698" s="203">
        <f>BO698/(BI698+BK698+BM698+BO698)</f>
        <v>0</v>
      </c>
      <c r="BQ698" s="204">
        <f>(((BI698*2)+(BK698*1)+(BM698*0)))/(BI698+BK698+BM698)</f>
        <v>1.9</v>
      </c>
      <c r="BR698" s="205" t="str">
        <f>IF(BP698&gt;=50%,"KĐG",IF(BQ698&gt;=1.6,"Đạt mục tiêu",IF(BQ698&gt;=1,"Cần cố gắng","Chưa đạt")))</f>
        <v>Đạt mục tiêu</v>
      </c>
      <c r="BS698" s="251"/>
      <c r="BT698" s="251"/>
      <c r="BU698" s="77">
        <v>1</v>
      </c>
      <c r="BV698" s="77">
        <v>2</v>
      </c>
      <c r="BW698" s="61">
        <v>2</v>
      </c>
      <c r="BX698" s="61">
        <v>2</v>
      </c>
      <c r="BY698" s="61">
        <v>2</v>
      </c>
      <c r="BZ698" s="61">
        <v>2</v>
      </c>
      <c r="CA698" s="61">
        <v>2</v>
      </c>
      <c r="CB698" s="61">
        <v>2</v>
      </c>
      <c r="CC698" s="61">
        <v>2</v>
      </c>
      <c r="CD698" s="61">
        <v>2</v>
      </c>
      <c r="CE698" s="61">
        <v>1</v>
      </c>
      <c r="CF698" s="61">
        <v>2</v>
      </c>
      <c r="CG698" s="61">
        <v>2</v>
      </c>
      <c r="CH698" s="61">
        <v>2</v>
      </c>
      <c r="CI698" s="61">
        <v>2</v>
      </c>
      <c r="CJ698" s="61">
        <v>2</v>
      </c>
      <c r="CK698" s="61">
        <v>2</v>
      </c>
      <c r="CL698" s="61">
        <v>2</v>
      </c>
      <c r="CM698" s="61">
        <v>2</v>
      </c>
      <c r="CN698" s="61">
        <v>2</v>
      </c>
      <c r="CO698" s="61">
        <v>1</v>
      </c>
      <c r="CP698" s="61">
        <v>2</v>
      </c>
      <c r="CQ698" s="61">
        <v>2</v>
      </c>
      <c r="CR698" s="61">
        <v>2</v>
      </c>
      <c r="CS698" s="61">
        <v>2</v>
      </c>
      <c r="CT698" s="61">
        <v>2</v>
      </c>
      <c r="CU698" s="61">
        <v>2</v>
      </c>
      <c r="CV698" s="61">
        <v>2</v>
      </c>
      <c r="CW698" s="61">
        <v>2</v>
      </c>
      <c r="CX698" s="61">
        <v>2</v>
      </c>
      <c r="CY698" s="61">
        <f>COUNTIF(BU698:CX698,"2")</f>
        <v>27</v>
      </c>
      <c r="CZ698" s="61">
        <f>CY698/(CY698+DA698+DC698+DE698)</f>
        <v>0.9</v>
      </c>
      <c r="DA698" s="61">
        <f>COUNTIF(BU698:CX698,"1")</f>
        <v>3</v>
      </c>
      <c r="DB698" s="61">
        <f>DA698/(CY698+DA698+DC698+DE698)</f>
        <v>0.1</v>
      </c>
      <c r="DC698" s="61">
        <f>COUNTIF(BU698:CX698,"0")</f>
        <v>0</v>
      </c>
      <c r="DD698" s="61">
        <f>DC698/(CY698+DA698+DC698+DE698)</f>
        <v>0</v>
      </c>
      <c r="DE698" s="61">
        <f>COUNTIF(BG698:CX698,"KĐG")</f>
        <v>0</v>
      </c>
      <c r="DF698" s="61">
        <f>DE698/(CY698+DA698+DC698+DE698)</f>
        <v>0</v>
      </c>
      <c r="DG698" s="61">
        <f>(((CY698*2)+(DA698*1)+(DC698*0)))/(CY698+DA698+DC698)</f>
        <v>1.9</v>
      </c>
      <c r="DH698" s="61" t="str">
        <f>IF(DF698&gt;=50%,"KĐG",IF(DG698&gt;=1.6,"Đạt mục tiêu",IF(DG698&gt;=1,"Cần cố gắng","Chưa đạt")))</f>
        <v>Đạt mục tiêu</v>
      </c>
      <c r="DI698" s="61"/>
      <c r="DJ698" s="61"/>
      <c r="DK698" s="61"/>
      <c r="DL698" s="77"/>
      <c r="DM698" s="77"/>
      <c r="DN698" s="77"/>
      <c r="DO698" s="77"/>
      <c r="DP698" s="61"/>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61"/>
      <c r="EX698" s="61"/>
      <c r="EY698" s="61"/>
      <c r="EZ698" s="61"/>
      <c r="FA698" s="61"/>
      <c r="FB698" s="61"/>
      <c r="FC698" s="61"/>
      <c r="FD698" s="61"/>
      <c r="FE698" s="77"/>
      <c r="FF698" s="77"/>
      <c r="FG698" s="77"/>
      <c r="FH698" s="77"/>
      <c r="FI698" s="77"/>
      <c r="FJ698" s="61"/>
      <c r="FK698" s="61"/>
      <c r="FL698" s="61"/>
      <c r="FM698" s="61"/>
      <c r="FN698" s="61"/>
      <c r="FO698" s="61"/>
      <c r="FP698" s="61"/>
      <c r="FQ698" s="61"/>
      <c r="FR698" s="61"/>
      <c r="FS698" s="61"/>
      <c r="FT698" s="61"/>
      <c r="FU698" s="61"/>
      <c r="FV698" s="61"/>
      <c r="FW698" s="61"/>
      <c r="FX698" s="61"/>
      <c r="FY698" s="61"/>
      <c r="FZ698" s="61"/>
      <c r="GA698" s="61"/>
      <c r="GB698" s="61"/>
      <c r="GC698" s="61"/>
      <c r="GD698" s="61"/>
      <c r="GE698" s="61"/>
      <c r="GF698" s="61"/>
      <c r="GG698" s="61"/>
      <c r="GH698" s="61"/>
      <c r="GI698" s="61"/>
      <c r="GJ698" s="61"/>
      <c r="GK698" s="61"/>
      <c r="GL698" s="61"/>
      <c r="GM698" s="61"/>
      <c r="GN698" s="61"/>
      <c r="GO698" s="61"/>
      <c r="GP698" s="61"/>
      <c r="GQ698" s="61"/>
      <c r="GR698" s="61"/>
      <c r="GS698" s="61"/>
      <c r="GT698" s="61"/>
      <c r="GU698" s="61"/>
      <c r="GV698" s="61"/>
      <c r="GW698" s="61"/>
      <c r="GX698" s="61"/>
      <c r="GY698" s="77"/>
      <c r="GZ698" s="77"/>
      <c r="HA698" s="77"/>
      <c r="HB698" s="77"/>
      <c r="HC698" s="77"/>
      <c r="HD698" s="61"/>
      <c r="HE698" s="61"/>
      <c r="HF698" s="61"/>
      <c r="HG698" s="61"/>
      <c r="HH698" s="61"/>
      <c r="HI698" s="61"/>
      <c r="HJ698" s="61"/>
      <c r="HK698" s="61"/>
      <c r="HL698" s="61"/>
      <c r="HM698" s="61"/>
      <c r="HN698" s="61"/>
      <c r="HO698" s="61"/>
      <c r="HP698" s="61"/>
      <c r="HQ698" s="61"/>
      <c r="HR698" s="61"/>
      <c r="HS698" s="61"/>
      <c r="HT698" s="61"/>
      <c r="HU698" s="61"/>
      <c r="HV698" s="61"/>
      <c r="HW698" s="61"/>
      <c r="HX698" s="61"/>
      <c r="HY698" s="61"/>
      <c r="HZ698" s="61"/>
      <c r="IA698" s="61"/>
      <c r="IB698" s="61"/>
      <c r="IC698" s="61"/>
      <c r="ID698" s="61"/>
      <c r="IE698" s="61"/>
      <c r="IF698" s="61"/>
      <c r="IG698" s="61"/>
      <c r="IH698" s="61"/>
      <c r="II698" s="61"/>
      <c r="IJ698" s="61"/>
      <c r="IK698" s="61"/>
      <c r="IL698" s="61"/>
      <c r="IM698" s="61"/>
      <c r="IN698" s="61"/>
      <c r="IO698" s="61"/>
      <c r="IP698" s="61"/>
      <c r="IQ698" s="61"/>
      <c r="IR698" s="61"/>
      <c r="IS698" s="77"/>
      <c r="IT698" s="77"/>
      <c r="IU698" s="77"/>
      <c r="IV698" s="77"/>
      <c r="IW698" s="61"/>
      <c r="IX698" s="61"/>
      <c r="IY698" s="61"/>
      <c r="IZ698" s="61"/>
      <c r="JA698" s="61"/>
      <c r="JB698" s="61"/>
      <c r="JC698" s="61"/>
      <c r="JD698" s="61"/>
      <c r="JE698" s="61"/>
      <c r="JF698" s="61"/>
      <c r="JG698" s="61"/>
      <c r="JH698" s="61"/>
      <c r="JI698" s="61"/>
      <c r="JJ698" s="61"/>
      <c r="JK698" s="61"/>
      <c r="JL698" s="61"/>
      <c r="JM698" s="61"/>
      <c r="JN698" s="61"/>
      <c r="JO698" s="61"/>
      <c r="JP698" s="61"/>
      <c r="JQ698" s="61"/>
      <c r="JR698" s="61"/>
      <c r="JS698" s="61"/>
      <c r="JT698" s="61"/>
      <c r="JU698" s="61"/>
      <c r="JV698" s="61"/>
      <c r="JW698" s="61"/>
      <c r="JX698" s="61"/>
      <c r="JY698" s="61"/>
      <c r="JZ698" s="61"/>
      <c r="KA698" s="61"/>
      <c r="KB698" s="61"/>
      <c r="KC698" s="61"/>
      <c r="KD698" s="61"/>
      <c r="KE698" s="61"/>
      <c r="KF698" s="61"/>
      <c r="KG698" s="61"/>
      <c r="KH698" s="61"/>
      <c r="KI698" s="61"/>
      <c r="KJ698" s="61"/>
      <c r="KK698" s="78"/>
      <c r="KL698" s="61"/>
      <c r="KM698" s="61"/>
      <c r="KN698" s="61"/>
      <c r="KO698" s="61"/>
      <c r="KP698" s="61"/>
      <c r="KQ698" s="61"/>
      <c r="KR698" s="61"/>
      <c r="KS698" s="61"/>
      <c r="KT698" s="61"/>
      <c r="KU698" s="61"/>
      <c r="KV698" s="61"/>
      <c r="KW698" s="61"/>
      <c r="KX698" s="61"/>
      <c r="KY698" s="61"/>
      <c r="KZ698" s="61"/>
      <c r="LA698" s="61"/>
      <c r="LB698" s="61"/>
      <c r="LC698" s="61"/>
      <c r="LD698" s="61"/>
      <c r="LE698" s="61"/>
      <c r="LF698" s="61"/>
      <c r="LG698" s="61"/>
      <c r="LH698" s="61"/>
      <c r="LI698" s="61"/>
      <c r="LJ698" s="61"/>
      <c r="LK698" s="61"/>
      <c r="LL698" s="61"/>
      <c r="LM698" s="61"/>
      <c r="LN698" s="61"/>
      <c r="LO698" s="61"/>
      <c r="LP698" s="61"/>
      <c r="LQ698" s="61"/>
      <c r="LR698" s="202"/>
      <c r="LS698" s="203"/>
      <c r="LT698" s="202"/>
      <c r="LU698" s="203"/>
      <c r="LV698" s="202"/>
      <c r="LW698" s="203"/>
      <c r="LX698" s="202"/>
      <c r="LY698" s="203"/>
      <c r="LZ698" s="204"/>
      <c r="MA698" s="208"/>
      <c r="MB698" s="61"/>
      <c r="MC698" s="61"/>
      <c r="MD698" s="61"/>
      <c r="ME698" s="61"/>
      <c r="MF698" s="61"/>
      <c r="MG698" s="61"/>
      <c r="MH698" s="61"/>
      <c r="MI698" s="61"/>
      <c r="MJ698" s="61"/>
      <c r="MK698" s="61"/>
      <c r="ML698" s="61"/>
      <c r="MM698" s="61"/>
      <c r="MN698" s="61"/>
      <c r="MO698" s="61"/>
      <c r="MP698" s="61"/>
      <c r="MQ698" s="61"/>
      <c r="MR698" s="61"/>
      <c r="MS698" s="61"/>
      <c r="MT698" s="61"/>
      <c r="MU698" s="61"/>
      <c r="MV698" s="61"/>
      <c r="MW698" s="61"/>
      <c r="MX698" s="61"/>
      <c r="MY698" s="61"/>
      <c r="MZ698" s="61"/>
      <c r="NA698" s="61"/>
      <c r="NB698" s="61"/>
      <c r="NC698" s="61"/>
      <c r="ND698" s="61"/>
      <c r="NE698" s="61"/>
      <c r="NF698" s="61"/>
      <c r="NG698" s="61"/>
      <c r="NH698" s="61"/>
      <c r="NI698" s="61"/>
      <c r="NJ698" s="61"/>
      <c r="NK698" s="61"/>
      <c r="NL698" s="61"/>
      <c r="NM698" s="61"/>
      <c r="NN698" s="61"/>
      <c r="NO698" s="61"/>
      <c r="NP698" s="61"/>
      <c r="NQ698" s="61"/>
      <c r="NR698" s="61"/>
      <c r="NS698" s="61"/>
      <c r="NT698" s="61"/>
      <c r="NU698" s="61"/>
      <c r="NV698" s="61"/>
      <c r="NW698" s="61"/>
      <c r="NX698" s="61"/>
      <c r="NY698" s="61"/>
      <c r="NZ698" s="61"/>
      <c r="OA698" s="61"/>
      <c r="OB698" s="61"/>
      <c r="OC698" s="61"/>
      <c r="OD698" s="61"/>
      <c r="OE698" s="61"/>
      <c r="OF698" s="61"/>
      <c r="OG698" s="61"/>
      <c r="OH698" s="61"/>
      <c r="OI698" s="61"/>
      <c r="OJ698" s="61"/>
      <c r="OK698" s="61"/>
      <c r="OL698" s="61"/>
      <c r="OM698" s="61"/>
      <c r="ON698" s="61"/>
      <c r="OO698" s="61"/>
      <c r="OP698" s="61"/>
      <c r="OQ698" s="61"/>
      <c r="OR698" s="61"/>
      <c r="OS698" s="61"/>
      <c r="OT698" s="61"/>
      <c r="OU698" s="61"/>
      <c r="OV698" s="61"/>
      <c r="OW698" s="61"/>
      <c r="OX698" s="61"/>
      <c r="OY698" s="61"/>
      <c r="OZ698" s="61"/>
    </row>
    <row r="699" spans="1:416" s="25" customFormat="1" ht="48.75" customHeight="1">
      <c r="A699" s="61"/>
      <c r="B699" s="61"/>
      <c r="C699" s="280" t="s">
        <v>392</v>
      </c>
      <c r="D699" s="280"/>
      <c r="E699" s="280"/>
      <c r="F699" s="198"/>
      <c r="G699" s="122">
        <f>COUNTIF(G700:G724,"x")</f>
        <v>0</v>
      </c>
      <c r="H699" s="198"/>
      <c r="I699" s="198"/>
      <c r="J699" s="148"/>
      <c r="K699" s="47"/>
      <c r="L699" s="148"/>
      <c r="M699" s="198"/>
      <c r="N699" s="198"/>
      <c r="O699" s="125">
        <f>COUNTIF(O700:O724,"x")</f>
        <v>6</v>
      </c>
      <c r="P699" s="61">
        <f>SUM(P700:P724)</f>
        <v>9</v>
      </c>
      <c r="Q699" s="244">
        <f t="shared" ref="Q699:AB699" si="1033">SUM(Q700:Q724)</f>
        <v>0</v>
      </c>
      <c r="R699" s="244">
        <f t="shared" si="1033"/>
        <v>0</v>
      </c>
      <c r="S699" s="244">
        <f t="shared" si="1033"/>
        <v>0</v>
      </c>
      <c r="T699" s="244">
        <f t="shared" si="1033"/>
        <v>0</v>
      </c>
      <c r="U699" s="244">
        <f t="shared" si="1033"/>
        <v>0</v>
      </c>
      <c r="V699" s="244">
        <f t="shared" si="1033"/>
        <v>0</v>
      </c>
      <c r="W699" s="244">
        <f t="shared" si="1033"/>
        <v>0</v>
      </c>
      <c r="X699" s="244">
        <f t="shared" si="1033"/>
        <v>0</v>
      </c>
      <c r="Y699" s="244">
        <f t="shared" si="1033"/>
        <v>0</v>
      </c>
      <c r="Z699" s="244">
        <f t="shared" si="1033"/>
        <v>0</v>
      </c>
      <c r="AA699" s="244">
        <f t="shared" si="1033"/>
        <v>0</v>
      </c>
      <c r="AB699" s="244">
        <f t="shared" si="1033"/>
        <v>25</v>
      </c>
      <c r="AC699" s="75"/>
      <c r="AD699" s="75"/>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205"/>
      <c r="BJ699" s="205"/>
      <c r="BK699" s="205"/>
      <c r="BL699" s="205"/>
      <c r="BM699" s="205"/>
      <c r="BN699" s="205"/>
      <c r="BO699" s="205"/>
      <c r="BP699" s="205"/>
      <c r="BQ699" s="205"/>
      <c r="BR699" s="208"/>
      <c r="BS699" s="77"/>
      <c r="BT699" s="77"/>
      <c r="BU699" s="77"/>
      <c r="BV699" s="77"/>
      <c r="BW699" s="61"/>
      <c r="BX699" s="61"/>
      <c r="BY699" s="61"/>
      <c r="BZ699" s="61"/>
      <c r="CA699" s="61"/>
      <c r="CB699" s="61"/>
      <c r="CC699" s="61"/>
      <c r="CD699" s="61"/>
      <c r="CE699" s="61"/>
      <c r="CF699" s="61"/>
      <c r="CG699" s="61"/>
      <c r="CH699" s="61"/>
      <c r="CI699" s="61"/>
      <c r="CJ699" s="61"/>
      <c r="CK699" s="61"/>
      <c r="CL699" s="61"/>
      <c r="CM699" s="61"/>
      <c r="CN699" s="61"/>
      <c r="CO699" s="61"/>
      <c r="CP699" s="61"/>
      <c r="CQ699" s="61"/>
      <c r="CR699" s="61"/>
      <c r="CS699" s="61"/>
      <c r="CT699" s="61"/>
      <c r="CU699" s="61"/>
      <c r="CV699" s="61"/>
      <c r="CW699" s="61"/>
      <c r="CX699" s="61"/>
      <c r="CY699" s="61"/>
      <c r="CZ699" s="61"/>
      <c r="DA699" s="61"/>
      <c r="DB699" s="61"/>
      <c r="DC699" s="61"/>
      <c r="DD699" s="61"/>
      <c r="DE699" s="61"/>
      <c r="DF699" s="61"/>
      <c r="DG699" s="61"/>
      <c r="DH699" s="61"/>
      <c r="DI699" s="61"/>
      <c r="DJ699" s="61"/>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61"/>
      <c r="EX699" s="61"/>
      <c r="EY699" s="61"/>
      <c r="EZ699" s="61"/>
      <c r="FA699" s="61"/>
      <c r="FB699" s="61"/>
      <c r="FC699" s="61"/>
      <c r="FD699" s="61"/>
      <c r="FE699" s="61"/>
      <c r="FF699" s="61"/>
      <c r="FG699" s="61"/>
      <c r="FH699" s="61"/>
      <c r="FI699" s="61"/>
      <c r="FJ699" s="61"/>
      <c r="FK699" s="61"/>
      <c r="FL699" s="61"/>
      <c r="FM699" s="61"/>
      <c r="FN699" s="61"/>
      <c r="FO699" s="61"/>
      <c r="FP699" s="61"/>
      <c r="FQ699" s="61"/>
      <c r="FR699" s="61"/>
      <c r="FS699" s="61"/>
      <c r="FT699" s="61"/>
      <c r="FU699" s="61"/>
      <c r="FV699" s="61"/>
      <c r="FW699" s="61"/>
      <c r="FX699" s="61"/>
      <c r="FY699" s="61"/>
      <c r="FZ699" s="61"/>
      <c r="GA699" s="61"/>
      <c r="GB699" s="61"/>
      <c r="GC699" s="61"/>
      <c r="GD699" s="61"/>
      <c r="GE699" s="61"/>
      <c r="GF699" s="61"/>
      <c r="GG699" s="61"/>
      <c r="GH699" s="61"/>
      <c r="GI699" s="61"/>
      <c r="GJ699" s="61"/>
      <c r="GK699" s="61"/>
      <c r="GL699" s="61"/>
      <c r="GM699" s="61"/>
      <c r="GN699" s="61"/>
      <c r="GO699" s="202"/>
      <c r="GP699" s="203"/>
      <c r="GQ699" s="202"/>
      <c r="GR699" s="203"/>
      <c r="GS699" s="202"/>
      <c r="GT699" s="203"/>
      <c r="GU699" s="202"/>
      <c r="GV699" s="203"/>
      <c r="GW699" s="204"/>
      <c r="GX699" s="207"/>
      <c r="GY699" s="77"/>
      <c r="GZ699" s="77"/>
      <c r="HA699" s="77"/>
      <c r="HB699" s="77"/>
      <c r="HC699" s="77"/>
      <c r="HD699" s="61"/>
      <c r="HE699" s="61"/>
      <c r="HF699" s="61"/>
      <c r="HG699" s="61"/>
      <c r="HH699" s="61"/>
      <c r="HI699" s="61"/>
      <c r="HJ699" s="61"/>
      <c r="HK699" s="61"/>
      <c r="HL699" s="61"/>
      <c r="HM699" s="61"/>
      <c r="HN699" s="61"/>
      <c r="HO699" s="61"/>
      <c r="HP699" s="61"/>
      <c r="HQ699" s="61"/>
      <c r="HR699" s="61"/>
      <c r="HS699" s="61"/>
      <c r="HT699" s="61"/>
      <c r="HU699" s="61"/>
      <c r="HV699" s="61"/>
      <c r="HW699" s="61"/>
      <c r="HX699" s="61"/>
      <c r="HY699" s="61"/>
      <c r="HZ699" s="61"/>
      <c r="IA699" s="61"/>
      <c r="IB699" s="61"/>
      <c r="IC699" s="61"/>
      <c r="ID699" s="61"/>
      <c r="IE699" s="61"/>
      <c r="IF699" s="61"/>
      <c r="IG699" s="61"/>
      <c r="IH699" s="202"/>
      <c r="II699" s="203"/>
      <c r="IJ699" s="202"/>
      <c r="IK699" s="203"/>
      <c r="IL699" s="202"/>
      <c r="IM699" s="203"/>
      <c r="IN699" s="202"/>
      <c r="IO699" s="203"/>
      <c r="IP699" s="204"/>
      <c r="IQ699" s="208"/>
      <c r="IR699" s="61"/>
      <c r="IS699" s="61"/>
      <c r="IT699" s="61"/>
      <c r="IU699" s="61"/>
      <c r="IV699" s="61"/>
      <c r="IW699" s="61"/>
      <c r="IX699" s="61"/>
      <c r="IY699" s="61"/>
      <c r="IZ699" s="61"/>
      <c r="JA699" s="61"/>
      <c r="JB699" s="61"/>
      <c r="JC699" s="61"/>
      <c r="JD699" s="61"/>
      <c r="JE699" s="61"/>
      <c r="JF699" s="61"/>
      <c r="JG699" s="61"/>
      <c r="JH699" s="61"/>
      <c r="JI699" s="61"/>
      <c r="JJ699" s="61"/>
      <c r="JK699" s="61"/>
      <c r="JL699" s="61"/>
      <c r="JM699" s="61"/>
      <c r="JN699" s="61"/>
      <c r="JO699" s="61"/>
      <c r="JP699" s="61"/>
      <c r="JQ699" s="61"/>
      <c r="JR699" s="61"/>
      <c r="JS699" s="61"/>
      <c r="JT699" s="61"/>
      <c r="JU699" s="61"/>
      <c r="JV699" s="61"/>
      <c r="JW699" s="61"/>
      <c r="JX699" s="61"/>
      <c r="JY699" s="61"/>
      <c r="JZ699" s="61"/>
      <c r="KA699" s="202"/>
      <c r="KB699" s="203"/>
      <c r="KC699" s="202"/>
      <c r="KD699" s="203"/>
      <c r="KE699" s="202"/>
      <c r="KF699" s="203"/>
      <c r="KG699" s="202"/>
      <c r="KH699" s="203"/>
      <c r="KI699" s="204"/>
      <c r="KJ699" s="208"/>
      <c r="KK699" s="61"/>
      <c r="KL699" s="61"/>
      <c r="KM699" s="61"/>
      <c r="KN699" s="61"/>
      <c r="KO699" s="61"/>
      <c r="KP699" s="61"/>
      <c r="KQ699" s="61"/>
      <c r="KR699" s="61"/>
      <c r="KS699" s="61"/>
      <c r="KT699" s="61"/>
      <c r="KU699" s="61"/>
      <c r="KV699" s="61"/>
      <c r="KW699" s="61"/>
      <c r="KX699" s="61"/>
      <c r="KY699" s="61"/>
      <c r="KZ699" s="61"/>
      <c r="LA699" s="61"/>
      <c r="LB699" s="61"/>
      <c r="LC699" s="61"/>
      <c r="LD699" s="61"/>
      <c r="LE699" s="61"/>
      <c r="LF699" s="61"/>
      <c r="LG699" s="61"/>
      <c r="LH699" s="61"/>
      <c r="LI699" s="61"/>
      <c r="LJ699" s="61"/>
      <c r="LK699" s="61"/>
      <c r="LL699" s="61"/>
      <c r="LM699" s="61"/>
      <c r="LN699" s="61"/>
      <c r="LO699" s="61"/>
      <c r="LP699" s="61"/>
      <c r="LQ699" s="61"/>
      <c r="LR699" s="202"/>
      <c r="LS699" s="203"/>
      <c r="LT699" s="202"/>
      <c r="LU699" s="203"/>
      <c r="LV699" s="202"/>
      <c r="LW699" s="203"/>
      <c r="LX699" s="202"/>
      <c r="LY699" s="203"/>
      <c r="LZ699" s="204"/>
      <c r="MA699" s="208"/>
      <c r="MB699" s="61"/>
      <c r="MC699" s="61"/>
      <c r="MD699" s="61"/>
      <c r="ME699" s="61"/>
      <c r="MF699" s="61"/>
      <c r="MG699" s="61"/>
      <c r="MH699" s="61"/>
      <c r="MI699" s="61"/>
      <c r="MJ699" s="61"/>
      <c r="MK699" s="61"/>
      <c r="ML699" s="61"/>
      <c r="MM699" s="61"/>
      <c r="MN699" s="61"/>
      <c r="MO699" s="61"/>
      <c r="MP699" s="61"/>
      <c r="MQ699" s="61"/>
      <c r="MR699" s="61"/>
      <c r="MS699" s="61"/>
      <c r="MT699" s="61"/>
      <c r="MU699" s="61"/>
      <c r="MV699" s="61"/>
      <c r="MW699" s="61"/>
      <c r="MX699" s="61"/>
      <c r="MY699" s="61"/>
      <c r="MZ699" s="61"/>
      <c r="NA699" s="61"/>
      <c r="NB699" s="61"/>
      <c r="NC699" s="61"/>
      <c r="ND699" s="202"/>
      <c r="NE699" s="203"/>
      <c r="NF699" s="202"/>
      <c r="NG699" s="203"/>
      <c r="NH699" s="202"/>
      <c r="NI699" s="203"/>
      <c r="NJ699" s="202"/>
      <c r="NK699" s="203"/>
      <c r="NL699" s="204"/>
      <c r="NM699" s="207"/>
      <c r="NN699" s="77"/>
      <c r="NO699" s="77"/>
      <c r="NP699" s="61"/>
      <c r="NQ699" s="61"/>
      <c r="NR699" s="61"/>
      <c r="NS699" s="61"/>
      <c r="NT699" s="61"/>
      <c r="NU699" s="61"/>
      <c r="NV699" s="61"/>
      <c r="NW699" s="61"/>
      <c r="NX699" s="61"/>
      <c r="NY699" s="61"/>
      <c r="NZ699" s="61"/>
      <c r="OA699" s="61"/>
      <c r="OB699" s="61"/>
      <c r="OC699" s="61"/>
      <c r="OD699" s="61"/>
      <c r="OE699" s="61"/>
      <c r="OF699" s="61"/>
      <c r="OG699" s="61"/>
      <c r="OH699" s="61"/>
      <c r="OI699" s="61"/>
      <c r="OJ699" s="61"/>
      <c r="OK699" s="61"/>
      <c r="OL699" s="61"/>
      <c r="OM699" s="61"/>
      <c r="ON699" s="61"/>
      <c r="OO699" s="61"/>
      <c r="OP699" s="202"/>
      <c r="OQ699" s="203"/>
      <c r="OR699" s="202"/>
      <c r="OS699" s="203"/>
      <c r="OT699" s="202"/>
      <c r="OU699" s="203"/>
      <c r="OV699" s="202"/>
      <c r="OW699" s="203"/>
      <c r="OX699" s="204"/>
      <c r="OY699" s="207"/>
      <c r="OZ699" s="61"/>
    </row>
    <row r="700" spans="1:416" ht="78.75" hidden="1">
      <c r="A700" s="282"/>
      <c r="B700" s="61">
        <v>258</v>
      </c>
      <c r="C700" s="137" t="s">
        <v>23</v>
      </c>
      <c r="D700" s="133" t="s">
        <v>4</v>
      </c>
      <c r="E700" s="137" t="s">
        <v>589</v>
      </c>
      <c r="F700" s="134" t="s">
        <v>6</v>
      </c>
      <c r="G700" s="133"/>
      <c r="H700" s="137" t="s">
        <v>530</v>
      </c>
      <c r="I700" s="137" t="s">
        <v>1086</v>
      </c>
      <c r="J700" s="134"/>
      <c r="K700" s="206" t="s">
        <v>662</v>
      </c>
      <c r="L700" s="134" t="s">
        <v>500</v>
      </c>
      <c r="M700" s="55" t="s">
        <v>379</v>
      </c>
      <c r="N700" s="61" t="s">
        <v>349</v>
      </c>
      <c r="O700" s="282" t="s">
        <v>205</v>
      </c>
      <c r="P700" s="61"/>
      <c r="Q700" s="131" t="s">
        <v>205</v>
      </c>
      <c r="R700" s="131"/>
      <c r="S700" s="131"/>
      <c r="T700" s="131"/>
      <c r="U700" s="131"/>
      <c r="V700" s="131"/>
      <c r="W700" s="131"/>
      <c r="X700" s="131"/>
      <c r="Y700" s="131"/>
      <c r="Z700" s="131"/>
      <c r="AA700" s="131"/>
      <c r="AB700" s="130">
        <f t="shared" ref="AB700:AB724" si="1034">COUNTIF($Q700:$AA700,"x")</f>
        <v>1</v>
      </c>
      <c r="AC700" s="75"/>
      <c r="AD700" s="77" t="s">
        <v>553</v>
      </c>
      <c r="AE700" s="201">
        <v>2</v>
      </c>
      <c r="AF700" s="201">
        <v>1</v>
      </c>
      <c r="AG700" s="201">
        <v>2</v>
      </c>
      <c r="AH700" s="201">
        <v>2</v>
      </c>
      <c r="AI700" s="201">
        <v>2</v>
      </c>
      <c r="AJ700" s="201">
        <v>2</v>
      </c>
      <c r="AK700" s="201">
        <v>2</v>
      </c>
      <c r="AL700" s="201">
        <v>2</v>
      </c>
      <c r="AM700" s="201">
        <v>2</v>
      </c>
      <c r="AN700" s="201">
        <v>1</v>
      </c>
      <c r="AO700" s="201">
        <v>2</v>
      </c>
      <c r="AP700" s="201">
        <v>2</v>
      </c>
      <c r="AQ700" s="201">
        <v>2</v>
      </c>
      <c r="AR700" s="201">
        <v>2</v>
      </c>
      <c r="AS700" s="201">
        <v>2</v>
      </c>
      <c r="AT700" s="201">
        <v>2</v>
      </c>
      <c r="AU700" s="201">
        <v>2</v>
      </c>
      <c r="AV700" s="201">
        <v>2</v>
      </c>
      <c r="AW700" s="201">
        <v>1</v>
      </c>
      <c r="AX700" s="201">
        <v>2</v>
      </c>
      <c r="AY700" s="201">
        <v>2</v>
      </c>
      <c r="AZ700" s="201">
        <v>2</v>
      </c>
      <c r="BA700" s="201">
        <v>2</v>
      </c>
      <c r="BB700" s="201">
        <v>2</v>
      </c>
      <c r="BC700" s="201">
        <v>2</v>
      </c>
      <c r="BD700" s="201">
        <v>2</v>
      </c>
      <c r="BE700" s="201">
        <v>1</v>
      </c>
      <c r="BF700" s="201">
        <v>2</v>
      </c>
      <c r="BG700" s="201">
        <v>2</v>
      </c>
      <c r="BH700" s="201">
        <v>2</v>
      </c>
      <c r="BI700" s="202">
        <f>COUNTIF(AE700:BH700,"2")</f>
        <v>26</v>
      </c>
      <c r="BJ700" s="203">
        <f>BI700/(BI700+BK700+BM700+BO700)</f>
        <v>0.8666666666666667</v>
      </c>
      <c r="BK700" s="202">
        <f>COUNTIF(AE700:BH700,"1")</f>
        <v>4</v>
      </c>
      <c r="BL700" s="203">
        <f>BK700/(BI700+BK700+BM700+BO700)</f>
        <v>0.13333333333333333</v>
      </c>
      <c r="BM700" s="202">
        <f>COUNTIF(AE700:BH700,"0")</f>
        <v>0</v>
      </c>
      <c r="BN700" s="203">
        <f>BM700/(BI700+BK700+BM700+BO700)</f>
        <v>0</v>
      </c>
      <c r="BO700" s="202">
        <f>COUNTIF(P700:BH700,"KĐG")</f>
        <v>0</v>
      </c>
      <c r="BP700" s="203">
        <f>BO700/(BI700+BK700+BM700+BO700)</f>
        <v>0</v>
      </c>
      <c r="BQ700" s="204">
        <f>(((BI700*2)+(BK700*1)+(BM700*0)))/(BI700+BK700+BM700)</f>
        <v>1.8666666666666667</v>
      </c>
      <c r="BR700" s="205" t="str">
        <f>IF(BP700&gt;=50%,"KĐG",IF(BQ700&gt;=1.6,"Đạt mục tiêu",IF(BQ700&gt;=1,"Cần cố gắng","Chưa đạt")))</f>
        <v>Đạt mục tiêu</v>
      </c>
      <c r="BS700" s="251"/>
      <c r="BT700" s="251"/>
      <c r="BU700" s="77">
        <v>2</v>
      </c>
      <c r="BV700" s="77">
        <v>1</v>
      </c>
      <c r="BW700" s="61">
        <v>2</v>
      </c>
      <c r="BX700" s="61">
        <v>2</v>
      </c>
      <c r="BY700" s="61">
        <v>2</v>
      </c>
      <c r="BZ700" s="61">
        <v>2</v>
      </c>
      <c r="CA700" s="61">
        <v>2</v>
      </c>
      <c r="CB700" s="61">
        <v>2</v>
      </c>
      <c r="CC700" s="61">
        <v>2</v>
      </c>
      <c r="CD700" s="61">
        <v>1</v>
      </c>
      <c r="CE700" s="61">
        <v>2</v>
      </c>
      <c r="CF700" s="61">
        <v>2</v>
      </c>
      <c r="CG700" s="61">
        <v>2</v>
      </c>
      <c r="CH700" s="61">
        <v>2</v>
      </c>
      <c r="CI700" s="61">
        <v>2</v>
      </c>
      <c r="CJ700" s="61">
        <v>2</v>
      </c>
      <c r="CK700" s="61">
        <v>2</v>
      </c>
      <c r="CL700" s="61">
        <v>2</v>
      </c>
      <c r="CM700" s="61">
        <v>1</v>
      </c>
      <c r="CN700" s="61">
        <v>2</v>
      </c>
      <c r="CO700" s="61">
        <v>2</v>
      </c>
      <c r="CP700" s="61">
        <v>2</v>
      </c>
      <c r="CQ700" s="61">
        <v>2</v>
      </c>
      <c r="CR700" s="61">
        <v>2</v>
      </c>
      <c r="CS700" s="61">
        <v>2</v>
      </c>
      <c r="CT700" s="61">
        <v>2</v>
      </c>
      <c r="CU700" s="61">
        <v>1</v>
      </c>
      <c r="CV700" s="61">
        <v>2</v>
      </c>
      <c r="CW700" s="61">
        <v>2</v>
      </c>
      <c r="CX700" s="61">
        <v>2</v>
      </c>
      <c r="CY700" s="61">
        <f>COUNTIF(BU700:CX700,"2")</f>
        <v>26</v>
      </c>
      <c r="CZ700" s="61">
        <f>CY700/(CY700+DA700+DC700+DE700)</f>
        <v>0.8666666666666667</v>
      </c>
      <c r="DA700" s="61">
        <f>COUNTIF(BU700:CX700,"1")</f>
        <v>4</v>
      </c>
      <c r="DB700" s="61">
        <f>DA700/(CY700+DA700+DC700+DE700)</f>
        <v>0.13333333333333333</v>
      </c>
      <c r="DC700" s="61">
        <f>COUNTIF(BU700:CX700,"0")</f>
        <v>0</v>
      </c>
      <c r="DD700" s="61">
        <f>DC700/(CY700+DA700+DC700+DE700)</f>
        <v>0</v>
      </c>
      <c r="DE700" s="61">
        <f>COUNTIF(BG700:CX700,"KĐG")</f>
        <v>0</v>
      </c>
      <c r="DF700" s="61">
        <f>DE700/(CY700+DA700+DC700+DE700)</f>
        <v>0</v>
      </c>
      <c r="DG700" s="61">
        <f>(((CY700*2)+(DA700*1)+(DC700*0)))/(CY700+DA700+DC700)</f>
        <v>1.8666666666666667</v>
      </c>
      <c r="DH700" s="61" t="str">
        <f>IF(DF700&gt;=50%,"KĐG",IF(DG700&gt;=1.6,"Đạt mục tiêu",IF(DG700&gt;=1,"Cần cố gắng","Chưa đạt")))</f>
        <v>Đạt mục tiêu</v>
      </c>
      <c r="DI700" s="61"/>
      <c r="DJ700" s="61"/>
      <c r="DK700" s="61"/>
      <c r="DL700" s="77"/>
      <c r="DM700" s="77"/>
      <c r="DN700" s="77"/>
      <c r="DO700" s="77"/>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61"/>
      <c r="EX700" s="61"/>
      <c r="EY700" s="61"/>
      <c r="EZ700" s="61"/>
      <c r="FA700" s="61"/>
      <c r="FB700" s="61"/>
      <c r="FC700" s="61"/>
      <c r="FD700" s="61"/>
      <c r="FE700" s="77"/>
      <c r="FF700" s="77"/>
      <c r="FG700" s="77"/>
      <c r="FH700" s="77"/>
      <c r="FI700" s="77"/>
      <c r="FJ700" s="61"/>
      <c r="FK700" s="61"/>
      <c r="FL700" s="61"/>
      <c r="FM700" s="61"/>
      <c r="FN700" s="61"/>
      <c r="FO700" s="61"/>
      <c r="FP700" s="61"/>
      <c r="FQ700" s="61"/>
      <c r="FR700" s="61"/>
      <c r="FS700" s="61"/>
      <c r="FT700" s="61"/>
      <c r="FU700" s="61"/>
      <c r="FV700" s="61"/>
      <c r="FW700" s="61"/>
      <c r="FX700" s="61"/>
      <c r="FY700" s="61"/>
      <c r="FZ700" s="61"/>
      <c r="GA700" s="61"/>
      <c r="GB700" s="61"/>
      <c r="GC700" s="61"/>
      <c r="GD700" s="61"/>
      <c r="GE700" s="61"/>
      <c r="GF700" s="61"/>
      <c r="GG700" s="61"/>
      <c r="GH700" s="61"/>
      <c r="GI700" s="61"/>
      <c r="GJ700" s="61"/>
      <c r="GK700" s="61"/>
      <c r="GL700" s="61"/>
      <c r="GM700" s="61"/>
      <c r="GN700" s="61"/>
      <c r="GO700" s="61"/>
      <c r="GP700" s="61"/>
      <c r="GQ700" s="61"/>
      <c r="GR700" s="61"/>
      <c r="GS700" s="61"/>
      <c r="GT700" s="61"/>
      <c r="GU700" s="61"/>
      <c r="GV700" s="61"/>
      <c r="GW700" s="61"/>
      <c r="GX700" s="61"/>
      <c r="GY700" s="77"/>
      <c r="GZ700" s="77"/>
      <c r="HA700" s="77"/>
      <c r="HB700" s="77"/>
      <c r="HC700" s="77"/>
      <c r="HD700" s="61"/>
      <c r="HE700" s="61"/>
      <c r="HF700" s="61"/>
      <c r="HG700" s="61"/>
      <c r="HH700" s="61"/>
      <c r="HI700" s="61"/>
      <c r="HJ700" s="61"/>
      <c r="HK700" s="61"/>
      <c r="HL700" s="61"/>
      <c r="HM700" s="61"/>
      <c r="HN700" s="61"/>
      <c r="HO700" s="61"/>
      <c r="HP700" s="61"/>
      <c r="HQ700" s="61"/>
      <c r="HR700" s="61"/>
      <c r="HS700" s="61"/>
      <c r="HT700" s="61"/>
      <c r="HU700" s="61"/>
      <c r="HV700" s="61"/>
      <c r="HW700" s="61"/>
      <c r="HX700" s="61"/>
      <c r="HY700" s="61"/>
      <c r="HZ700" s="61"/>
      <c r="IA700" s="61"/>
      <c r="IB700" s="61"/>
      <c r="IC700" s="61"/>
      <c r="ID700" s="61"/>
      <c r="IE700" s="61"/>
      <c r="IF700" s="61"/>
      <c r="IG700" s="61"/>
      <c r="IH700" s="61"/>
      <c r="II700" s="61"/>
      <c r="IJ700" s="61"/>
      <c r="IK700" s="61"/>
      <c r="IL700" s="61"/>
      <c r="IM700" s="61"/>
      <c r="IN700" s="61"/>
      <c r="IO700" s="61"/>
      <c r="IP700" s="61"/>
      <c r="IQ700" s="61"/>
      <c r="IR700" s="61"/>
      <c r="IS700" s="77"/>
      <c r="IT700" s="77"/>
      <c r="IU700" s="77"/>
      <c r="IV700" s="77"/>
      <c r="IW700" s="61"/>
      <c r="IX700" s="61"/>
      <c r="IY700" s="61"/>
      <c r="IZ700" s="61"/>
      <c r="JA700" s="61"/>
      <c r="JB700" s="61"/>
      <c r="JC700" s="61"/>
      <c r="JD700" s="61"/>
      <c r="JE700" s="61"/>
      <c r="JF700" s="61"/>
      <c r="JG700" s="61"/>
      <c r="JH700" s="61"/>
      <c r="JI700" s="61"/>
      <c r="JJ700" s="61"/>
      <c r="JK700" s="61"/>
      <c r="JL700" s="61"/>
      <c r="JM700" s="61"/>
      <c r="JN700" s="61"/>
      <c r="JO700" s="61"/>
      <c r="JP700" s="61"/>
      <c r="JQ700" s="61"/>
      <c r="JR700" s="61"/>
      <c r="JS700" s="61"/>
      <c r="JT700" s="61"/>
      <c r="JU700" s="61"/>
      <c r="JV700" s="61"/>
      <c r="JW700" s="61"/>
      <c r="JX700" s="61"/>
      <c r="JY700" s="61"/>
      <c r="JZ700" s="61"/>
      <c r="KA700" s="61"/>
      <c r="KB700" s="61"/>
      <c r="KC700" s="61"/>
      <c r="KD700" s="61"/>
      <c r="KE700" s="61"/>
      <c r="KF700" s="61"/>
      <c r="KG700" s="61"/>
      <c r="KH700" s="61"/>
      <c r="KI700" s="61"/>
      <c r="KJ700" s="61"/>
      <c r="KK700" s="61"/>
      <c r="KL700" s="61"/>
      <c r="KM700" s="61"/>
      <c r="KN700" s="61"/>
      <c r="KO700" s="61"/>
      <c r="KP700" s="61"/>
      <c r="KQ700" s="61"/>
      <c r="KR700" s="61"/>
      <c r="KS700" s="61"/>
      <c r="KT700" s="61"/>
      <c r="KU700" s="61"/>
      <c r="KV700" s="61"/>
      <c r="KW700" s="61"/>
      <c r="KX700" s="61"/>
      <c r="KY700" s="61"/>
      <c r="KZ700" s="61"/>
      <c r="LA700" s="61"/>
      <c r="LB700" s="61"/>
      <c r="LC700" s="61"/>
      <c r="LD700" s="61"/>
      <c r="LE700" s="61"/>
      <c r="LF700" s="61"/>
      <c r="LG700" s="61"/>
      <c r="LH700" s="61"/>
      <c r="LI700" s="61"/>
      <c r="LJ700" s="61"/>
      <c r="LK700" s="61"/>
      <c r="LL700" s="61"/>
      <c r="LM700" s="61"/>
      <c r="LN700" s="61"/>
      <c r="LO700" s="61"/>
      <c r="LP700" s="61"/>
      <c r="LQ700" s="61"/>
      <c r="LR700" s="61"/>
      <c r="LS700" s="61"/>
      <c r="LT700" s="61"/>
      <c r="LU700" s="61"/>
      <c r="LV700" s="61"/>
      <c r="LW700" s="61"/>
      <c r="LX700" s="61"/>
      <c r="LY700" s="61"/>
      <c r="LZ700" s="61"/>
      <c r="MA700" s="61"/>
      <c r="MB700" s="61"/>
      <c r="MC700" s="61"/>
      <c r="MD700" s="61"/>
      <c r="ME700" s="61"/>
      <c r="MF700" s="61"/>
      <c r="MG700" s="61"/>
      <c r="MH700" s="61"/>
      <c r="MI700" s="61"/>
      <c r="MJ700" s="61"/>
      <c r="MK700" s="61"/>
      <c r="ML700" s="61"/>
      <c r="MM700" s="61"/>
      <c r="MN700" s="61"/>
      <c r="MO700" s="61"/>
      <c r="MP700" s="61"/>
      <c r="MQ700" s="61"/>
      <c r="MR700" s="61"/>
      <c r="MS700" s="61"/>
      <c r="MT700" s="61"/>
      <c r="MU700" s="61"/>
      <c r="MV700" s="61"/>
      <c r="MW700" s="61"/>
      <c r="MX700" s="61"/>
      <c r="MY700" s="61"/>
      <c r="MZ700" s="61"/>
      <c r="NA700" s="61"/>
      <c r="NB700" s="61"/>
      <c r="NC700" s="61"/>
      <c r="ND700" s="61"/>
      <c r="NE700" s="61"/>
      <c r="NF700" s="61"/>
      <c r="NG700" s="61"/>
      <c r="NH700" s="61"/>
      <c r="NI700" s="61"/>
      <c r="NJ700" s="61"/>
      <c r="NK700" s="61"/>
      <c r="NL700" s="61"/>
      <c r="NM700" s="61"/>
      <c r="NN700" s="61"/>
      <c r="NO700" s="61"/>
      <c r="NP700" s="61"/>
      <c r="NQ700" s="61"/>
      <c r="NR700" s="61"/>
      <c r="NS700" s="61"/>
      <c r="NT700" s="61"/>
      <c r="NU700" s="61"/>
      <c r="NV700" s="61"/>
      <c r="NW700" s="61"/>
      <c r="NX700" s="61"/>
      <c r="NY700" s="61"/>
      <c r="NZ700" s="61"/>
      <c r="OA700" s="61"/>
      <c r="OB700" s="61"/>
      <c r="OC700" s="61"/>
      <c r="OD700" s="61"/>
      <c r="OE700" s="61"/>
      <c r="OF700" s="61"/>
      <c r="OG700" s="61"/>
      <c r="OH700" s="61"/>
      <c r="OI700" s="61"/>
      <c r="OJ700" s="61"/>
      <c r="OK700" s="61"/>
      <c r="OL700" s="61"/>
      <c r="OM700" s="61"/>
      <c r="ON700" s="61"/>
      <c r="OO700" s="61"/>
      <c r="OP700" s="61"/>
      <c r="OQ700" s="61"/>
      <c r="OR700" s="61"/>
      <c r="OS700" s="61"/>
      <c r="OT700" s="61"/>
      <c r="OU700" s="61"/>
      <c r="OV700" s="61"/>
      <c r="OW700" s="61"/>
      <c r="OX700" s="61"/>
      <c r="OY700" s="61"/>
      <c r="OZ700" s="61"/>
    </row>
    <row r="701" spans="1:416" ht="0.75" customHeight="1">
      <c r="A701" s="282"/>
      <c r="B701" s="282">
        <v>259</v>
      </c>
      <c r="C701" s="278" t="s">
        <v>25</v>
      </c>
      <c r="D701" s="281" t="s">
        <v>4</v>
      </c>
      <c r="E701" s="467" t="s">
        <v>590</v>
      </c>
      <c r="F701" s="292" t="s">
        <v>5</v>
      </c>
      <c r="G701" s="281"/>
      <c r="H701" s="137" t="s">
        <v>792</v>
      </c>
      <c r="I701" s="137" t="s">
        <v>600</v>
      </c>
      <c r="J701" s="134"/>
      <c r="K701" s="206" t="s">
        <v>662</v>
      </c>
      <c r="L701" s="134" t="s">
        <v>500</v>
      </c>
      <c r="M701" s="55" t="s">
        <v>379</v>
      </c>
      <c r="N701" s="61" t="s">
        <v>349</v>
      </c>
      <c r="O701" s="282" t="s">
        <v>205</v>
      </c>
      <c r="P701" s="282"/>
      <c r="Q701" s="131" t="s">
        <v>205</v>
      </c>
      <c r="R701" s="131"/>
      <c r="S701" s="131"/>
      <c r="T701" s="131"/>
      <c r="U701" s="131"/>
      <c r="V701" s="131"/>
      <c r="W701" s="131"/>
      <c r="X701" s="131"/>
      <c r="Y701" s="131"/>
      <c r="Z701" s="131"/>
      <c r="AA701" s="131"/>
      <c r="AB701" s="130">
        <f t="shared" si="1034"/>
        <v>1</v>
      </c>
      <c r="AC701" s="75" t="s">
        <v>553</v>
      </c>
      <c r="AD701" s="75"/>
      <c r="AE701" s="201">
        <v>2</v>
      </c>
      <c r="AF701" s="201">
        <v>2</v>
      </c>
      <c r="AG701" s="201">
        <v>2</v>
      </c>
      <c r="AH701" s="201">
        <v>2</v>
      </c>
      <c r="AI701" s="201">
        <v>2</v>
      </c>
      <c r="AJ701" s="201">
        <v>2</v>
      </c>
      <c r="AK701" s="201">
        <v>2</v>
      </c>
      <c r="AL701" s="201">
        <v>2</v>
      </c>
      <c r="AM701" s="201">
        <v>2</v>
      </c>
      <c r="AN701" s="201">
        <v>1</v>
      </c>
      <c r="AO701" s="201">
        <v>2</v>
      </c>
      <c r="AP701" s="201">
        <v>2</v>
      </c>
      <c r="AQ701" s="201">
        <v>2</v>
      </c>
      <c r="AR701" s="201">
        <v>2</v>
      </c>
      <c r="AS701" s="201">
        <v>2</v>
      </c>
      <c r="AT701" s="201">
        <v>2</v>
      </c>
      <c r="AU701" s="201">
        <v>2</v>
      </c>
      <c r="AV701" s="201">
        <v>2</v>
      </c>
      <c r="AW701" s="201">
        <v>2</v>
      </c>
      <c r="AX701" s="201">
        <v>2</v>
      </c>
      <c r="AY701" s="201">
        <v>2</v>
      </c>
      <c r="AZ701" s="201">
        <v>1</v>
      </c>
      <c r="BA701" s="201">
        <v>2</v>
      </c>
      <c r="BB701" s="201">
        <v>2</v>
      </c>
      <c r="BC701" s="201">
        <v>2</v>
      </c>
      <c r="BD701" s="201">
        <v>2</v>
      </c>
      <c r="BE701" s="201">
        <v>2</v>
      </c>
      <c r="BF701" s="201">
        <v>2</v>
      </c>
      <c r="BG701" s="201">
        <v>2</v>
      </c>
      <c r="BH701" s="201">
        <v>2</v>
      </c>
      <c r="BI701" s="202">
        <f>COUNTIF(AE701:BH701,"2")</f>
        <v>28</v>
      </c>
      <c r="BJ701" s="203">
        <f>BI701/(BI701+BK701+BM701+BO701)</f>
        <v>0.93333333333333335</v>
      </c>
      <c r="BK701" s="202">
        <f>COUNTIF(AE701:BH701,"1")</f>
        <v>2</v>
      </c>
      <c r="BL701" s="203">
        <f>BK701/(BI701+BK701+BM701+BO701)</f>
        <v>6.6666666666666666E-2</v>
      </c>
      <c r="BM701" s="202">
        <f>COUNTIF(AE701:BH701,"0")</f>
        <v>0</v>
      </c>
      <c r="BN701" s="203">
        <f>BM701/(BI701+BK701+BM701+BO701)</f>
        <v>0</v>
      </c>
      <c r="BO701" s="202">
        <f>COUNTIF(P701:BH701,"KĐG")</f>
        <v>0</v>
      </c>
      <c r="BP701" s="203">
        <f>BO701/(BI701+BK701+BM701+BO701)</f>
        <v>0</v>
      </c>
      <c r="BQ701" s="204">
        <f>(((BI701*2)+(BK701*1)+(BM701*0)))/(BI701+BK701+BM701)</f>
        <v>1.9333333333333333</v>
      </c>
      <c r="BR701" s="205" t="str">
        <f>IF(BP701&gt;=50%,"KĐG",IF(BQ701&gt;=1.6,"Đạt mục tiêu",IF(BQ701&gt;=1,"Cần cố gắng","Chưa đạt")))</f>
        <v>Đạt mục tiêu</v>
      </c>
      <c r="BS701" s="251"/>
      <c r="BT701" s="251"/>
      <c r="BU701" s="77">
        <v>2</v>
      </c>
      <c r="BV701" s="77">
        <v>2</v>
      </c>
      <c r="BW701" s="61">
        <v>2</v>
      </c>
      <c r="BX701" s="61">
        <v>2</v>
      </c>
      <c r="BY701" s="61">
        <v>2</v>
      </c>
      <c r="BZ701" s="61">
        <v>2</v>
      </c>
      <c r="CA701" s="61">
        <v>2</v>
      </c>
      <c r="CB701" s="61">
        <v>2</v>
      </c>
      <c r="CC701" s="61">
        <v>2</v>
      </c>
      <c r="CD701" s="61">
        <v>1</v>
      </c>
      <c r="CE701" s="61">
        <v>2</v>
      </c>
      <c r="CF701" s="61">
        <v>2</v>
      </c>
      <c r="CG701" s="61">
        <v>2</v>
      </c>
      <c r="CH701" s="61">
        <v>2</v>
      </c>
      <c r="CI701" s="61">
        <v>2</v>
      </c>
      <c r="CJ701" s="61">
        <v>2</v>
      </c>
      <c r="CK701" s="61">
        <v>2</v>
      </c>
      <c r="CL701" s="61">
        <v>2</v>
      </c>
      <c r="CM701" s="61">
        <v>2</v>
      </c>
      <c r="CN701" s="61">
        <v>2</v>
      </c>
      <c r="CO701" s="61">
        <v>2</v>
      </c>
      <c r="CP701" s="61">
        <v>1</v>
      </c>
      <c r="CQ701" s="61">
        <v>2</v>
      </c>
      <c r="CR701" s="61">
        <v>2</v>
      </c>
      <c r="CS701" s="61">
        <v>2</v>
      </c>
      <c r="CT701" s="61">
        <v>2</v>
      </c>
      <c r="CU701" s="61">
        <v>2</v>
      </c>
      <c r="CV701" s="61">
        <v>2</v>
      </c>
      <c r="CW701" s="61">
        <v>2</v>
      </c>
      <c r="CX701" s="61">
        <v>2</v>
      </c>
      <c r="CY701" s="61">
        <f>COUNTIF(BU701:CX701,"2")</f>
        <v>28</v>
      </c>
      <c r="CZ701" s="61">
        <f>CY701/(CY701+DA701+DC701+DE701)</f>
        <v>0.93333333333333335</v>
      </c>
      <c r="DA701" s="61">
        <f>COUNTIF(BU701:CX701,"1")</f>
        <v>2</v>
      </c>
      <c r="DB701" s="61">
        <f>DA701/(CY701+DA701+DC701+DE701)</f>
        <v>6.6666666666666666E-2</v>
      </c>
      <c r="DC701" s="61">
        <f>COUNTIF(BU701:CX701,"0")</f>
        <v>0</v>
      </c>
      <c r="DD701" s="61">
        <f>DC701/(CY701+DA701+DC701+DE701)</f>
        <v>0</v>
      </c>
      <c r="DE701" s="61">
        <f>COUNTIF(BG701:CX701,"KĐG")</f>
        <v>0</v>
      </c>
      <c r="DF701" s="61">
        <f>DE701/(CY701+DA701+DC701+DE701)</f>
        <v>0</v>
      </c>
      <c r="DG701" s="61">
        <f>(((CY701*2)+(DA701*1)+(DC701*0)))/(CY701+DA701+DC701)</f>
        <v>1.9333333333333333</v>
      </c>
      <c r="DH701" s="61" t="str">
        <f>IF(DF701&gt;=50%,"KĐG",IF(DG701&gt;=1.6,"Đạt mục tiêu",IF(DG701&gt;=1,"Cần cố gắng","Chưa đạt")))</f>
        <v>Đạt mục tiêu</v>
      </c>
      <c r="DI701" s="61"/>
      <c r="DJ701" s="61"/>
      <c r="DK701" s="61"/>
      <c r="DL701" s="77"/>
      <c r="DM701" s="77"/>
      <c r="DN701" s="77"/>
      <c r="DO701" s="77"/>
      <c r="DP701" s="201">
        <v>2</v>
      </c>
      <c r="DQ701" s="201">
        <v>2</v>
      </c>
      <c r="DR701" s="201">
        <v>1</v>
      </c>
      <c r="DS701" s="201">
        <v>2</v>
      </c>
      <c r="DT701" s="201">
        <v>2</v>
      </c>
      <c r="DU701" s="201">
        <v>2</v>
      </c>
      <c r="DV701" s="201">
        <v>2</v>
      </c>
      <c r="DW701" s="201">
        <v>2</v>
      </c>
      <c r="DX701" s="201">
        <v>2</v>
      </c>
      <c r="DY701" s="201">
        <v>2</v>
      </c>
      <c r="DZ701" s="201">
        <v>1</v>
      </c>
      <c r="EA701" s="201">
        <v>2</v>
      </c>
      <c r="EB701" s="201">
        <v>1</v>
      </c>
      <c r="EC701" s="201">
        <v>2</v>
      </c>
      <c r="ED701" s="201">
        <v>2</v>
      </c>
      <c r="EE701" s="201">
        <v>2</v>
      </c>
      <c r="EF701" s="201">
        <v>2</v>
      </c>
      <c r="EG701" s="201">
        <v>2</v>
      </c>
      <c r="EH701" s="201">
        <v>2</v>
      </c>
      <c r="EI701" s="201">
        <v>2</v>
      </c>
      <c r="EJ701" s="201">
        <v>2</v>
      </c>
      <c r="EK701" s="201"/>
      <c r="EL701" s="201"/>
      <c r="EM701" s="201"/>
      <c r="EN701" s="201"/>
      <c r="EO701" s="201"/>
      <c r="EP701" s="201">
        <v>2</v>
      </c>
      <c r="EQ701" s="201">
        <v>2</v>
      </c>
      <c r="ER701" s="201">
        <v>2</v>
      </c>
      <c r="ES701" s="201"/>
      <c r="ET701" s="201">
        <v>2</v>
      </c>
      <c r="EU701" s="202">
        <f>COUNTIF(DL701:ET701,"2")</f>
        <v>22</v>
      </c>
      <c r="EV701" s="203">
        <f>EU701/(EU701+EW701+EY701+FA701)</f>
        <v>0.88</v>
      </c>
      <c r="EW701" s="202">
        <f>COUNTIF(DL701:ET701,"1")</f>
        <v>3</v>
      </c>
      <c r="EX701" s="203">
        <f>EW701/(EU701+EW701+EY701+FA701)</f>
        <v>0.12</v>
      </c>
      <c r="EY701" s="202">
        <f>COUNTIF(DL701:ET701,"0")</f>
        <v>0</v>
      </c>
      <c r="EZ701" s="203">
        <f>EY701/(EU701+EW701+EY701+FA701)</f>
        <v>0</v>
      </c>
      <c r="FA701" s="202">
        <f>COUNTIF(DL701:ET701,"KĐG")</f>
        <v>0</v>
      </c>
      <c r="FB701" s="203">
        <f>FA701/(EU701+EW701+EY701+FA701)</f>
        <v>0</v>
      </c>
      <c r="FC701" s="204">
        <f>(((EU701*2)+(EW701*1)+(EY701*0)))/(EU701+EW701+EY701)</f>
        <v>1.88</v>
      </c>
      <c r="FD701" s="207" t="str">
        <f>IF(FB701&gt;=50%,"KĐG",IF(FC701&gt;=1.6,"Đạt mục tiêu",IF(FC701&gt;=1,"Cần cố gắng","Chưa đạt")))</f>
        <v>Đạt mục tiêu</v>
      </c>
      <c r="FE701" s="77"/>
      <c r="FF701" s="77"/>
      <c r="FG701" s="77"/>
      <c r="FH701" s="77"/>
      <c r="FI701" s="77"/>
      <c r="FJ701" s="61"/>
      <c r="FK701" s="61"/>
      <c r="FL701" s="61"/>
      <c r="FM701" s="61"/>
      <c r="FN701" s="61"/>
      <c r="FO701" s="61"/>
      <c r="FP701" s="61"/>
      <c r="FQ701" s="61"/>
      <c r="FR701" s="61"/>
      <c r="FS701" s="61"/>
      <c r="FT701" s="61"/>
      <c r="FU701" s="61"/>
      <c r="FV701" s="61"/>
      <c r="FW701" s="61"/>
      <c r="FX701" s="61"/>
      <c r="FY701" s="61"/>
      <c r="FZ701" s="61"/>
      <c r="GA701" s="61"/>
      <c r="GB701" s="61"/>
      <c r="GC701" s="61"/>
      <c r="GD701" s="61"/>
      <c r="GE701" s="61"/>
      <c r="GF701" s="61"/>
      <c r="GG701" s="61"/>
      <c r="GH701" s="61"/>
      <c r="GI701" s="61"/>
      <c r="GJ701" s="61"/>
      <c r="GK701" s="61"/>
      <c r="GL701" s="61"/>
      <c r="GM701" s="61"/>
      <c r="GN701" s="61"/>
      <c r="GO701" s="61"/>
      <c r="GP701" s="61"/>
      <c r="GQ701" s="61"/>
      <c r="GR701" s="61"/>
      <c r="GS701" s="61"/>
      <c r="GT701" s="61"/>
      <c r="GU701" s="61"/>
      <c r="GV701" s="61"/>
      <c r="GW701" s="61"/>
      <c r="GX701" s="61"/>
      <c r="GY701" s="77"/>
      <c r="GZ701" s="77"/>
      <c r="HA701" s="77"/>
      <c r="HB701" s="77"/>
      <c r="HC701" s="77"/>
      <c r="HD701" s="61"/>
      <c r="HE701" s="61"/>
      <c r="HF701" s="61"/>
      <c r="HG701" s="61"/>
      <c r="HH701" s="61"/>
      <c r="HI701" s="61"/>
      <c r="HJ701" s="61"/>
      <c r="HK701" s="61"/>
      <c r="HL701" s="61"/>
      <c r="HM701" s="61"/>
      <c r="HN701" s="61"/>
      <c r="HO701" s="61"/>
      <c r="HP701" s="61"/>
      <c r="HQ701" s="61"/>
      <c r="HR701" s="61"/>
      <c r="HS701" s="61"/>
      <c r="HT701" s="61"/>
      <c r="HU701" s="61"/>
      <c r="HV701" s="61"/>
      <c r="HW701" s="61"/>
      <c r="HX701" s="61"/>
      <c r="HY701" s="61"/>
      <c r="HZ701" s="61"/>
      <c r="IA701" s="61"/>
      <c r="IB701" s="61"/>
      <c r="IC701" s="61"/>
      <c r="ID701" s="61"/>
      <c r="IE701" s="61"/>
      <c r="IF701" s="61"/>
      <c r="IG701" s="61"/>
      <c r="IH701" s="61"/>
      <c r="II701" s="61"/>
      <c r="IJ701" s="61"/>
      <c r="IK701" s="61"/>
      <c r="IL701" s="61"/>
      <c r="IM701" s="61"/>
      <c r="IN701" s="61"/>
      <c r="IO701" s="61"/>
      <c r="IP701" s="61"/>
      <c r="IQ701" s="61"/>
      <c r="IR701" s="61"/>
      <c r="IS701" s="77"/>
      <c r="IT701" s="77"/>
      <c r="IU701" s="77"/>
      <c r="IV701" s="77"/>
      <c r="IW701" s="61"/>
      <c r="IX701" s="61"/>
      <c r="IY701" s="61"/>
      <c r="IZ701" s="61"/>
      <c r="JA701" s="61"/>
      <c r="JB701" s="61"/>
      <c r="JC701" s="61"/>
      <c r="JD701" s="61"/>
      <c r="JE701" s="61"/>
      <c r="JF701" s="61"/>
      <c r="JG701" s="61"/>
      <c r="JH701" s="61"/>
      <c r="JI701" s="61"/>
      <c r="JJ701" s="61"/>
      <c r="JK701" s="61"/>
      <c r="JL701" s="61"/>
      <c r="JM701" s="61"/>
      <c r="JN701" s="61"/>
      <c r="JO701" s="61"/>
      <c r="JP701" s="61"/>
      <c r="JQ701" s="61"/>
      <c r="JR701" s="61"/>
      <c r="JS701" s="61"/>
      <c r="JT701" s="61"/>
      <c r="JU701" s="61"/>
      <c r="JV701" s="61"/>
      <c r="JW701" s="61"/>
      <c r="JX701" s="61"/>
      <c r="JY701" s="61"/>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61"/>
      <c r="LG701" s="61"/>
      <c r="LH701" s="61"/>
      <c r="LI701" s="61"/>
      <c r="LJ701" s="61"/>
      <c r="LK701" s="61"/>
      <c r="LL701" s="61"/>
      <c r="LM701" s="61"/>
      <c r="LN701" s="61"/>
      <c r="LO701" s="61"/>
      <c r="LP701" s="61"/>
      <c r="LQ701" s="61"/>
      <c r="LR701" s="61"/>
      <c r="LS701" s="61"/>
      <c r="LT701" s="61"/>
      <c r="LU701" s="61"/>
      <c r="LV701" s="61"/>
      <c r="LW701" s="61"/>
      <c r="LX701" s="61"/>
      <c r="LY701" s="61"/>
      <c r="LZ701" s="61"/>
      <c r="MA701" s="61"/>
      <c r="MB701" s="61"/>
      <c r="MC701" s="61"/>
      <c r="MD701" s="61"/>
      <c r="ME701" s="61"/>
      <c r="MF701" s="61"/>
      <c r="MG701" s="61"/>
      <c r="MH701" s="61"/>
      <c r="MI701" s="61"/>
      <c r="MJ701" s="61"/>
      <c r="MK701" s="61"/>
      <c r="ML701" s="61"/>
      <c r="MM701" s="61"/>
      <c r="MN701" s="61"/>
      <c r="MO701" s="61"/>
      <c r="MP701" s="61"/>
      <c r="MQ701" s="61"/>
      <c r="MR701" s="61"/>
      <c r="MS701" s="61"/>
      <c r="MT701" s="61"/>
      <c r="MU701" s="61"/>
      <c r="MV701" s="61"/>
      <c r="MW701" s="61"/>
      <c r="MX701" s="61"/>
      <c r="MY701" s="61"/>
      <c r="MZ701" s="61"/>
      <c r="NA701" s="61"/>
      <c r="NB701" s="61"/>
      <c r="NC701" s="61"/>
      <c r="ND701" s="61"/>
      <c r="NE701" s="61"/>
      <c r="NF701" s="61"/>
      <c r="NG701" s="61"/>
      <c r="NH701" s="61"/>
      <c r="NI701" s="61"/>
      <c r="NJ701" s="61"/>
      <c r="NK701" s="61"/>
      <c r="NL701" s="61"/>
      <c r="NM701" s="61"/>
      <c r="NN701" s="61"/>
      <c r="NO701" s="61"/>
      <c r="NP701" s="61"/>
      <c r="NQ701" s="61"/>
      <c r="NR701" s="61"/>
      <c r="NS701" s="61"/>
      <c r="NT701" s="61"/>
      <c r="NU701" s="61"/>
      <c r="NV701" s="61"/>
      <c r="NW701" s="61"/>
      <c r="NX701" s="61"/>
      <c r="NY701" s="61"/>
      <c r="NZ701" s="61"/>
      <c r="OA701" s="61"/>
      <c r="OB701" s="61"/>
      <c r="OC701" s="61"/>
      <c r="OD701" s="61"/>
      <c r="OE701" s="61"/>
      <c r="OF701" s="61"/>
      <c r="OG701" s="61"/>
      <c r="OH701" s="61"/>
      <c r="OI701" s="61"/>
      <c r="OJ701" s="61"/>
      <c r="OK701" s="61"/>
      <c r="OL701" s="61"/>
      <c r="OM701" s="61"/>
      <c r="ON701" s="61"/>
      <c r="OO701" s="61"/>
      <c r="OP701" s="61"/>
      <c r="OQ701" s="61"/>
      <c r="OR701" s="61"/>
      <c r="OS701" s="61"/>
      <c r="OT701" s="61"/>
      <c r="OU701" s="61"/>
      <c r="OV701" s="61"/>
      <c r="OW701" s="61"/>
      <c r="OX701" s="61"/>
      <c r="OY701" s="61"/>
      <c r="OZ701" s="61"/>
    </row>
    <row r="702" spans="1:416" ht="67.5" customHeight="1">
      <c r="A702" s="282"/>
      <c r="B702" s="282"/>
      <c r="C702" s="278"/>
      <c r="D702" s="281"/>
      <c r="E702" s="468"/>
      <c r="F702" s="292"/>
      <c r="G702" s="281"/>
      <c r="H702" s="137" t="s">
        <v>1507</v>
      </c>
      <c r="I702" s="137" t="s">
        <v>600</v>
      </c>
      <c r="J702" s="134"/>
      <c r="K702" s="206" t="s">
        <v>662</v>
      </c>
      <c r="L702" s="134" t="s">
        <v>500</v>
      </c>
      <c r="M702" s="55" t="s">
        <v>379</v>
      </c>
      <c r="N702" s="61" t="s">
        <v>349</v>
      </c>
      <c r="O702" s="282"/>
      <c r="P702" s="282"/>
      <c r="Q702" s="131"/>
      <c r="R702" s="131" t="s">
        <v>205</v>
      </c>
      <c r="S702" s="131"/>
      <c r="T702" s="131"/>
      <c r="U702" s="131"/>
      <c r="V702" s="131"/>
      <c r="W702" s="131"/>
      <c r="X702" s="131"/>
      <c r="Y702" s="131"/>
      <c r="Z702" s="131"/>
      <c r="AA702" s="131"/>
      <c r="AB702" s="130">
        <f t="shared" si="1034"/>
        <v>1</v>
      </c>
      <c r="AC702" s="77"/>
      <c r="AD702" s="77"/>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79" t="s">
        <v>553</v>
      </c>
      <c r="BT702" s="79" t="s">
        <v>553</v>
      </c>
      <c r="BU702" s="79"/>
      <c r="BV702" s="79"/>
      <c r="BW702" s="61"/>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202"/>
      <c r="DC702" s="203"/>
      <c r="DD702" s="202"/>
      <c r="DE702" s="203"/>
      <c r="DF702" s="202"/>
      <c r="DG702" s="203"/>
      <c r="DH702" s="202"/>
      <c r="DI702" s="203" t="e">
        <f>DH702/(DB702+DD702+DF702+DH702)</f>
        <v>#DIV/0!</v>
      </c>
      <c r="DJ702" s="204" t="e">
        <f>(((DB702*2)+(DD702*1)+(DF702*0)))/(DB702+DD702+DF702)</f>
        <v>#DIV/0!</v>
      </c>
      <c r="DK702" s="207" t="e">
        <f>IF(DI702&gt;=50%,"KĐG",IF(DJ702&gt;=1.6,"Đạt mục tiêu",IF(DJ702&gt;=1,"Cần cố gắng","Chưa đạt")))</f>
        <v>#DIV/0!</v>
      </c>
      <c r="DL702" s="77"/>
      <c r="DM702" s="77"/>
      <c r="DN702" s="77"/>
      <c r="DO702" s="77"/>
      <c r="DP702" s="201">
        <v>2</v>
      </c>
      <c r="DQ702" s="201">
        <v>2</v>
      </c>
      <c r="DR702" s="201">
        <v>2</v>
      </c>
      <c r="DS702" s="201">
        <v>2</v>
      </c>
      <c r="DT702" s="201">
        <v>2</v>
      </c>
      <c r="DU702" s="201">
        <v>2</v>
      </c>
      <c r="DV702" s="201">
        <v>2</v>
      </c>
      <c r="DW702" s="201">
        <v>2</v>
      </c>
      <c r="DX702" s="201">
        <v>2</v>
      </c>
      <c r="DY702" s="201">
        <v>2</v>
      </c>
      <c r="DZ702" s="201">
        <v>2</v>
      </c>
      <c r="EA702" s="201">
        <v>2</v>
      </c>
      <c r="EB702" s="201">
        <v>2</v>
      </c>
      <c r="EC702" s="201">
        <v>2</v>
      </c>
      <c r="ED702" s="201">
        <v>2</v>
      </c>
      <c r="EE702" s="201">
        <v>2</v>
      </c>
      <c r="EF702" s="201">
        <v>2</v>
      </c>
      <c r="EG702" s="201">
        <v>2</v>
      </c>
      <c r="EH702" s="201">
        <v>2</v>
      </c>
      <c r="EI702" s="201">
        <v>2</v>
      </c>
      <c r="EJ702" s="201">
        <v>2</v>
      </c>
      <c r="EK702" s="201">
        <v>2</v>
      </c>
      <c r="EL702" s="201">
        <v>2</v>
      </c>
      <c r="EM702" s="201">
        <v>2</v>
      </c>
      <c r="EN702" s="201">
        <v>2</v>
      </c>
      <c r="EO702" s="201">
        <v>2</v>
      </c>
      <c r="EP702" s="201">
        <v>2</v>
      </c>
      <c r="EQ702" s="201">
        <v>2</v>
      </c>
      <c r="ER702" s="201">
        <v>2</v>
      </c>
      <c r="ES702" s="201">
        <v>2</v>
      </c>
      <c r="ET702" s="201">
        <v>2</v>
      </c>
      <c r="EU702" s="202"/>
      <c r="EV702" s="203"/>
      <c r="EW702" s="202"/>
      <c r="EX702" s="203"/>
      <c r="EY702" s="202"/>
      <c r="EZ702" s="203"/>
      <c r="FA702" s="202"/>
      <c r="FB702" s="203"/>
      <c r="FC702" s="204"/>
      <c r="FD702" s="207"/>
      <c r="FE702" s="77"/>
      <c r="FF702" s="77"/>
      <c r="FG702" s="77"/>
      <c r="FH702" s="77"/>
      <c r="FI702" s="77"/>
      <c r="FJ702" s="61"/>
      <c r="FK702" s="61"/>
      <c r="FL702" s="61"/>
      <c r="FM702" s="61"/>
      <c r="FN702" s="61"/>
      <c r="FO702" s="61"/>
      <c r="FP702" s="61"/>
      <c r="FQ702" s="61"/>
      <c r="FR702" s="61"/>
      <c r="FS702" s="61"/>
      <c r="FT702" s="61"/>
      <c r="FU702" s="61"/>
      <c r="FV702" s="61"/>
      <c r="FW702" s="61"/>
      <c r="FX702" s="61"/>
      <c r="FY702" s="61"/>
      <c r="FZ702" s="61"/>
      <c r="GA702" s="61"/>
      <c r="GB702" s="61"/>
      <c r="GC702" s="61"/>
      <c r="GD702" s="61"/>
      <c r="GE702" s="61"/>
      <c r="GF702" s="61"/>
      <c r="GG702" s="61"/>
      <c r="GH702" s="61"/>
      <c r="GI702" s="61"/>
      <c r="GJ702" s="61"/>
      <c r="GK702" s="61"/>
      <c r="GL702" s="61"/>
      <c r="GM702" s="61"/>
      <c r="GN702" s="61"/>
      <c r="GO702" s="61"/>
      <c r="GP702" s="61"/>
      <c r="GQ702" s="61"/>
      <c r="GR702" s="61"/>
      <c r="GS702" s="61"/>
      <c r="GT702" s="61"/>
      <c r="GU702" s="61"/>
      <c r="GV702" s="61"/>
      <c r="GW702" s="61"/>
      <c r="GX702" s="61"/>
      <c r="GY702" s="77"/>
      <c r="GZ702" s="77"/>
      <c r="HA702" s="77"/>
      <c r="HB702" s="77"/>
      <c r="HC702" s="77"/>
      <c r="HD702" s="61"/>
      <c r="HE702" s="61"/>
      <c r="HF702" s="61"/>
      <c r="HG702" s="61"/>
      <c r="HH702" s="61"/>
      <c r="HI702" s="61"/>
      <c r="HJ702" s="61"/>
      <c r="HK702" s="61"/>
      <c r="HL702" s="61"/>
      <c r="HM702" s="61"/>
      <c r="HN702" s="61"/>
      <c r="HO702" s="61"/>
      <c r="HP702" s="61"/>
      <c r="HQ702" s="61"/>
      <c r="HR702" s="61"/>
      <c r="HS702" s="61"/>
      <c r="HT702" s="61"/>
      <c r="HU702" s="61"/>
      <c r="HV702" s="61"/>
      <c r="HW702" s="61"/>
      <c r="HX702" s="61"/>
      <c r="HY702" s="61"/>
      <c r="HZ702" s="61"/>
      <c r="IA702" s="61"/>
      <c r="IB702" s="61"/>
      <c r="IC702" s="61"/>
      <c r="ID702" s="61"/>
      <c r="IE702" s="61"/>
      <c r="IF702" s="61"/>
      <c r="IG702" s="61"/>
      <c r="IH702" s="61"/>
      <c r="II702" s="61"/>
      <c r="IJ702" s="61"/>
      <c r="IK702" s="61"/>
      <c r="IL702" s="61"/>
      <c r="IM702" s="61"/>
      <c r="IN702" s="61"/>
      <c r="IO702" s="61"/>
      <c r="IP702" s="61"/>
      <c r="IQ702" s="61"/>
      <c r="IR702" s="61"/>
      <c r="IS702" s="77"/>
      <c r="IT702" s="77"/>
      <c r="IU702" s="77"/>
      <c r="IV702" s="77"/>
      <c r="IW702" s="61"/>
      <c r="IX702" s="61"/>
      <c r="IY702" s="61"/>
      <c r="IZ702" s="61"/>
      <c r="JA702" s="61"/>
      <c r="JB702" s="61"/>
      <c r="JC702" s="61"/>
      <c r="JD702" s="61"/>
      <c r="JE702" s="61"/>
      <c r="JF702" s="61"/>
      <c r="JG702" s="61"/>
      <c r="JH702" s="61"/>
      <c r="JI702" s="61"/>
      <c r="JJ702" s="61"/>
      <c r="JK702" s="61"/>
      <c r="JL702" s="61"/>
      <c r="JM702" s="61"/>
      <c r="JN702" s="61"/>
      <c r="JO702" s="61"/>
      <c r="JP702" s="61"/>
      <c r="JQ702" s="61"/>
      <c r="JR702" s="61"/>
      <c r="JS702" s="61"/>
      <c r="JT702" s="61"/>
      <c r="JU702" s="61"/>
      <c r="JV702" s="61"/>
      <c r="JW702" s="61"/>
      <c r="JX702" s="61"/>
      <c r="JY702" s="61"/>
      <c r="JZ702" s="61"/>
      <c r="KA702" s="61"/>
      <c r="KB702" s="61"/>
      <c r="KC702" s="61"/>
      <c r="KD702" s="61"/>
      <c r="KE702" s="61"/>
      <c r="KF702" s="61"/>
      <c r="KG702" s="61"/>
      <c r="KH702" s="61"/>
      <c r="KI702" s="61"/>
      <c r="KJ702" s="61"/>
      <c r="KK702" s="61"/>
      <c r="KL702" s="61"/>
      <c r="KM702" s="61"/>
      <c r="KN702" s="61"/>
      <c r="KO702" s="61"/>
      <c r="KP702" s="61"/>
      <c r="KQ702" s="61"/>
      <c r="KR702" s="61"/>
      <c r="KS702" s="61"/>
      <c r="KT702" s="61"/>
      <c r="KU702" s="61"/>
      <c r="KV702" s="61"/>
      <c r="KW702" s="61"/>
      <c r="KX702" s="61"/>
      <c r="KY702" s="61"/>
      <c r="KZ702" s="61"/>
      <c r="LA702" s="61"/>
      <c r="LB702" s="61"/>
      <c r="LC702" s="61"/>
      <c r="LD702" s="61"/>
      <c r="LE702" s="61"/>
      <c r="LF702" s="61"/>
      <c r="LG702" s="61"/>
      <c r="LH702" s="61"/>
      <c r="LI702" s="61"/>
      <c r="LJ702" s="61"/>
      <c r="LK702" s="61"/>
      <c r="LL702" s="61"/>
      <c r="LM702" s="61"/>
      <c r="LN702" s="61"/>
      <c r="LO702" s="61"/>
      <c r="LP702" s="61"/>
      <c r="LQ702" s="61"/>
      <c r="LR702" s="61"/>
      <c r="LS702" s="61"/>
      <c r="LT702" s="61"/>
      <c r="LU702" s="61"/>
      <c r="LV702" s="61"/>
      <c r="LW702" s="61"/>
      <c r="LX702" s="61"/>
      <c r="LY702" s="61"/>
      <c r="LZ702" s="61"/>
      <c r="MA702" s="61"/>
      <c r="MB702" s="61"/>
      <c r="MC702" s="61"/>
      <c r="MD702" s="61"/>
      <c r="ME702" s="61"/>
      <c r="MF702" s="61"/>
      <c r="MG702" s="61"/>
      <c r="MH702" s="61"/>
      <c r="MI702" s="61"/>
      <c r="MJ702" s="61"/>
      <c r="MK702" s="61"/>
      <c r="ML702" s="61"/>
      <c r="MM702" s="61"/>
      <c r="MN702" s="61"/>
      <c r="MO702" s="61"/>
      <c r="MP702" s="61"/>
      <c r="MQ702" s="61"/>
      <c r="MR702" s="61"/>
      <c r="MS702" s="61"/>
      <c r="MT702" s="61"/>
      <c r="MU702" s="61"/>
      <c r="MV702" s="61"/>
      <c r="MW702" s="61"/>
      <c r="MX702" s="61"/>
      <c r="MY702" s="61"/>
      <c r="MZ702" s="61"/>
      <c r="NA702" s="61"/>
      <c r="NB702" s="61"/>
      <c r="NC702" s="61"/>
      <c r="ND702" s="61"/>
      <c r="NE702" s="61"/>
      <c r="NF702" s="61"/>
      <c r="NG702" s="61"/>
      <c r="NH702" s="61"/>
      <c r="NI702" s="61"/>
      <c r="NJ702" s="61"/>
      <c r="NK702" s="61"/>
      <c r="NL702" s="61"/>
      <c r="NM702" s="61"/>
      <c r="NN702" s="61"/>
      <c r="NO702" s="61"/>
      <c r="NP702" s="61"/>
      <c r="NQ702" s="61"/>
      <c r="NR702" s="61"/>
      <c r="NS702" s="61"/>
      <c r="NT702" s="61"/>
      <c r="NU702" s="61"/>
      <c r="NV702" s="61"/>
      <c r="NW702" s="61"/>
      <c r="NX702" s="61"/>
      <c r="NY702" s="61"/>
      <c r="NZ702" s="61"/>
      <c r="OA702" s="61"/>
      <c r="OB702" s="61"/>
      <c r="OC702" s="61"/>
      <c r="OD702" s="61"/>
      <c r="OE702" s="61"/>
      <c r="OF702" s="61"/>
      <c r="OG702" s="61"/>
      <c r="OH702" s="61"/>
      <c r="OI702" s="61"/>
      <c r="OJ702" s="61"/>
      <c r="OK702" s="61"/>
      <c r="OL702" s="61"/>
      <c r="OM702" s="61"/>
      <c r="ON702" s="61"/>
      <c r="OO702" s="61"/>
      <c r="OP702" s="61"/>
      <c r="OQ702" s="61"/>
      <c r="OR702" s="61"/>
      <c r="OS702" s="61"/>
      <c r="OT702" s="61"/>
      <c r="OU702" s="61"/>
      <c r="OV702" s="61"/>
      <c r="OW702" s="61"/>
      <c r="OX702" s="61"/>
      <c r="OY702" s="61"/>
      <c r="OZ702" s="61"/>
    </row>
    <row r="703" spans="1:416" ht="63" hidden="1" customHeight="1">
      <c r="A703" s="282"/>
      <c r="B703" s="282"/>
      <c r="C703" s="278"/>
      <c r="D703" s="281"/>
      <c r="E703" s="469"/>
      <c r="F703" s="292"/>
      <c r="G703" s="281"/>
      <c r="H703" s="137" t="s">
        <v>1508</v>
      </c>
      <c r="I703" s="137" t="s">
        <v>600</v>
      </c>
      <c r="J703" s="134"/>
      <c r="K703" s="206" t="s">
        <v>662</v>
      </c>
      <c r="L703" s="134" t="s">
        <v>500</v>
      </c>
      <c r="M703" s="55" t="s">
        <v>379</v>
      </c>
      <c r="N703" s="61" t="s">
        <v>349</v>
      </c>
      <c r="O703" s="282"/>
      <c r="P703" s="282"/>
      <c r="Q703" s="131"/>
      <c r="R703" s="131"/>
      <c r="S703" s="131" t="s">
        <v>205</v>
      </c>
      <c r="T703" s="131"/>
      <c r="U703" s="131"/>
      <c r="V703" s="131"/>
      <c r="W703" s="131"/>
      <c r="X703" s="131"/>
      <c r="Y703" s="131"/>
      <c r="Z703" s="131"/>
      <c r="AA703" s="131"/>
      <c r="AB703" s="130">
        <f t="shared" si="1034"/>
        <v>1</v>
      </c>
      <c r="AC703" s="77"/>
      <c r="AD703" s="77"/>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251"/>
      <c r="BT703" s="251"/>
      <c r="BU703" s="77"/>
      <c r="BV703" s="77"/>
      <c r="BW703" s="61"/>
      <c r="BX703" s="61"/>
      <c r="BY703" s="61"/>
      <c r="BZ703" s="61"/>
      <c r="CA703" s="61"/>
      <c r="CB703" s="61"/>
      <c r="CC703" s="61"/>
      <c r="CD703" s="61"/>
      <c r="CE703" s="61"/>
      <c r="CF703" s="61"/>
      <c r="CG703" s="61"/>
      <c r="CH703" s="61"/>
      <c r="CI703" s="61"/>
      <c r="CJ703" s="61"/>
      <c r="CK703" s="61"/>
      <c r="CL703" s="61"/>
      <c r="CM703" s="61"/>
      <c r="CN703" s="61"/>
      <c r="CO703" s="61"/>
      <c r="CP703" s="61"/>
      <c r="CQ703" s="61"/>
      <c r="CR703" s="61"/>
      <c r="CS703" s="61"/>
      <c r="CT703" s="61"/>
      <c r="CU703" s="61"/>
      <c r="CV703" s="61"/>
      <c r="CW703" s="61"/>
      <c r="CX703" s="61"/>
      <c r="CY703" s="61"/>
      <c r="CZ703" s="61"/>
      <c r="DA703" s="61"/>
      <c r="DB703" s="61"/>
      <c r="DC703" s="61"/>
      <c r="DD703" s="61"/>
      <c r="DE703" s="61"/>
      <c r="DF703" s="61"/>
      <c r="DG703" s="61"/>
      <c r="DH703" s="61"/>
      <c r="DI703" s="61"/>
      <c r="DJ703" s="61"/>
      <c r="DK703" s="61"/>
      <c r="DL703" s="178" t="s">
        <v>553</v>
      </c>
      <c r="DM703" s="178" t="s">
        <v>553</v>
      </c>
      <c r="DN703" s="178" t="s">
        <v>553</v>
      </c>
      <c r="DO703" s="178" t="s">
        <v>553</v>
      </c>
      <c r="DP703" s="201">
        <v>2</v>
      </c>
      <c r="DQ703" s="201">
        <v>2</v>
      </c>
      <c r="DR703" s="201">
        <v>1</v>
      </c>
      <c r="DS703" s="201">
        <v>2</v>
      </c>
      <c r="DT703" s="201">
        <v>2</v>
      </c>
      <c r="DU703" s="201">
        <v>2</v>
      </c>
      <c r="DV703" s="201">
        <v>2</v>
      </c>
      <c r="DW703" s="201">
        <v>2</v>
      </c>
      <c r="DX703" s="201">
        <v>2</v>
      </c>
      <c r="DY703" s="201">
        <v>2</v>
      </c>
      <c r="DZ703" s="201">
        <v>2</v>
      </c>
      <c r="EA703" s="201">
        <v>2</v>
      </c>
      <c r="EB703" s="201">
        <v>2</v>
      </c>
      <c r="EC703" s="201">
        <v>2</v>
      </c>
      <c r="ED703" s="201">
        <v>2</v>
      </c>
      <c r="EE703" s="201">
        <v>2</v>
      </c>
      <c r="EF703" s="201">
        <v>2</v>
      </c>
      <c r="EG703" s="201">
        <v>1</v>
      </c>
      <c r="EH703" s="201">
        <v>2</v>
      </c>
      <c r="EI703" s="201">
        <v>2</v>
      </c>
      <c r="EJ703" s="201">
        <v>2</v>
      </c>
      <c r="EK703" s="201">
        <v>2</v>
      </c>
      <c r="EL703" s="201">
        <v>2</v>
      </c>
      <c r="EM703" s="201">
        <v>1</v>
      </c>
      <c r="EN703" s="201">
        <v>2</v>
      </c>
      <c r="EO703" s="201">
        <v>1</v>
      </c>
      <c r="EP703" s="201">
        <v>2</v>
      </c>
      <c r="EQ703" s="201">
        <v>2</v>
      </c>
      <c r="ER703" s="201">
        <v>2</v>
      </c>
      <c r="ES703" s="201">
        <v>2</v>
      </c>
      <c r="ET703" s="201">
        <v>2</v>
      </c>
      <c r="EU703" s="202">
        <f>COUNTIF(DL703:ET703,"2")</f>
        <v>27</v>
      </c>
      <c r="EV703" s="203">
        <f>EU703/(EU703+EW703+EY703+FA703)</f>
        <v>0.87096774193548387</v>
      </c>
      <c r="EW703" s="202">
        <f>COUNTIF(DL703:ET703,"1")</f>
        <v>4</v>
      </c>
      <c r="EX703" s="203">
        <f>EW703/(EU703+EW703+EY703+FA703)</f>
        <v>0.12903225806451613</v>
      </c>
      <c r="EY703" s="202">
        <f>COUNTIF(DL703:ET703,"0")</f>
        <v>0</v>
      </c>
      <c r="EZ703" s="203">
        <f>EY703/(EU703+EW703+EY703+FA703)</f>
        <v>0</v>
      </c>
      <c r="FA703" s="202">
        <f>COUNTIF(DL703:ET703,"KĐG")</f>
        <v>0</v>
      </c>
      <c r="FB703" s="203">
        <f>FA703/(EU703+EW703+EY703+FA703)</f>
        <v>0</v>
      </c>
      <c r="FC703" s="204">
        <f>(((EU703*2)+(EW703*1)+(EY703*0)))/(EU703+EW703+EY703)</f>
        <v>1.8709677419354838</v>
      </c>
      <c r="FD703" s="207" t="str">
        <f>IF(FB703&gt;=50%,"KĐG",IF(FC703&gt;=1.6,"Đạt mục tiêu",IF(FC703&gt;=1,"Cần cố gắng","Chưa đạt")))</f>
        <v>Đạt mục tiêu</v>
      </c>
      <c r="FE703" s="77"/>
      <c r="FF703" s="77"/>
      <c r="FG703" s="77"/>
      <c r="FH703" s="77"/>
      <c r="FI703" s="77"/>
      <c r="FJ703" s="61"/>
      <c r="FK703" s="61"/>
      <c r="FL703" s="61"/>
      <c r="FM703" s="61"/>
      <c r="FN703" s="61"/>
      <c r="FO703" s="61"/>
      <c r="FP703" s="61"/>
      <c r="FQ703" s="61"/>
      <c r="FR703" s="61"/>
      <c r="FS703" s="61"/>
      <c r="FT703" s="61"/>
      <c r="FU703" s="61"/>
      <c r="FV703" s="61"/>
      <c r="FW703" s="61"/>
      <c r="FX703" s="61"/>
      <c r="FY703" s="61"/>
      <c r="FZ703" s="61"/>
      <c r="GA703" s="61"/>
      <c r="GB703" s="61"/>
      <c r="GC703" s="61"/>
      <c r="GD703" s="61"/>
      <c r="GE703" s="61"/>
      <c r="GF703" s="61"/>
      <c r="GG703" s="61"/>
      <c r="GH703" s="61"/>
      <c r="GI703" s="61"/>
      <c r="GJ703" s="61"/>
      <c r="GK703" s="61"/>
      <c r="GL703" s="61"/>
      <c r="GM703" s="61"/>
      <c r="GN703" s="61"/>
      <c r="GO703" s="61"/>
      <c r="GP703" s="61"/>
      <c r="GQ703" s="61"/>
      <c r="GR703" s="61"/>
      <c r="GS703" s="61"/>
      <c r="GT703" s="61"/>
      <c r="GU703" s="61"/>
      <c r="GV703" s="61"/>
      <c r="GW703" s="61"/>
      <c r="GX703" s="61"/>
      <c r="GY703" s="77"/>
      <c r="GZ703" s="77"/>
      <c r="HA703" s="77"/>
      <c r="HB703" s="77"/>
      <c r="HC703" s="77"/>
      <c r="HD703" s="61"/>
      <c r="HE703" s="61"/>
      <c r="HF703" s="61"/>
      <c r="HG703" s="61"/>
      <c r="HH703" s="61"/>
      <c r="HI703" s="61"/>
      <c r="HJ703" s="61"/>
      <c r="HK703" s="61"/>
      <c r="HL703" s="61"/>
      <c r="HM703" s="61"/>
      <c r="HN703" s="61"/>
      <c r="HO703" s="61"/>
      <c r="HP703" s="61"/>
      <c r="HQ703" s="61"/>
      <c r="HR703" s="61"/>
      <c r="HS703" s="61"/>
      <c r="HT703" s="61"/>
      <c r="HU703" s="61"/>
      <c r="HV703" s="61"/>
      <c r="HW703" s="61"/>
      <c r="HX703" s="61"/>
      <c r="HY703" s="61"/>
      <c r="HZ703" s="61"/>
      <c r="IA703" s="61"/>
      <c r="IB703" s="61"/>
      <c r="IC703" s="61"/>
      <c r="ID703" s="61"/>
      <c r="IE703" s="61"/>
      <c r="IF703" s="61"/>
      <c r="IG703" s="61"/>
      <c r="IH703" s="61"/>
      <c r="II703" s="61"/>
      <c r="IJ703" s="61"/>
      <c r="IK703" s="61"/>
      <c r="IL703" s="61"/>
      <c r="IM703" s="61"/>
      <c r="IN703" s="61"/>
      <c r="IO703" s="61"/>
      <c r="IP703" s="61"/>
      <c r="IQ703" s="61"/>
      <c r="IR703" s="61"/>
      <c r="IS703" s="77"/>
      <c r="IT703" s="77"/>
      <c r="IU703" s="77"/>
      <c r="IV703" s="77"/>
      <c r="IW703" s="61"/>
      <c r="IX703" s="61"/>
      <c r="IY703" s="61"/>
      <c r="IZ703" s="61"/>
      <c r="JA703" s="61"/>
      <c r="JB703" s="61"/>
      <c r="JC703" s="61"/>
      <c r="JD703" s="61"/>
      <c r="JE703" s="61"/>
      <c r="JF703" s="61"/>
      <c r="JG703" s="61"/>
      <c r="JH703" s="61"/>
      <c r="JI703" s="61"/>
      <c r="JJ703" s="61"/>
      <c r="JK703" s="61"/>
      <c r="JL703" s="61"/>
      <c r="JM703" s="61"/>
      <c r="JN703" s="61"/>
      <c r="JO703" s="61"/>
      <c r="JP703" s="61"/>
      <c r="JQ703" s="61"/>
      <c r="JR703" s="61"/>
      <c r="JS703" s="61"/>
      <c r="JT703" s="61"/>
      <c r="JU703" s="61"/>
      <c r="JV703" s="61"/>
      <c r="JW703" s="61"/>
      <c r="JX703" s="61"/>
      <c r="JY703" s="61"/>
      <c r="JZ703" s="61"/>
      <c r="KA703" s="61"/>
      <c r="KB703" s="61"/>
      <c r="KC703" s="61"/>
      <c r="KD703" s="61"/>
      <c r="KE703" s="61"/>
      <c r="KF703" s="61"/>
      <c r="KG703" s="61"/>
      <c r="KH703" s="61"/>
      <c r="KI703" s="61"/>
      <c r="KJ703" s="61"/>
      <c r="KK703" s="61"/>
      <c r="KL703" s="61"/>
      <c r="KM703" s="61"/>
      <c r="KN703" s="61"/>
      <c r="KO703" s="61"/>
      <c r="KP703" s="61"/>
      <c r="KQ703" s="61"/>
      <c r="KR703" s="61"/>
      <c r="KS703" s="61"/>
      <c r="KT703" s="61"/>
      <c r="KU703" s="61"/>
      <c r="KV703" s="61"/>
      <c r="KW703" s="61"/>
      <c r="KX703" s="61"/>
      <c r="KY703" s="61"/>
      <c r="KZ703" s="61"/>
      <c r="LA703" s="61"/>
      <c r="LB703" s="61"/>
      <c r="LC703" s="61"/>
      <c r="LD703" s="61"/>
      <c r="LE703" s="61"/>
      <c r="LF703" s="61"/>
      <c r="LG703" s="61"/>
      <c r="LH703" s="61"/>
      <c r="LI703" s="61"/>
      <c r="LJ703" s="61"/>
      <c r="LK703" s="61"/>
      <c r="LL703" s="61"/>
      <c r="LM703" s="61"/>
      <c r="LN703" s="61"/>
      <c r="LO703" s="61"/>
      <c r="LP703" s="61"/>
      <c r="LQ703" s="61"/>
      <c r="LR703" s="61"/>
      <c r="LS703" s="61"/>
      <c r="LT703" s="61"/>
      <c r="LU703" s="61"/>
      <c r="LV703" s="61"/>
      <c r="LW703" s="61"/>
      <c r="LX703" s="61"/>
      <c r="LY703" s="61"/>
      <c r="LZ703" s="61"/>
      <c r="MA703" s="61"/>
      <c r="MB703" s="61"/>
      <c r="MC703" s="61"/>
      <c r="MD703" s="61"/>
      <c r="ME703" s="61"/>
      <c r="MF703" s="61"/>
      <c r="MG703" s="61"/>
      <c r="MH703" s="61"/>
      <c r="MI703" s="61"/>
      <c r="MJ703" s="61"/>
      <c r="MK703" s="61"/>
      <c r="ML703" s="61"/>
      <c r="MM703" s="61"/>
      <c r="MN703" s="61"/>
      <c r="MO703" s="61"/>
      <c r="MP703" s="61"/>
      <c r="MQ703" s="61"/>
      <c r="MR703" s="61"/>
      <c r="MS703" s="61"/>
      <c r="MT703" s="61"/>
      <c r="MU703" s="61"/>
      <c r="MV703" s="61"/>
      <c r="MW703" s="61"/>
      <c r="MX703" s="61"/>
      <c r="MY703" s="61"/>
      <c r="MZ703" s="61"/>
      <c r="NA703" s="61"/>
      <c r="NB703" s="61"/>
      <c r="NC703" s="61"/>
      <c r="ND703" s="61"/>
      <c r="NE703" s="61"/>
      <c r="NF703" s="61"/>
      <c r="NG703" s="61"/>
      <c r="NH703" s="61"/>
      <c r="NI703" s="61"/>
      <c r="NJ703" s="61"/>
      <c r="NK703" s="61"/>
      <c r="NL703" s="61"/>
      <c r="NM703" s="61"/>
      <c r="NN703" s="61"/>
      <c r="NO703" s="61"/>
      <c r="NP703" s="61"/>
      <c r="NQ703" s="61"/>
      <c r="NR703" s="61"/>
      <c r="NS703" s="61"/>
      <c r="NT703" s="61"/>
      <c r="NU703" s="61"/>
      <c r="NV703" s="61"/>
      <c r="NW703" s="61"/>
      <c r="NX703" s="61"/>
      <c r="NY703" s="61"/>
      <c r="NZ703" s="61"/>
      <c r="OA703" s="61"/>
      <c r="OB703" s="61"/>
      <c r="OC703" s="61"/>
      <c r="OD703" s="61"/>
      <c r="OE703" s="61"/>
      <c r="OF703" s="61"/>
      <c r="OG703" s="61"/>
      <c r="OH703" s="61"/>
      <c r="OI703" s="61"/>
      <c r="OJ703" s="61"/>
      <c r="OK703" s="61"/>
      <c r="OL703" s="61"/>
      <c r="OM703" s="61"/>
      <c r="ON703" s="61"/>
      <c r="OO703" s="61"/>
      <c r="OP703" s="61"/>
      <c r="OQ703" s="61"/>
      <c r="OR703" s="61"/>
      <c r="OS703" s="61"/>
      <c r="OT703" s="61"/>
      <c r="OU703" s="61"/>
      <c r="OV703" s="61"/>
      <c r="OW703" s="61"/>
      <c r="OX703" s="61"/>
      <c r="OY703" s="61"/>
      <c r="OZ703" s="61"/>
    </row>
    <row r="704" spans="1:416" ht="50.25" hidden="1" customHeight="1">
      <c r="A704" s="282"/>
      <c r="B704" s="282"/>
      <c r="C704" s="278"/>
      <c r="D704" s="281"/>
      <c r="E704" s="469"/>
      <c r="F704" s="292"/>
      <c r="G704" s="281"/>
      <c r="H704" s="137" t="s">
        <v>796</v>
      </c>
      <c r="I704" s="137" t="s">
        <v>600</v>
      </c>
      <c r="J704" s="134"/>
      <c r="K704" s="206" t="s">
        <v>662</v>
      </c>
      <c r="L704" s="134" t="s">
        <v>500</v>
      </c>
      <c r="M704" s="55" t="s">
        <v>379</v>
      </c>
      <c r="N704" s="61" t="s">
        <v>349</v>
      </c>
      <c r="O704" s="282"/>
      <c r="P704" s="282"/>
      <c r="Q704" s="131"/>
      <c r="R704" s="131"/>
      <c r="S704" s="131"/>
      <c r="T704" s="131" t="s">
        <v>205</v>
      </c>
      <c r="U704" s="131"/>
      <c r="V704" s="131"/>
      <c r="W704" s="131"/>
      <c r="X704" s="131"/>
      <c r="Y704" s="131"/>
      <c r="Z704" s="131"/>
      <c r="AA704" s="131"/>
      <c r="AB704" s="130">
        <f t="shared" si="1034"/>
        <v>1</v>
      </c>
      <c r="AC704" s="77"/>
      <c r="AD704" s="77"/>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251"/>
      <c r="BT704" s="251"/>
      <c r="BU704" s="77"/>
      <c r="BV704" s="77"/>
      <c r="BW704" s="61"/>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61"/>
      <c r="DK704" s="61"/>
      <c r="DL704" s="77"/>
      <c r="DM704" s="77"/>
      <c r="DN704" s="77"/>
      <c r="DO704" s="77"/>
      <c r="DP704" s="201"/>
      <c r="DQ704" s="201"/>
      <c r="DR704" s="201"/>
      <c r="DS704" s="201"/>
      <c r="DT704" s="201"/>
      <c r="DU704" s="201"/>
      <c r="DV704" s="201"/>
      <c r="DW704" s="201"/>
      <c r="DX704" s="201"/>
      <c r="DY704" s="201"/>
      <c r="DZ704" s="201"/>
      <c r="EA704" s="201"/>
      <c r="EB704" s="201"/>
      <c r="EC704" s="201"/>
      <c r="ED704" s="201"/>
      <c r="EE704" s="201"/>
      <c r="EF704" s="201"/>
      <c r="EG704" s="201"/>
      <c r="EH704" s="201"/>
      <c r="EI704" s="201"/>
      <c r="EJ704" s="201"/>
      <c r="EK704" s="201"/>
      <c r="EL704" s="201"/>
      <c r="EM704" s="201"/>
      <c r="EN704" s="201"/>
      <c r="EO704" s="201"/>
      <c r="EP704" s="201"/>
      <c r="EQ704" s="201"/>
      <c r="ER704" s="201"/>
      <c r="ES704" s="201"/>
      <c r="ET704" s="201"/>
      <c r="EU704" s="202"/>
      <c r="EV704" s="203"/>
      <c r="EW704" s="202"/>
      <c r="EX704" s="203"/>
      <c r="EY704" s="202"/>
      <c r="EZ704" s="203"/>
      <c r="FA704" s="202"/>
      <c r="FB704" s="203"/>
      <c r="FC704" s="204"/>
      <c r="FD704" s="207"/>
      <c r="FE704" s="79" t="s">
        <v>553</v>
      </c>
      <c r="FF704" s="79" t="s">
        <v>553</v>
      </c>
      <c r="FG704" s="79" t="s">
        <v>553</v>
      </c>
      <c r="FH704" s="79" t="s">
        <v>553</v>
      </c>
      <c r="FI704" s="79" t="s">
        <v>553</v>
      </c>
      <c r="FJ704" s="77" t="s">
        <v>463</v>
      </c>
      <c r="FK704" s="77" t="s">
        <v>463</v>
      </c>
      <c r="FL704" s="77" t="s">
        <v>463</v>
      </c>
      <c r="FM704" s="77" t="s">
        <v>1022</v>
      </c>
      <c r="FN704" s="77" t="s">
        <v>1022</v>
      </c>
      <c r="FO704" s="77" t="s">
        <v>463</v>
      </c>
      <c r="FP704" s="77" t="s">
        <v>463</v>
      </c>
      <c r="FQ704" s="77" t="s">
        <v>463</v>
      </c>
      <c r="FR704" s="77" t="s">
        <v>463</v>
      </c>
      <c r="FS704" s="77" t="s">
        <v>463</v>
      </c>
      <c r="FT704" s="77" t="s">
        <v>1022</v>
      </c>
      <c r="FU704" s="77" t="s">
        <v>463</v>
      </c>
      <c r="FV704" s="77" t="s">
        <v>463</v>
      </c>
      <c r="FW704" s="77" t="s">
        <v>463</v>
      </c>
      <c r="FX704" s="77" t="s">
        <v>463</v>
      </c>
      <c r="FY704" s="77" t="s">
        <v>463</v>
      </c>
      <c r="FZ704" s="77" t="s">
        <v>463</v>
      </c>
      <c r="GA704" s="77" t="s">
        <v>463</v>
      </c>
      <c r="GB704" s="77" t="s">
        <v>463</v>
      </c>
      <c r="GC704" s="77" t="s">
        <v>463</v>
      </c>
      <c r="GD704" s="77" t="s">
        <v>463</v>
      </c>
      <c r="GE704" s="77" t="s">
        <v>463</v>
      </c>
      <c r="GF704" s="77" t="s">
        <v>463</v>
      </c>
      <c r="GG704" s="77" t="s">
        <v>1022</v>
      </c>
      <c r="GH704" s="77" t="s">
        <v>463</v>
      </c>
      <c r="GI704" s="77" t="s">
        <v>463</v>
      </c>
      <c r="GJ704" s="77" t="s">
        <v>463</v>
      </c>
      <c r="GK704" s="77" t="s">
        <v>463</v>
      </c>
      <c r="GL704" s="77" t="s">
        <v>463</v>
      </c>
      <c r="GM704" s="77" t="s">
        <v>463</v>
      </c>
      <c r="GN704" s="77" t="s">
        <v>463</v>
      </c>
      <c r="GO704" s="202">
        <f>COUNTIF(EZ704:GN704,"2")</f>
        <v>27</v>
      </c>
      <c r="GP704" s="203">
        <f t="shared" ref="GP704" si="1035">GO704/(GO704+GQ704+GS704+GU704)</f>
        <v>0.87096774193548387</v>
      </c>
      <c r="GQ704" s="202">
        <f>COUNTIF(EZ704:GN704,"1")</f>
        <v>4</v>
      </c>
      <c r="GR704" s="203">
        <f t="shared" ref="GR704" si="1036">GQ704/(GO704+GQ704+GS704+GU704)</f>
        <v>0.12903225806451613</v>
      </c>
      <c r="GS704" s="202">
        <f>COUNTIF(EZ704:GN704,"0")</f>
        <v>0</v>
      </c>
      <c r="GT704" s="203">
        <f t="shared" ref="GT704" si="1037">GS704/(GO704+GQ704+GS704+GU704)</f>
        <v>0</v>
      </c>
      <c r="GU704" s="202">
        <f>COUNTIF(EZ704:GN704,"KĐG")</f>
        <v>0</v>
      </c>
      <c r="GV704" s="203">
        <f t="shared" ref="GV704" si="1038">GU704/(GO704+GQ704+GS704+GU704)</f>
        <v>0</v>
      </c>
      <c r="GW704" s="204">
        <f t="shared" ref="GW704" si="1039">(((GO704*2)+(GQ704*1)+(GS704*0)))/(GO704+GQ704+GS704)</f>
        <v>1.8709677419354838</v>
      </c>
      <c r="GX704" s="205" t="str">
        <f t="shared" ref="GX704" si="1040">IF(GV704&gt;=50%,"KĐG",IF(GW704&gt;=1.6,"Đạt mục tiêu",IF(GW704&gt;=1,"Cần cố gắng","Chưa đạt")))</f>
        <v>Đạt mục tiêu</v>
      </c>
      <c r="GY704" s="77"/>
      <c r="GZ704" s="77"/>
      <c r="HA704" s="77"/>
      <c r="HB704" s="77"/>
      <c r="HC704" s="77"/>
      <c r="HD704" s="61"/>
      <c r="HE704" s="61"/>
      <c r="HF704" s="61"/>
      <c r="HG704" s="61"/>
      <c r="HH704" s="61"/>
      <c r="HI704" s="61"/>
      <c r="HJ704" s="61"/>
      <c r="HK704" s="61"/>
      <c r="HL704" s="61"/>
      <c r="HM704" s="61"/>
      <c r="HN704" s="61"/>
      <c r="HO704" s="61"/>
      <c r="HP704" s="61"/>
      <c r="HQ704" s="61"/>
      <c r="HR704" s="61"/>
      <c r="HS704" s="61"/>
      <c r="HT704" s="61"/>
      <c r="HU704" s="61"/>
      <c r="HV704" s="61"/>
      <c r="HW704" s="61"/>
      <c r="HX704" s="61"/>
      <c r="HY704" s="61"/>
      <c r="HZ704" s="61"/>
      <c r="IA704" s="61"/>
      <c r="IB704" s="61"/>
      <c r="IC704" s="61"/>
      <c r="ID704" s="61"/>
      <c r="IE704" s="61"/>
      <c r="IF704" s="61"/>
      <c r="IG704" s="61"/>
      <c r="IH704" s="61"/>
      <c r="II704" s="61"/>
      <c r="IJ704" s="61"/>
      <c r="IK704" s="61"/>
      <c r="IL704" s="61"/>
      <c r="IM704" s="61"/>
      <c r="IN704" s="61"/>
      <c r="IO704" s="61"/>
      <c r="IP704" s="61"/>
      <c r="IQ704" s="61"/>
      <c r="IR704" s="61"/>
      <c r="IS704" s="77"/>
      <c r="IT704" s="77"/>
      <c r="IU704" s="77"/>
      <c r="IV704" s="77"/>
      <c r="IW704" s="61"/>
      <c r="IX704" s="61"/>
      <c r="IY704" s="61"/>
      <c r="IZ704" s="61"/>
      <c r="JA704" s="61"/>
      <c r="JB704" s="61"/>
      <c r="JC704" s="61"/>
      <c r="JD704" s="61"/>
      <c r="JE704" s="61"/>
      <c r="JF704" s="61"/>
      <c r="JG704" s="61"/>
      <c r="JH704" s="61"/>
      <c r="JI704" s="61"/>
      <c r="JJ704" s="61"/>
      <c r="JK704" s="61"/>
      <c r="JL704" s="61"/>
      <c r="JM704" s="61"/>
      <c r="JN704" s="61"/>
      <c r="JO704" s="61"/>
      <c r="JP704" s="61"/>
      <c r="JQ704" s="61"/>
      <c r="JR704" s="61"/>
      <c r="JS704" s="61"/>
      <c r="JT704" s="61"/>
      <c r="JU704" s="61"/>
      <c r="JV704" s="61"/>
      <c r="JW704" s="61"/>
      <c r="JX704" s="61"/>
      <c r="JY704" s="61"/>
      <c r="JZ704" s="61"/>
      <c r="KA704" s="61"/>
      <c r="KB704" s="61"/>
      <c r="KC704" s="61"/>
      <c r="KD704" s="61"/>
      <c r="KE704" s="61"/>
      <c r="KF704" s="61"/>
      <c r="KG704" s="61"/>
      <c r="KH704" s="61"/>
      <c r="KI704" s="61"/>
      <c r="KJ704" s="61"/>
      <c r="KK704" s="61"/>
      <c r="KL704" s="61"/>
      <c r="KM704" s="61"/>
      <c r="KN704" s="61"/>
      <c r="KO704" s="61"/>
      <c r="KP704" s="61"/>
      <c r="KQ704" s="61"/>
      <c r="KR704" s="61"/>
      <c r="KS704" s="61"/>
      <c r="KT704" s="61"/>
      <c r="KU704" s="61"/>
      <c r="KV704" s="61"/>
      <c r="KW704" s="61"/>
      <c r="KX704" s="61"/>
      <c r="KY704" s="61"/>
      <c r="KZ704" s="61"/>
      <c r="LA704" s="61"/>
      <c r="LB704" s="61"/>
      <c r="LC704" s="61"/>
      <c r="LD704" s="61"/>
      <c r="LE704" s="61"/>
      <c r="LF704" s="61"/>
      <c r="LG704" s="61"/>
      <c r="LH704" s="61"/>
      <c r="LI704" s="61"/>
      <c r="LJ704" s="61"/>
      <c r="LK704" s="61"/>
      <c r="LL704" s="61"/>
      <c r="LM704" s="61"/>
      <c r="LN704" s="61"/>
      <c r="LO704" s="61"/>
      <c r="LP704" s="61"/>
      <c r="LQ704" s="61"/>
      <c r="LR704" s="61"/>
      <c r="LS704" s="61"/>
      <c r="LT704" s="61"/>
      <c r="LU704" s="61"/>
      <c r="LV704" s="61"/>
      <c r="LW704" s="61"/>
      <c r="LX704" s="61"/>
      <c r="LY704" s="61"/>
      <c r="LZ704" s="61"/>
      <c r="MA704" s="61"/>
      <c r="MB704" s="61"/>
      <c r="MC704" s="61"/>
      <c r="MD704" s="61"/>
      <c r="ME704" s="61"/>
      <c r="MF704" s="61"/>
      <c r="MG704" s="61"/>
      <c r="MH704" s="61"/>
      <c r="MI704" s="61"/>
      <c r="MJ704" s="61"/>
      <c r="MK704" s="61"/>
      <c r="ML704" s="61"/>
      <c r="MM704" s="61"/>
      <c r="MN704" s="61"/>
      <c r="MO704" s="61"/>
      <c r="MP704" s="61"/>
      <c r="MQ704" s="61"/>
      <c r="MR704" s="61"/>
      <c r="MS704" s="61"/>
      <c r="MT704" s="61"/>
      <c r="MU704" s="61"/>
      <c r="MV704" s="61"/>
      <c r="MW704" s="61"/>
      <c r="MX704" s="61"/>
      <c r="MY704" s="61"/>
      <c r="MZ704" s="61"/>
      <c r="NA704" s="61"/>
      <c r="NB704" s="61"/>
      <c r="NC704" s="61"/>
      <c r="ND704" s="61"/>
      <c r="NE704" s="61"/>
      <c r="NF704" s="61"/>
      <c r="NG704" s="61"/>
      <c r="NH704" s="61"/>
      <c r="NI704" s="61"/>
      <c r="NJ704" s="61"/>
      <c r="NK704" s="61"/>
      <c r="NL704" s="61"/>
      <c r="NM704" s="61"/>
      <c r="NN704" s="61"/>
      <c r="NO704" s="61"/>
      <c r="NP704" s="61"/>
      <c r="NQ704" s="61"/>
      <c r="NR704" s="61"/>
      <c r="NS704" s="61"/>
      <c r="NT704" s="61"/>
      <c r="NU704" s="61"/>
      <c r="NV704" s="61"/>
      <c r="NW704" s="61"/>
      <c r="NX704" s="61"/>
      <c r="NY704" s="61"/>
      <c r="NZ704" s="61"/>
      <c r="OA704" s="61"/>
      <c r="OB704" s="61"/>
      <c r="OC704" s="61"/>
      <c r="OD704" s="61"/>
      <c r="OE704" s="61"/>
      <c r="OF704" s="61"/>
      <c r="OG704" s="61"/>
      <c r="OH704" s="61"/>
      <c r="OI704" s="61"/>
      <c r="OJ704" s="61"/>
      <c r="OK704" s="61"/>
      <c r="OL704" s="61"/>
      <c r="OM704" s="61"/>
      <c r="ON704" s="61"/>
      <c r="OO704" s="61"/>
      <c r="OP704" s="61"/>
      <c r="OQ704" s="61"/>
      <c r="OR704" s="61"/>
      <c r="OS704" s="61"/>
      <c r="OT704" s="61"/>
      <c r="OU704" s="61"/>
      <c r="OV704" s="61"/>
      <c r="OW704" s="61"/>
      <c r="OX704" s="61"/>
      <c r="OY704" s="61"/>
      <c r="OZ704" s="61"/>
    </row>
    <row r="705" spans="1:416" ht="50.25" hidden="1" customHeight="1">
      <c r="A705" s="282"/>
      <c r="B705" s="282"/>
      <c r="C705" s="278"/>
      <c r="D705" s="281"/>
      <c r="E705" s="469"/>
      <c r="F705" s="292"/>
      <c r="G705" s="281"/>
      <c r="H705" s="137" t="s">
        <v>795</v>
      </c>
      <c r="I705" s="137" t="s">
        <v>600</v>
      </c>
      <c r="J705" s="134"/>
      <c r="K705" s="206" t="s">
        <v>662</v>
      </c>
      <c r="L705" s="134" t="s">
        <v>500</v>
      </c>
      <c r="M705" s="55" t="s">
        <v>379</v>
      </c>
      <c r="N705" s="61" t="s">
        <v>349</v>
      </c>
      <c r="O705" s="282"/>
      <c r="P705" s="282"/>
      <c r="Q705" s="131"/>
      <c r="R705" s="131"/>
      <c r="S705" s="131"/>
      <c r="T705" s="131"/>
      <c r="U705" s="131" t="s">
        <v>205</v>
      </c>
      <c r="V705" s="131"/>
      <c r="W705" s="131"/>
      <c r="X705" s="131"/>
      <c r="Y705" s="131"/>
      <c r="Z705" s="131"/>
      <c r="AA705" s="131"/>
      <c r="AB705" s="130">
        <f t="shared" si="1034"/>
        <v>1</v>
      </c>
      <c r="AC705" s="77"/>
      <c r="AD705" s="77"/>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251"/>
      <c r="BT705" s="251"/>
      <c r="BU705" s="77"/>
      <c r="BV705" s="77"/>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c r="CS705" s="61"/>
      <c r="CT705" s="61"/>
      <c r="CU705" s="61"/>
      <c r="CV705" s="61"/>
      <c r="CW705" s="61"/>
      <c r="CX705" s="61"/>
      <c r="CY705" s="61"/>
      <c r="CZ705" s="61"/>
      <c r="DA705" s="61"/>
      <c r="DB705" s="61"/>
      <c r="DC705" s="61"/>
      <c r="DD705" s="61"/>
      <c r="DE705" s="61"/>
      <c r="DF705" s="61"/>
      <c r="DG705" s="61"/>
      <c r="DH705" s="61"/>
      <c r="DI705" s="61"/>
      <c r="DJ705" s="61"/>
      <c r="DK705" s="61"/>
      <c r="DL705" s="77"/>
      <c r="DM705" s="77"/>
      <c r="DN705" s="77"/>
      <c r="DO705" s="77"/>
      <c r="DP705" s="201"/>
      <c r="DQ705" s="201"/>
      <c r="DR705" s="201"/>
      <c r="DS705" s="201"/>
      <c r="DT705" s="201"/>
      <c r="DU705" s="201"/>
      <c r="DV705" s="201"/>
      <c r="DW705" s="201"/>
      <c r="DX705" s="201"/>
      <c r="DY705" s="201"/>
      <c r="DZ705" s="201"/>
      <c r="EA705" s="201"/>
      <c r="EB705" s="201"/>
      <c r="EC705" s="201"/>
      <c r="ED705" s="201"/>
      <c r="EE705" s="201"/>
      <c r="EF705" s="201"/>
      <c r="EG705" s="201"/>
      <c r="EH705" s="201"/>
      <c r="EI705" s="201"/>
      <c r="EJ705" s="201"/>
      <c r="EK705" s="201"/>
      <c r="EL705" s="201"/>
      <c r="EM705" s="201"/>
      <c r="EN705" s="201"/>
      <c r="EO705" s="201"/>
      <c r="EP705" s="201"/>
      <c r="EQ705" s="201"/>
      <c r="ER705" s="201"/>
      <c r="ES705" s="201"/>
      <c r="ET705" s="201"/>
      <c r="EU705" s="202"/>
      <c r="EV705" s="203"/>
      <c r="EW705" s="202"/>
      <c r="EX705" s="203"/>
      <c r="EY705" s="202"/>
      <c r="EZ705" s="203"/>
      <c r="FA705" s="202"/>
      <c r="FB705" s="203"/>
      <c r="FC705" s="204"/>
      <c r="FD705" s="207"/>
      <c r="FE705" s="77"/>
      <c r="FF705" s="77"/>
      <c r="FG705" s="77"/>
      <c r="FH705" s="77"/>
      <c r="FI705" s="77"/>
      <c r="FJ705" s="61"/>
      <c r="FK705" s="61"/>
      <c r="FL705" s="61"/>
      <c r="FM705" s="61"/>
      <c r="FN705" s="61"/>
      <c r="FO705" s="61"/>
      <c r="FP705" s="61"/>
      <c r="FQ705" s="61"/>
      <c r="FR705" s="61"/>
      <c r="FS705" s="61"/>
      <c r="FT705" s="61"/>
      <c r="FU705" s="61"/>
      <c r="FV705" s="61"/>
      <c r="FW705" s="61"/>
      <c r="FX705" s="61"/>
      <c r="FY705" s="61"/>
      <c r="FZ705" s="61"/>
      <c r="GA705" s="61"/>
      <c r="GB705" s="61"/>
      <c r="GC705" s="61"/>
      <c r="GD705" s="61"/>
      <c r="GE705" s="61"/>
      <c r="GF705" s="61"/>
      <c r="GG705" s="61"/>
      <c r="GH705" s="61"/>
      <c r="GI705" s="61"/>
      <c r="GJ705" s="61"/>
      <c r="GK705" s="61"/>
      <c r="GL705" s="61"/>
      <c r="GM705" s="61"/>
      <c r="GN705" s="61"/>
      <c r="GO705" s="61"/>
      <c r="GP705" s="61"/>
      <c r="GQ705" s="61"/>
      <c r="GR705" s="61"/>
      <c r="GS705" s="61"/>
      <c r="GT705" s="61"/>
      <c r="GU705" s="61"/>
      <c r="GV705" s="61"/>
      <c r="GW705" s="61"/>
      <c r="GX705" s="61"/>
      <c r="GY705" s="77"/>
      <c r="GZ705" s="77"/>
      <c r="HA705" s="77"/>
      <c r="HB705" s="77"/>
      <c r="HC705" s="77"/>
      <c r="HD705" s="61"/>
      <c r="HE705" s="61"/>
      <c r="HF705" s="61"/>
      <c r="HG705" s="61"/>
      <c r="HH705" s="61"/>
      <c r="HI705" s="61"/>
      <c r="HJ705" s="61"/>
      <c r="HK705" s="61"/>
      <c r="HL705" s="61"/>
      <c r="HM705" s="61"/>
      <c r="HN705" s="61"/>
      <c r="HO705" s="61"/>
      <c r="HP705" s="61"/>
      <c r="HQ705" s="61"/>
      <c r="HR705" s="61"/>
      <c r="HS705" s="61"/>
      <c r="HT705" s="61"/>
      <c r="HU705" s="61"/>
      <c r="HV705" s="61"/>
      <c r="HW705" s="61"/>
      <c r="HX705" s="61"/>
      <c r="HY705" s="61"/>
      <c r="HZ705" s="61"/>
      <c r="IA705" s="61"/>
      <c r="IB705" s="61"/>
      <c r="IC705" s="61"/>
      <c r="ID705" s="61"/>
      <c r="IE705" s="61"/>
      <c r="IF705" s="61"/>
      <c r="IG705" s="61"/>
      <c r="IH705" s="61"/>
      <c r="II705" s="61"/>
      <c r="IJ705" s="61"/>
      <c r="IK705" s="61"/>
      <c r="IL705" s="61"/>
      <c r="IM705" s="61"/>
      <c r="IN705" s="61"/>
      <c r="IO705" s="61"/>
      <c r="IP705" s="61"/>
      <c r="IQ705" s="61"/>
      <c r="IR705" s="61"/>
      <c r="IS705" s="77"/>
      <c r="IT705" s="77"/>
      <c r="IU705" s="77"/>
      <c r="IV705" s="77"/>
      <c r="IW705" s="61"/>
      <c r="IX705" s="61"/>
      <c r="IY705" s="61"/>
      <c r="IZ705" s="61"/>
      <c r="JA705" s="61"/>
      <c r="JB705" s="61"/>
      <c r="JC705" s="61"/>
      <c r="JD705" s="61"/>
      <c r="JE705" s="61"/>
      <c r="JF705" s="61"/>
      <c r="JG705" s="61"/>
      <c r="JH705" s="61"/>
      <c r="JI705" s="61"/>
      <c r="JJ705" s="61"/>
      <c r="JK705" s="61"/>
      <c r="JL705" s="61"/>
      <c r="JM705" s="61"/>
      <c r="JN705" s="61"/>
      <c r="JO705" s="61"/>
      <c r="JP705" s="61"/>
      <c r="JQ705" s="61"/>
      <c r="JR705" s="61"/>
      <c r="JS705" s="61"/>
      <c r="JT705" s="61"/>
      <c r="JU705" s="61"/>
      <c r="JV705" s="61"/>
      <c r="JW705" s="61"/>
      <c r="JX705" s="61"/>
      <c r="JY705" s="61"/>
      <c r="JZ705" s="61"/>
      <c r="KA705" s="61"/>
      <c r="KB705" s="61"/>
      <c r="KC705" s="61"/>
      <c r="KD705" s="61"/>
      <c r="KE705" s="61"/>
      <c r="KF705" s="61"/>
      <c r="KG705" s="61"/>
      <c r="KH705" s="61"/>
      <c r="KI705" s="61"/>
      <c r="KJ705" s="61"/>
      <c r="KK705" s="61"/>
      <c r="KL705" s="61"/>
      <c r="KM705" s="61"/>
      <c r="KN705" s="61"/>
      <c r="KO705" s="61"/>
      <c r="KP705" s="61"/>
      <c r="KQ705" s="61"/>
      <c r="KR705" s="61"/>
      <c r="KS705" s="61"/>
      <c r="KT705" s="61"/>
      <c r="KU705" s="61"/>
      <c r="KV705" s="61"/>
      <c r="KW705" s="61"/>
      <c r="KX705" s="61"/>
      <c r="KY705" s="61"/>
      <c r="KZ705" s="61"/>
      <c r="LA705" s="61"/>
      <c r="LB705" s="61"/>
      <c r="LC705" s="61"/>
      <c r="LD705" s="61"/>
      <c r="LE705" s="61"/>
      <c r="LF705" s="61"/>
      <c r="LG705" s="61"/>
      <c r="LH705" s="61"/>
      <c r="LI705" s="61"/>
      <c r="LJ705" s="61"/>
      <c r="LK705" s="61"/>
      <c r="LL705" s="61"/>
      <c r="LM705" s="61"/>
      <c r="LN705" s="61"/>
      <c r="LO705" s="61"/>
      <c r="LP705" s="61"/>
      <c r="LQ705" s="61"/>
      <c r="LR705" s="61"/>
      <c r="LS705" s="61"/>
      <c r="LT705" s="61"/>
      <c r="LU705" s="61"/>
      <c r="LV705" s="61"/>
      <c r="LW705" s="61"/>
      <c r="LX705" s="61"/>
      <c r="LY705" s="61"/>
      <c r="LZ705" s="61"/>
      <c r="MA705" s="61"/>
      <c r="MB705" s="61"/>
      <c r="MC705" s="61"/>
      <c r="MD705" s="61"/>
      <c r="ME705" s="61"/>
      <c r="MF705" s="61"/>
      <c r="MG705" s="61"/>
      <c r="MH705" s="61"/>
      <c r="MI705" s="61"/>
      <c r="MJ705" s="61"/>
      <c r="MK705" s="61"/>
      <c r="ML705" s="61"/>
      <c r="MM705" s="61"/>
      <c r="MN705" s="61"/>
      <c r="MO705" s="61"/>
      <c r="MP705" s="61"/>
      <c r="MQ705" s="61"/>
      <c r="MR705" s="61"/>
      <c r="MS705" s="61"/>
      <c r="MT705" s="61"/>
      <c r="MU705" s="61"/>
      <c r="MV705" s="61"/>
      <c r="MW705" s="61"/>
      <c r="MX705" s="61"/>
      <c r="MY705" s="61"/>
      <c r="MZ705" s="61"/>
      <c r="NA705" s="61"/>
      <c r="NB705" s="61"/>
      <c r="NC705" s="61"/>
      <c r="ND705" s="61"/>
      <c r="NE705" s="61"/>
      <c r="NF705" s="61"/>
      <c r="NG705" s="61"/>
      <c r="NH705" s="61"/>
      <c r="NI705" s="61"/>
      <c r="NJ705" s="61"/>
      <c r="NK705" s="61"/>
      <c r="NL705" s="61"/>
      <c r="NM705" s="61"/>
      <c r="NN705" s="61"/>
      <c r="NO705" s="61"/>
      <c r="NP705" s="61"/>
      <c r="NQ705" s="61"/>
      <c r="NR705" s="61"/>
      <c r="NS705" s="61"/>
      <c r="NT705" s="61"/>
      <c r="NU705" s="61"/>
      <c r="NV705" s="61"/>
      <c r="NW705" s="61"/>
      <c r="NX705" s="61"/>
      <c r="NY705" s="61"/>
      <c r="NZ705" s="61"/>
      <c r="OA705" s="61"/>
      <c r="OB705" s="61"/>
      <c r="OC705" s="61"/>
      <c r="OD705" s="61"/>
      <c r="OE705" s="61"/>
      <c r="OF705" s="61"/>
      <c r="OG705" s="61"/>
      <c r="OH705" s="61"/>
      <c r="OI705" s="61"/>
      <c r="OJ705" s="61"/>
      <c r="OK705" s="61"/>
      <c r="OL705" s="61"/>
      <c r="OM705" s="61"/>
      <c r="ON705" s="61"/>
      <c r="OO705" s="61"/>
      <c r="OP705" s="61"/>
      <c r="OQ705" s="61"/>
      <c r="OR705" s="61"/>
      <c r="OS705" s="61"/>
      <c r="OT705" s="61"/>
      <c r="OU705" s="61"/>
      <c r="OV705" s="61"/>
      <c r="OW705" s="61"/>
      <c r="OX705" s="61"/>
      <c r="OY705" s="61"/>
      <c r="OZ705" s="61"/>
    </row>
    <row r="706" spans="1:416" ht="50.25" hidden="1" customHeight="1">
      <c r="A706" s="282"/>
      <c r="B706" s="282"/>
      <c r="C706" s="278"/>
      <c r="D706" s="281"/>
      <c r="E706" s="469"/>
      <c r="F706" s="292"/>
      <c r="G706" s="281"/>
      <c r="H706" s="137" t="s">
        <v>793</v>
      </c>
      <c r="I706" s="137" t="s">
        <v>600</v>
      </c>
      <c r="J706" s="134"/>
      <c r="K706" s="206" t="s">
        <v>662</v>
      </c>
      <c r="L706" s="134" t="s">
        <v>500</v>
      </c>
      <c r="M706" s="55" t="s">
        <v>379</v>
      </c>
      <c r="N706" s="61" t="s">
        <v>349</v>
      </c>
      <c r="O706" s="282"/>
      <c r="P706" s="282"/>
      <c r="Q706" s="131"/>
      <c r="R706" s="131"/>
      <c r="S706" s="131"/>
      <c r="T706" s="131"/>
      <c r="U706" s="131"/>
      <c r="V706" s="131" t="s">
        <v>205</v>
      </c>
      <c r="W706" s="131"/>
      <c r="X706" s="131"/>
      <c r="Y706" s="131"/>
      <c r="Z706" s="131"/>
      <c r="AA706" s="131"/>
      <c r="AB706" s="130">
        <f t="shared" si="1034"/>
        <v>1</v>
      </c>
      <c r="AC706" s="77"/>
      <c r="AD706" s="77"/>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251"/>
      <c r="BT706" s="251"/>
      <c r="BU706" s="77"/>
      <c r="BV706" s="77"/>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61"/>
      <c r="DK706" s="61"/>
      <c r="DL706" s="77"/>
      <c r="DM706" s="77"/>
      <c r="DN706" s="77"/>
      <c r="DO706" s="77"/>
      <c r="DP706" s="201"/>
      <c r="DQ706" s="201"/>
      <c r="DR706" s="201"/>
      <c r="DS706" s="201"/>
      <c r="DT706" s="201"/>
      <c r="DU706" s="201"/>
      <c r="DV706" s="201"/>
      <c r="DW706" s="201"/>
      <c r="DX706" s="201"/>
      <c r="DY706" s="201"/>
      <c r="DZ706" s="201"/>
      <c r="EA706" s="201"/>
      <c r="EB706" s="201"/>
      <c r="EC706" s="201"/>
      <c r="ED706" s="201"/>
      <c r="EE706" s="201"/>
      <c r="EF706" s="201"/>
      <c r="EG706" s="201"/>
      <c r="EH706" s="201"/>
      <c r="EI706" s="201"/>
      <c r="EJ706" s="201"/>
      <c r="EK706" s="201"/>
      <c r="EL706" s="201"/>
      <c r="EM706" s="201"/>
      <c r="EN706" s="201"/>
      <c r="EO706" s="201"/>
      <c r="EP706" s="201"/>
      <c r="EQ706" s="201"/>
      <c r="ER706" s="201"/>
      <c r="ES706" s="201"/>
      <c r="ET706" s="201"/>
      <c r="EU706" s="202"/>
      <c r="EV706" s="203"/>
      <c r="EW706" s="202"/>
      <c r="EX706" s="203"/>
      <c r="EY706" s="202"/>
      <c r="EZ706" s="203"/>
      <c r="FA706" s="202"/>
      <c r="FB706" s="203"/>
      <c r="FC706" s="204"/>
      <c r="FD706" s="207"/>
      <c r="FE706" s="77"/>
      <c r="FF706" s="77"/>
      <c r="FG706" s="77"/>
      <c r="FH706" s="77"/>
      <c r="FI706" s="77"/>
      <c r="FJ706" s="61"/>
      <c r="FK706" s="61"/>
      <c r="FL706" s="61"/>
      <c r="FM706" s="61"/>
      <c r="FN706" s="61"/>
      <c r="FO706" s="61"/>
      <c r="FP706" s="61"/>
      <c r="FQ706" s="61"/>
      <c r="FR706" s="61"/>
      <c r="FS706" s="61"/>
      <c r="FT706" s="61"/>
      <c r="FU706" s="61"/>
      <c r="FV706" s="61"/>
      <c r="FW706" s="61"/>
      <c r="FX706" s="61"/>
      <c r="FY706" s="61"/>
      <c r="FZ706" s="61"/>
      <c r="GA706" s="61"/>
      <c r="GB706" s="61"/>
      <c r="GC706" s="61"/>
      <c r="GD706" s="61"/>
      <c r="GE706" s="61"/>
      <c r="GF706" s="61"/>
      <c r="GG706" s="61"/>
      <c r="GH706" s="61"/>
      <c r="GI706" s="61"/>
      <c r="GJ706" s="61"/>
      <c r="GK706" s="61"/>
      <c r="GL706" s="61"/>
      <c r="GM706" s="61"/>
      <c r="GN706" s="61"/>
      <c r="GO706" s="61"/>
      <c r="GP706" s="61"/>
      <c r="GQ706" s="61"/>
      <c r="GR706" s="61"/>
      <c r="GS706" s="61"/>
      <c r="GT706" s="61"/>
      <c r="GU706" s="61"/>
      <c r="GV706" s="61"/>
      <c r="GW706" s="61"/>
      <c r="GX706" s="61"/>
      <c r="GY706" s="79" t="s">
        <v>553</v>
      </c>
      <c r="GZ706" s="79" t="s">
        <v>553</v>
      </c>
      <c r="HA706" s="79" t="s">
        <v>553</v>
      </c>
      <c r="HB706" s="79" t="s">
        <v>553</v>
      </c>
      <c r="HC706" s="79" t="s">
        <v>553</v>
      </c>
      <c r="HD706" s="61"/>
      <c r="HE706" s="61"/>
      <c r="HF706" s="61"/>
      <c r="HG706" s="61"/>
      <c r="HH706" s="61"/>
      <c r="HI706" s="61"/>
      <c r="HJ706" s="61"/>
      <c r="HK706" s="61"/>
      <c r="HL706" s="61"/>
      <c r="HM706" s="61"/>
      <c r="HN706" s="61"/>
      <c r="HO706" s="61"/>
      <c r="HP706" s="61"/>
      <c r="HQ706" s="61"/>
      <c r="HR706" s="61"/>
      <c r="HS706" s="61"/>
      <c r="HT706" s="61"/>
      <c r="HU706" s="61"/>
      <c r="HV706" s="61"/>
      <c r="HW706" s="61"/>
      <c r="HX706" s="61"/>
      <c r="HY706" s="61"/>
      <c r="HZ706" s="61"/>
      <c r="IA706" s="61"/>
      <c r="IB706" s="61"/>
      <c r="IC706" s="61"/>
      <c r="ID706" s="61"/>
      <c r="IE706" s="61"/>
      <c r="IF706" s="61"/>
      <c r="IG706" s="61"/>
      <c r="IH706" s="61"/>
      <c r="II706" s="61"/>
      <c r="IJ706" s="61"/>
      <c r="IK706" s="61"/>
      <c r="IL706" s="61"/>
      <c r="IM706" s="61"/>
      <c r="IN706" s="61"/>
      <c r="IO706" s="61"/>
      <c r="IP706" s="61"/>
      <c r="IQ706" s="61"/>
      <c r="IR706" s="61"/>
      <c r="IS706" s="77"/>
      <c r="IT706" s="77"/>
      <c r="IU706" s="77"/>
      <c r="IV706" s="77"/>
      <c r="IW706" s="61"/>
      <c r="IX706" s="61"/>
      <c r="IY706" s="61"/>
      <c r="IZ706" s="61"/>
      <c r="JA706" s="61"/>
      <c r="JB706" s="61"/>
      <c r="JC706" s="61"/>
      <c r="JD706" s="61"/>
      <c r="JE706" s="61"/>
      <c r="JF706" s="61"/>
      <c r="JG706" s="61"/>
      <c r="JH706" s="61"/>
      <c r="JI706" s="61"/>
      <c r="JJ706" s="61"/>
      <c r="JK706" s="61"/>
      <c r="JL706" s="61"/>
      <c r="JM706" s="61"/>
      <c r="JN706" s="61"/>
      <c r="JO706" s="61"/>
      <c r="JP706" s="61"/>
      <c r="JQ706" s="61"/>
      <c r="JR706" s="61"/>
      <c r="JS706" s="61"/>
      <c r="JT706" s="61"/>
      <c r="JU706" s="61"/>
      <c r="JV706" s="61"/>
      <c r="JW706" s="61"/>
      <c r="JX706" s="61"/>
      <c r="JY706" s="61"/>
      <c r="JZ706" s="61"/>
      <c r="KA706" s="61"/>
      <c r="KB706" s="61"/>
      <c r="KC706" s="61"/>
      <c r="KD706" s="61"/>
      <c r="KE706" s="61"/>
      <c r="KF706" s="61"/>
      <c r="KG706" s="61"/>
      <c r="KH706" s="61"/>
      <c r="KI706" s="61"/>
      <c r="KJ706" s="61"/>
      <c r="KK706" s="61"/>
      <c r="KL706" s="61"/>
      <c r="KM706" s="61"/>
      <c r="KN706" s="61"/>
      <c r="KO706" s="61"/>
      <c r="KP706" s="61"/>
      <c r="KQ706" s="61"/>
      <c r="KR706" s="61"/>
      <c r="KS706" s="61"/>
      <c r="KT706" s="61"/>
      <c r="KU706" s="61"/>
      <c r="KV706" s="61"/>
      <c r="KW706" s="61"/>
      <c r="KX706" s="61"/>
      <c r="KY706" s="61"/>
      <c r="KZ706" s="61"/>
      <c r="LA706" s="61"/>
      <c r="LB706" s="61"/>
      <c r="LC706" s="61"/>
      <c r="LD706" s="61"/>
      <c r="LE706" s="61"/>
      <c r="LF706" s="61"/>
      <c r="LG706" s="61"/>
      <c r="LH706" s="61"/>
      <c r="LI706" s="61"/>
      <c r="LJ706" s="61"/>
      <c r="LK706" s="61"/>
      <c r="LL706" s="61"/>
      <c r="LM706" s="61"/>
      <c r="LN706" s="61"/>
      <c r="LO706" s="61"/>
      <c r="LP706" s="61"/>
      <c r="LQ706" s="61"/>
      <c r="LR706" s="61"/>
      <c r="LS706" s="61"/>
      <c r="LT706" s="61"/>
      <c r="LU706" s="61"/>
      <c r="LV706" s="61"/>
      <c r="LW706" s="61"/>
      <c r="LX706" s="61"/>
      <c r="LY706" s="61"/>
      <c r="LZ706" s="61"/>
      <c r="MA706" s="61"/>
      <c r="MB706" s="61"/>
      <c r="MC706" s="61"/>
      <c r="MD706" s="61"/>
      <c r="ME706" s="61"/>
      <c r="MF706" s="61"/>
      <c r="MG706" s="61"/>
      <c r="MH706" s="61"/>
      <c r="MI706" s="61"/>
      <c r="MJ706" s="61"/>
      <c r="MK706" s="61"/>
      <c r="ML706" s="61"/>
      <c r="MM706" s="61"/>
      <c r="MN706" s="61"/>
      <c r="MO706" s="61"/>
      <c r="MP706" s="61"/>
      <c r="MQ706" s="61"/>
      <c r="MR706" s="61"/>
      <c r="MS706" s="61"/>
      <c r="MT706" s="61"/>
      <c r="MU706" s="61"/>
      <c r="MV706" s="61"/>
      <c r="MW706" s="61"/>
      <c r="MX706" s="61"/>
      <c r="MY706" s="61"/>
      <c r="MZ706" s="61"/>
      <c r="NA706" s="61"/>
      <c r="NB706" s="61"/>
      <c r="NC706" s="61"/>
      <c r="ND706" s="61"/>
      <c r="NE706" s="61"/>
      <c r="NF706" s="61"/>
      <c r="NG706" s="61"/>
      <c r="NH706" s="61"/>
      <c r="NI706" s="61"/>
      <c r="NJ706" s="61"/>
      <c r="NK706" s="61"/>
      <c r="NL706" s="61"/>
      <c r="NM706" s="61"/>
      <c r="NN706" s="61"/>
      <c r="NO706" s="61"/>
      <c r="NP706" s="61"/>
      <c r="NQ706" s="61"/>
      <c r="NR706" s="61"/>
      <c r="NS706" s="61"/>
      <c r="NT706" s="61"/>
      <c r="NU706" s="61"/>
      <c r="NV706" s="61"/>
      <c r="NW706" s="61"/>
      <c r="NX706" s="61"/>
      <c r="NY706" s="61"/>
      <c r="NZ706" s="61"/>
      <c r="OA706" s="61"/>
      <c r="OB706" s="61"/>
      <c r="OC706" s="61"/>
      <c r="OD706" s="61"/>
      <c r="OE706" s="61"/>
      <c r="OF706" s="61"/>
      <c r="OG706" s="61"/>
      <c r="OH706" s="61"/>
      <c r="OI706" s="61"/>
      <c r="OJ706" s="61"/>
      <c r="OK706" s="61"/>
      <c r="OL706" s="61"/>
      <c r="OM706" s="61"/>
      <c r="ON706" s="61"/>
      <c r="OO706" s="61"/>
      <c r="OP706" s="61"/>
      <c r="OQ706" s="61"/>
      <c r="OR706" s="61"/>
      <c r="OS706" s="61"/>
      <c r="OT706" s="61"/>
      <c r="OU706" s="61"/>
      <c r="OV706" s="61"/>
      <c r="OW706" s="61"/>
      <c r="OX706" s="61"/>
      <c r="OY706" s="61"/>
      <c r="OZ706" s="61"/>
    </row>
    <row r="707" spans="1:416" ht="50.25" hidden="1" customHeight="1">
      <c r="A707" s="282"/>
      <c r="B707" s="282"/>
      <c r="C707" s="278"/>
      <c r="D707" s="281"/>
      <c r="E707" s="469"/>
      <c r="F707" s="292"/>
      <c r="G707" s="281"/>
      <c r="H707" s="137" t="s">
        <v>797</v>
      </c>
      <c r="I707" s="137" t="s">
        <v>600</v>
      </c>
      <c r="J707" s="134"/>
      <c r="K707" s="206" t="s">
        <v>662</v>
      </c>
      <c r="L707" s="134" t="s">
        <v>500</v>
      </c>
      <c r="M707" s="55" t="s">
        <v>379</v>
      </c>
      <c r="N707" s="61" t="s">
        <v>349</v>
      </c>
      <c r="O707" s="282"/>
      <c r="P707" s="282"/>
      <c r="Q707" s="131"/>
      <c r="R707" s="131"/>
      <c r="S707" s="131"/>
      <c r="T707" s="131"/>
      <c r="U707" s="131"/>
      <c r="V707" s="131"/>
      <c r="W707" s="131" t="s">
        <v>205</v>
      </c>
      <c r="X707" s="131"/>
      <c r="Y707" s="131"/>
      <c r="Z707" s="131"/>
      <c r="AA707" s="131"/>
      <c r="AB707" s="130">
        <f t="shared" si="1034"/>
        <v>1</v>
      </c>
      <c r="AC707" s="77"/>
      <c r="AD707" s="77"/>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251"/>
      <c r="BT707" s="251"/>
      <c r="BU707" s="77"/>
      <c r="BV707" s="77"/>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61"/>
      <c r="DD707" s="61"/>
      <c r="DE707" s="61"/>
      <c r="DF707" s="61"/>
      <c r="DG707" s="61"/>
      <c r="DH707" s="61"/>
      <c r="DI707" s="61"/>
      <c r="DJ707" s="61"/>
      <c r="DK707" s="61"/>
      <c r="DL707" s="77"/>
      <c r="DM707" s="77"/>
      <c r="DN707" s="77"/>
      <c r="DO707" s="77"/>
      <c r="DP707" s="201"/>
      <c r="DQ707" s="201"/>
      <c r="DR707" s="201"/>
      <c r="DS707" s="201"/>
      <c r="DT707" s="201"/>
      <c r="DU707" s="201"/>
      <c r="DV707" s="201"/>
      <c r="DW707" s="201"/>
      <c r="DX707" s="201"/>
      <c r="DY707" s="201"/>
      <c r="DZ707" s="201"/>
      <c r="EA707" s="201"/>
      <c r="EB707" s="201"/>
      <c r="EC707" s="201"/>
      <c r="ED707" s="201"/>
      <c r="EE707" s="201"/>
      <c r="EF707" s="201"/>
      <c r="EG707" s="201"/>
      <c r="EH707" s="201"/>
      <c r="EI707" s="201"/>
      <c r="EJ707" s="201"/>
      <c r="EK707" s="201"/>
      <c r="EL707" s="201"/>
      <c r="EM707" s="201"/>
      <c r="EN707" s="201"/>
      <c r="EO707" s="201"/>
      <c r="EP707" s="201"/>
      <c r="EQ707" s="201"/>
      <c r="ER707" s="201"/>
      <c r="ES707" s="201"/>
      <c r="ET707" s="201"/>
      <c r="EU707" s="202"/>
      <c r="EV707" s="203"/>
      <c r="EW707" s="202"/>
      <c r="EX707" s="203"/>
      <c r="EY707" s="202"/>
      <c r="EZ707" s="203"/>
      <c r="FA707" s="202"/>
      <c r="FB707" s="203"/>
      <c r="FC707" s="204"/>
      <c r="FD707" s="207"/>
      <c r="FE707" s="77"/>
      <c r="FF707" s="77"/>
      <c r="FG707" s="77"/>
      <c r="FH707" s="77"/>
      <c r="FI707" s="77"/>
      <c r="FJ707" s="61"/>
      <c r="FK707" s="61"/>
      <c r="FL707" s="61"/>
      <c r="FM707" s="61"/>
      <c r="FN707" s="61"/>
      <c r="FO707" s="61"/>
      <c r="FP707" s="61"/>
      <c r="FQ707" s="61"/>
      <c r="FR707" s="61"/>
      <c r="FS707" s="61"/>
      <c r="FT707" s="61"/>
      <c r="FU707" s="61"/>
      <c r="FV707" s="61"/>
      <c r="FW707" s="61"/>
      <c r="FX707" s="61"/>
      <c r="FY707" s="61"/>
      <c r="FZ707" s="61"/>
      <c r="GA707" s="61"/>
      <c r="GB707" s="61"/>
      <c r="GC707" s="61"/>
      <c r="GD707" s="61"/>
      <c r="GE707" s="61"/>
      <c r="GF707" s="61"/>
      <c r="GG707" s="61"/>
      <c r="GH707" s="61"/>
      <c r="GI707" s="61"/>
      <c r="GJ707" s="61"/>
      <c r="GK707" s="61"/>
      <c r="GL707" s="61"/>
      <c r="GM707" s="61"/>
      <c r="GN707" s="61"/>
      <c r="GO707" s="61"/>
      <c r="GP707" s="61"/>
      <c r="GQ707" s="61"/>
      <c r="GR707" s="61"/>
      <c r="GS707" s="61"/>
      <c r="GT707" s="61"/>
      <c r="GU707" s="61"/>
      <c r="GV707" s="61"/>
      <c r="GW707" s="61"/>
      <c r="GX707" s="61"/>
      <c r="GY707" s="77"/>
      <c r="GZ707" s="77"/>
      <c r="HA707" s="77"/>
      <c r="HB707" s="77"/>
      <c r="HC707" s="77"/>
      <c r="HD707" s="61"/>
      <c r="HE707" s="61"/>
      <c r="HF707" s="61"/>
      <c r="HG707" s="61"/>
      <c r="HH707" s="61"/>
      <c r="HI707" s="61"/>
      <c r="HJ707" s="61"/>
      <c r="HK707" s="61"/>
      <c r="HL707" s="61"/>
      <c r="HM707" s="61"/>
      <c r="HN707" s="61"/>
      <c r="HO707" s="61"/>
      <c r="HP707" s="61"/>
      <c r="HQ707" s="61"/>
      <c r="HR707" s="61"/>
      <c r="HS707" s="61"/>
      <c r="HT707" s="61"/>
      <c r="HU707" s="61"/>
      <c r="HV707" s="61"/>
      <c r="HW707" s="61"/>
      <c r="HX707" s="61"/>
      <c r="HY707" s="61"/>
      <c r="HZ707" s="61"/>
      <c r="IA707" s="61"/>
      <c r="IB707" s="61"/>
      <c r="IC707" s="61"/>
      <c r="ID707" s="61"/>
      <c r="IE707" s="61"/>
      <c r="IF707" s="61"/>
      <c r="IG707" s="61"/>
      <c r="IH707" s="61"/>
      <c r="II707" s="61"/>
      <c r="IJ707" s="61"/>
      <c r="IK707" s="61"/>
      <c r="IL707" s="61"/>
      <c r="IM707" s="61"/>
      <c r="IN707" s="61"/>
      <c r="IO707" s="61"/>
      <c r="IP707" s="61"/>
      <c r="IQ707" s="61"/>
      <c r="IR707" s="78" t="s">
        <v>553</v>
      </c>
      <c r="IS707" s="78" t="s">
        <v>553</v>
      </c>
      <c r="IT707" s="78" t="s">
        <v>553</v>
      </c>
      <c r="IU707" s="78" t="s">
        <v>553</v>
      </c>
      <c r="IV707" s="78" t="s">
        <v>553</v>
      </c>
      <c r="IW707" s="61">
        <v>2</v>
      </c>
      <c r="IX707" s="61">
        <v>2</v>
      </c>
      <c r="IY707" s="61">
        <v>2</v>
      </c>
      <c r="IZ707" s="61">
        <v>2</v>
      </c>
      <c r="JA707" s="61">
        <v>2</v>
      </c>
      <c r="JB707" s="61">
        <v>2</v>
      </c>
      <c r="JC707" s="61">
        <v>2</v>
      </c>
      <c r="JD707" s="61">
        <v>2</v>
      </c>
      <c r="JE707" s="61">
        <v>2</v>
      </c>
      <c r="JF707" s="61">
        <v>2</v>
      </c>
      <c r="JG707" s="61">
        <v>2</v>
      </c>
      <c r="JH707" s="61">
        <v>2</v>
      </c>
      <c r="JI707" s="61">
        <v>2</v>
      </c>
      <c r="JJ707" s="61">
        <v>2</v>
      </c>
      <c r="JK707" s="61">
        <v>2</v>
      </c>
      <c r="JL707" s="61">
        <v>2</v>
      </c>
      <c r="JM707" s="61">
        <v>2</v>
      </c>
      <c r="JN707" s="61">
        <v>2</v>
      </c>
      <c r="JO707" s="61">
        <v>2</v>
      </c>
      <c r="JP707" s="61">
        <v>2</v>
      </c>
      <c r="JQ707" s="61">
        <v>2</v>
      </c>
      <c r="JR707" s="61">
        <v>2</v>
      </c>
      <c r="JS707" s="61">
        <v>2</v>
      </c>
      <c r="JT707" s="61">
        <v>2</v>
      </c>
      <c r="JU707" s="61">
        <v>2</v>
      </c>
      <c r="JV707" s="61">
        <v>2</v>
      </c>
      <c r="JW707" s="61">
        <v>2</v>
      </c>
      <c r="JX707" s="61">
        <v>2</v>
      </c>
      <c r="JY707" s="61">
        <v>2</v>
      </c>
      <c r="JZ707" s="61">
        <v>2</v>
      </c>
      <c r="KA707" s="202">
        <f t="shared" ref="KA707" si="1041">COUNTIF(IW707:JZ707,"2")</f>
        <v>30</v>
      </c>
      <c r="KB707" s="203">
        <f t="shared" ref="KB707" si="1042">KA707/(KA707+KC707+KE707+KG707)</f>
        <v>1</v>
      </c>
      <c r="KC707" s="202">
        <f t="shared" ref="KC707" si="1043">COUNTIF(IW707:JZ707,"1")</f>
        <v>0</v>
      </c>
      <c r="KD707" s="203">
        <f t="shared" ref="KD707" si="1044">KC707/(KA707+KC707+KE707+KG707)</f>
        <v>0</v>
      </c>
      <c r="KE707" s="202">
        <f t="shared" ref="KE707" si="1045">COUNTIF(IW707:JZ707,"0")</f>
        <v>0</v>
      </c>
      <c r="KF707" s="203">
        <f t="shared" ref="KF707" si="1046">KE707/(KA707+KC707+KE707+KG707)</f>
        <v>0</v>
      </c>
      <c r="KG707" s="202">
        <f>COUNTIF(II707:JZ707,"KĐG")</f>
        <v>0</v>
      </c>
      <c r="KH707" s="203">
        <f t="shared" ref="KH707" si="1047">KG707/(KA707+KC707+KE707+KG707)</f>
        <v>0</v>
      </c>
      <c r="KI707" s="204">
        <f t="shared" ref="KI707" si="1048">(((KA707*2)+(KC707*1)+(KE707*0)))/(KA707+KC707+KE707)</f>
        <v>2</v>
      </c>
      <c r="KJ707" s="205" t="str">
        <f t="shared" ref="KJ707" si="1049">IF(KH707&gt;=50%,"KĐG",IF(KI707&gt;=1.6,"Đạt mục tiêu",IF(KI707&gt;=1,"Cần cố gắng","Chưa đạt")))</f>
        <v>Đạt mục tiêu</v>
      </c>
      <c r="KK707" s="61"/>
      <c r="KL707" s="61"/>
      <c r="KM707" s="61"/>
      <c r="KN707" s="61"/>
      <c r="KO707" s="61"/>
      <c r="KP707" s="61"/>
      <c r="KQ707" s="61"/>
      <c r="KR707" s="61"/>
      <c r="KS707" s="61"/>
      <c r="KT707" s="61"/>
      <c r="KU707" s="61"/>
      <c r="KV707" s="61"/>
      <c r="KW707" s="61"/>
      <c r="KX707" s="61"/>
      <c r="KY707" s="61"/>
      <c r="KZ707" s="61"/>
      <c r="LA707" s="61"/>
      <c r="LB707" s="61"/>
      <c r="LC707" s="61"/>
      <c r="LD707" s="61"/>
      <c r="LE707" s="61"/>
      <c r="LF707" s="61"/>
      <c r="LG707" s="61"/>
      <c r="LH707" s="61"/>
      <c r="LI707" s="61"/>
      <c r="LJ707" s="61"/>
      <c r="LK707" s="61"/>
      <c r="LL707" s="61"/>
      <c r="LM707" s="61"/>
      <c r="LN707" s="61"/>
      <c r="LO707" s="61"/>
      <c r="LP707" s="61"/>
      <c r="LQ707" s="61"/>
      <c r="LR707" s="61"/>
      <c r="LS707" s="61"/>
      <c r="LT707" s="61"/>
      <c r="LU707" s="61"/>
      <c r="LV707" s="61"/>
      <c r="LW707" s="61"/>
      <c r="LX707" s="61"/>
      <c r="LY707" s="61"/>
      <c r="LZ707" s="61"/>
      <c r="MA707" s="61"/>
      <c r="MB707" s="61"/>
      <c r="MC707" s="61"/>
      <c r="MD707" s="61"/>
      <c r="ME707" s="61"/>
      <c r="MF707" s="61"/>
      <c r="MG707" s="61"/>
      <c r="MH707" s="61"/>
      <c r="MI707" s="61"/>
      <c r="MJ707" s="61"/>
      <c r="MK707" s="61"/>
      <c r="ML707" s="61"/>
      <c r="MM707" s="61"/>
      <c r="MN707" s="61"/>
      <c r="MO707" s="61"/>
      <c r="MP707" s="61"/>
      <c r="MQ707" s="61"/>
      <c r="MR707" s="61"/>
      <c r="MS707" s="61"/>
      <c r="MT707" s="61"/>
      <c r="MU707" s="61"/>
      <c r="MV707" s="61"/>
      <c r="MW707" s="61"/>
      <c r="MX707" s="61"/>
      <c r="MY707" s="61"/>
      <c r="MZ707" s="61"/>
      <c r="NA707" s="61"/>
      <c r="NB707" s="61"/>
      <c r="NC707" s="61"/>
      <c r="ND707" s="61"/>
      <c r="NE707" s="61"/>
      <c r="NF707" s="61"/>
      <c r="NG707" s="61"/>
      <c r="NH707" s="61"/>
      <c r="NI707" s="61"/>
      <c r="NJ707" s="61"/>
      <c r="NK707" s="61"/>
      <c r="NL707" s="61"/>
      <c r="NM707" s="61"/>
      <c r="NN707" s="61"/>
      <c r="NO707" s="61"/>
      <c r="NP707" s="61"/>
      <c r="NQ707" s="61"/>
      <c r="NR707" s="61"/>
      <c r="NS707" s="61"/>
      <c r="NT707" s="61"/>
      <c r="NU707" s="61"/>
      <c r="NV707" s="61"/>
      <c r="NW707" s="61"/>
      <c r="NX707" s="61"/>
      <c r="NY707" s="61"/>
      <c r="NZ707" s="61"/>
      <c r="OA707" s="61"/>
      <c r="OB707" s="61"/>
      <c r="OC707" s="61"/>
      <c r="OD707" s="61"/>
      <c r="OE707" s="61"/>
      <c r="OF707" s="61"/>
      <c r="OG707" s="61"/>
      <c r="OH707" s="61"/>
      <c r="OI707" s="61"/>
      <c r="OJ707" s="61"/>
      <c r="OK707" s="61"/>
      <c r="OL707" s="61"/>
      <c r="OM707" s="61"/>
      <c r="ON707" s="61"/>
      <c r="OO707" s="61"/>
      <c r="OP707" s="61"/>
      <c r="OQ707" s="61"/>
      <c r="OR707" s="61"/>
      <c r="OS707" s="61"/>
      <c r="OT707" s="61"/>
      <c r="OU707" s="61"/>
      <c r="OV707" s="61"/>
      <c r="OW707" s="61"/>
      <c r="OX707" s="61"/>
      <c r="OY707" s="61"/>
      <c r="OZ707" s="61"/>
    </row>
    <row r="708" spans="1:416" ht="50.25" hidden="1" customHeight="1">
      <c r="A708" s="282"/>
      <c r="B708" s="282"/>
      <c r="C708" s="278"/>
      <c r="D708" s="281"/>
      <c r="E708" s="469"/>
      <c r="F708" s="292"/>
      <c r="G708" s="281"/>
      <c r="H708" s="137" t="s">
        <v>794</v>
      </c>
      <c r="I708" s="137" t="s">
        <v>600</v>
      </c>
      <c r="J708" s="134"/>
      <c r="K708" s="206" t="s">
        <v>662</v>
      </c>
      <c r="L708" s="134" t="s">
        <v>500</v>
      </c>
      <c r="M708" s="55" t="s">
        <v>379</v>
      </c>
      <c r="N708" s="61" t="s">
        <v>349</v>
      </c>
      <c r="O708" s="282"/>
      <c r="P708" s="282"/>
      <c r="Q708" s="131"/>
      <c r="R708" s="131"/>
      <c r="S708" s="131"/>
      <c r="T708" s="131"/>
      <c r="U708" s="131"/>
      <c r="V708" s="131"/>
      <c r="W708" s="131"/>
      <c r="X708" s="131" t="s">
        <v>205</v>
      </c>
      <c r="Y708" s="131"/>
      <c r="Z708" s="131"/>
      <c r="AA708" s="131"/>
      <c r="AB708" s="130">
        <f t="shared" si="1034"/>
        <v>1</v>
      </c>
      <c r="AC708" s="77"/>
      <c r="AD708" s="77"/>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251"/>
      <c r="BT708" s="251"/>
      <c r="BU708" s="77"/>
      <c r="BV708" s="77"/>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61"/>
      <c r="DK708" s="61"/>
      <c r="DL708" s="77"/>
      <c r="DM708" s="77"/>
      <c r="DN708" s="77"/>
      <c r="DO708" s="77"/>
      <c r="DP708" s="201"/>
      <c r="DQ708" s="201"/>
      <c r="DR708" s="201"/>
      <c r="DS708" s="201"/>
      <c r="DT708" s="201"/>
      <c r="DU708" s="201"/>
      <c r="DV708" s="201"/>
      <c r="DW708" s="201"/>
      <c r="DX708" s="201"/>
      <c r="DY708" s="201"/>
      <c r="DZ708" s="201"/>
      <c r="EA708" s="201"/>
      <c r="EB708" s="201"/>
      <c r="EC708" s="201"/>
      <c r="ED708" s="201"/>
      <c r="EE708" s="201"/>
      <c r="EF708" s="201"/>
      <c r="EG708" s="201"/>
      <c r="EH708" s="201"/>
      <c r="EI708" s="201"/>
      <c r="EJ708" s="201"/>
      <c r="EK708" s="201"/>
      <c r="EL708" s="201"/>
      <c r="EM708" s="201"/>
      <c r="EN708" s="201"/>
      <c r="EO708" s="201"/>
      <c r="EP708" s="201"/>
      <c r="EQ708" s="201"/>
      <c r="ER708" s="201"/>
      <c r="ES708" s="201"/>
      <c r="ET708" s="201"/>
      <c r="EU708" s="202"/>
      <c r="EV708" s="203"/>
      <c r="EW708" s="202"/>
      <c r="EX708" s="203"/>
      <c r="EY708" s="202"/>
      <c r="EZ708" s="203"/>
      <c r="FA708" s="202"/>
      <c r="FB708" s="203"/>
      <c r="FC708" s="204"/>
      <c r="FD708" s="207"/>
      <c r="FE708" s="77"/>
      <c r="FF708" s="77"/>
      <c r="FG708" s="77"/>
      <c r="FH708" s="77"/>
      <c r="FI708" s="77"/>
      <c r="FJ708" s="61"/>
      <c r="FK708" s="61"/>
      <c r="FL708" s="61"/>
      <c r="FM708" s="61"/>
      <c r="FN708" s="61"/>
      <c r="FO708" s="61"/>
      <c r="FP708" s="61"/>
      <c r="FQ708" s="61"/>
      <c r="FR708" s="61"/>
      <c r="FS708" s="61"/>
      <c r="FT708" s="61"/>
      <c r="FU708" s="61"/>
      <c r="FV708" s="61"/>
      <c r="FW708" s="61"/>
      <c r="FX708" s="61"/>
      <c r="FY708" s="61"/>
      <c r="FZ708" s="61"/>
      <c r="GA708" s="61"/>
      <c r="GB708" s="61"/>
      <c r="GC708" s="61"/>
      <c r="GD708" s="61"/>
      <c r="GE708" s="61"/>
      <c r="GF708" s="61"/>
      <c r="GG708" s="61"/>
      <c r="GH708" s="61"/>
      <c r="GI708" s="61"/>
      <c r="GJ708" s="61"/>
      <c r="GK708" s="61"/>
      <c r="GL708" s="61"/>
      <c r="GM708" s="61"/>
      <c r="GN708" s="61"/>
      <c r="GO708" s="61"/>
      <c r="GP708" s="61"/>
      <c r="GQ708" s="61"/>
      <c r="GR708" s="61"/>
      <c r="GS708" s="61"/>
      <c r="GT708" s="61"/>
      <c r="GU708" s="61"/>
      <c r="GV708" s="61"/>
      <c r="GW708" s="61"/>
      <c r="GX708" s="61"/>
      <c r="GY708" s="77"/>
      <c r="GZ708" s="77"/>
      <c r="HA708" s="77"/>
      <c r="HB708" s="77"/>
      <c r="HC708" s="77"/>
      <c r="HD708" s="61"/>
      <c r="HE708" s="61"/>
      <c r="HF708" s="61"/>
      <c r="HG708" s="61"/>
      <c r="HH708" s="61"/>
      <c r="HI708" s="61"/>
      <c r="HJ708" s="61"/>
      <c r="HK708" s="61"/>
      <c r="HL708" s="61"/>
      <c r="HM708" s="61"/>
      <c r="HN708" s="61"/>
      <c r="HO708" s="61"/>
      <c r="HP708" s="61"/>
      <c r="HQ708" s="61"/>
      <c r="HR708" s="61"/>
      <c r="HS708" s="61"/>
      <c r="HT708" s="61"/>
      <c r="HU708" s="61"/>
      <c r="HV708" s="61"/>
      <c r="HW708" s="61"/>
      <c r="HX708" s="61"/>
      <c r="HY708" s="61"/>
      <c r="HZ708" s="61"/>
      <c r="IA708" s="61"/>
      <c r="IB708" s="61"/>
      <c r="IC708" s="61"/>
      <c r="ID708" s="61"/>
      <c r="IE708" s="61"/>
      <c r="IF708" s="61"/>
      <c r="IG708" s="61"/>
      <c r="IH708" s="61"/>
      <c r="II708" s="61"/>
      <c r="IJ708" s="61"/>
      <c r="IK708" s="61"/>
      <c r="IL708" s="61"/>
      <c r="IM708" s="61"/>
      <c r="IN708" s="61"/>
      <c r="IO708" s="61"/>
      <c r="IP708" s="61"/>
      <c r="IQ708" s="61"/>
      <c r="IR708" s="61"/>
      <c r="IS708" s="77"/>
      <c r="IT708" s="77"/>
      <c r="IU708" s="77"/>
      <c r="IV708" s="77"/>
      <c r="IW708" s="61"/>
      <c r="IX708" s="61"/>
      <c r="IY708" s="61"/>
      <c r="IZ708" s="61"/>
      <c r="JA708" s="61"/>
      <c r="JB708" s="61"/>
      <c r="JC708" s="61"/>
      <c r="JD708" s="61"/>
      <c r="JE708" s="61"/>
      <c r="JF708" s="61"/>
      <c r="JG708" s="61"/>
      <c r="JH708" s="61"/>
      <c r="JI708" s="61"/>
      <c r="JJ708" s="61"/>
      <c r="JK708" s="61"/>
      <c r="JL708" s="61"/>
      <c r="JM708" s="61"/>
      <c r="JN708" s="61"/>
      <c r="JO708" s="61"/>
      <c r="JP708" s="61"/>
      <c r="JQ708" s="61"/>
      <c r="JR708" s="61"/>
      <c r="JS708" s="61"/>
      <c r="JT708" s="61"/>
      <c r="JU708" s="61"/>
      <c r="JV708" s="61"/>
      <c r="JW708" s="61"/>
      <c r="JX708" s="61"/>
      <c r="JY708" s="61"/>
      <c r="JZ708" s="61"/>
      <c r="KA708" s="61"/>
      <c r="KB708" s="61"/>
      <c r="KC708" s="61"/>
      <c r="KD708" s="61"/>
      <c r="KE708" s="61"/>
      <c r="KF708" s="61"/>
      <c r="KG708" s="61"/>
      <c r="KH708" s="61"/>
      <c r="KI708" s="61"/>
      <c r="KJ708" s="61"/>
      <c r="KK708" s="78" t="s">
        <v>553</v>
      </c>
      <c r="KL708" s="61"/>
      <c r="KM708" s="78" t="s">
        <v>553</v>
      </c>
      <c r="KN708" s="61">
        <v>2</v>
      </c>
      <c r="KO708" s="61">
        <v>2</v>
      </c>
      <c r="KP708" s="61">
        <v>2</v>
      </c>
      <c r="KQ708" s="61">
        <v>2</v>
      </c>
      <c r="KR708" s="61">
        <v>2</v>
      </c>
      <c r="KS708" s="61">
        <v>2</v>
      </c>
      <c r="KT708" s="61">
        <v>2</v>
      </c>
      <c r="KU708" s="61">
        <v>2</v>
      </c>
      <c r="KV708" s="61">
        <v>2</v>
      </c>
      <c r="KW708" s="61">
        <v>2</v>
      </c>
      <c r="KX708" s="61">
        <v>2</v>
      </c>
      <c r="KY708" s="61">
        <v>2</v>
      </c>
      <c r="KZ708" s="61">
        <v>2</v>
      </c>
      <c r="LA708" s="61">
        <v>2</v>
      </c>
      <c r="LB708" s="61">
        <v>2</v>
      </c>
      <c r="LC708" s="61">
        <v>2</v>
      </c>
      <c r="LD708" s="61">
        <v>2</v>
      </c>
      <c r="LE708" s="61">
        <v>2</v>
      </c>
      <c r="LF708" s="61">
        <v>2</v>
      </c>
      <c r="LG708" s="61">
        <v>2</v>
      </c>
      <c r="LH708" s="61">
        <v>2</v>
      </c>
      <c r="LI708" s="61">
        <v>1</v>
      </c>
      <c r="LJ708" s="61">
        <v>2</v>
      </c>
      <c r="LK708" s="61">
        <v>2</v>
      </c>
      <c r="LL708" s="61">
        <v>2</v>
      </c>
      <c r="LM708" s="61">
        <v>2</v>
      </c>
      <c r="LN708" s="61">
        <v>2</v>
      </c>
      <c r="LO708" s="61">
        <v>2</v>
      </c>
      <c r="LP708" s="61">
        <v>2</v>
      </c>
      <c r="LQ708" s="61">
        <v>2</v>
      </c>
      <c r="LR708" s="202">
        <f>COUNTIF(KN708:LQ708,"2")</f>
        <v>29</v>
      </c>
      <c r="LS708" s="203">
        <f>LR708/(LR708+LT708+LV708+LX708)</f>
        <v>0.96666666666666667</v>
      </c>
      <c r="LT708" s="202">
        <f>COUNTIF(KN708:LQ708,"1")</f>
        <v>1</v>
      </c>
      <c r="LU708" s="203">
        <f>LT708/(LR708+LT708+LV708+LX708)</f>
        <v>3.3333333333333333E-2</v>
      </c>
      <c r="LV708" s="202">
        <f>COUNTIF(KN708:LQ708,"0")</f>
        <v>0</v>
      </c>
      <c r="LW708" s="203">
        <f>LV708/(LR708+LT708+LV708+LX708)</f>
        <v>0</v>
      </c>
      <c r="LX708" s="202">
        <f>COUNTIF(KA708:LQ708,"KĐG")</f>
        <v>0</v>
      </c>
      <c r="LY708" s="203">
        <f>LX708/(LR708+LT708+LV708+LX708)</f>
        <v>0</v>
      </c>
      <c r="LZ708" s="204">
        <f>(((LR708*2)+(LT708*1)+(LV708*0)))/(LR708+LT708+LV708)</f>
        <v>1.9666666666666666</v>
      </c>
      <c r="MA708" s="208" t="str">
        <f>IF(LY708&gt;=50%,"KĐG",IF(LZ708&gt;=1.6,"Đạt mục tiêu",IF(LZ708&gt;=1,"Cần cố gắng","Chưa đạt")))</f>
        <v>Đạt mục tiêu</v>
      </c>
      <c r="MB708" s="61"/>
      <c r="MC708" s="61"/>
      <c r="MD708" s="61"/>
      <c r="ME708" s="61"/>
      <c r="MF708" s="61"/>
      <c r="MG708" s="61"/>
      <c r="MH708" s="61"/>
      <c r="MI708" s="61"/>
      <c r="MJ708" s="61"/>
      <c r="MK708" s="61"/>
      <c r="ML708" s="61"/>
      <c r="MM708" s="61"/>
      <c r="MN708" s="61"/>
      <c r="MO708" s="61"/>
      <c r="MP708" s="61"/>
      <c r="MQ708" s="61"/>
      <c r="MR708" s="61"/>
      <c r="MS708" s="61"/>
      <c r="MT708" s="61"/>
      <c r="MU708" s="61"/>
      <c r="MV708" s="61"/>
      <c r="MW708" s="61"/>
      <c r="MX708" s="61"/>
      <c r="MY708" s="61"/>
      <c r="MZ708" s="61"/>
      <c r="NA708" s="61"/>
      <c r="NB708" s="61"/>
      <c r="NC708" s="61"/>
      <c r="ND708" s="61"/>
      <c r="NE708" s="61"/>
      <c r="NF708" s="61"/>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61"/>
      <c r="OE708" s="61"/>
      <c r="OF708" s="61"/>
      <c r="OG708" s="61"/>
      <c r="OH708" s="61"/>
      <c r="OI708" s="61"/>
      <c r="OJ708" s="61"/>
      <c r="OK708" s="61"/>
      <c r="OL708" s="61"/>
      <c r="OM708" s="61"/>
      <c r="ON708" s="61"/>
      <c r="OO708" s="61"/>
      <c r="OP708" s="61"/>
      <c r="OQ708" s="61"/>
      <c r="OR708" s="61"/>
      <c r="OS708" s="61"/>
      <c r="OT708" s="61"/>
      <c r="OU708" s="61"/>
      <c r="OV708" s="61"/>
      <c r="OW708" s="61"/>
      <c r="OX708" s="61"/>
      <c r="OY708" s="61"/>
      <c r="OZ708" s="61"/>
    </row>
    <row r="709" spans="1:416" ht="50.25" hidden="1" customHeight="1">
      <c r="A709" s="282"/>
      <c r="B709" s="282"/>
      <c r="C709" s="278"/>
      <c r="D709" s="281"/>
      <c r="E709" s="469"/>
      <c r="F709" s="292"/>
      <c r="G709" s="281"/>
      <c r="H709" s="137" t="s">
        <v>798</v>
      </c>
      <c r="I709" s="137" t="s">
        <v>600</v>
      </c>
      <c r="J709" s="134"/>
      <c r="K709" s="206" t="s">
        <v>662</v>
      </c>
      <c r="L709" s="134" t="s">
        <v>500</v>
      </c>
      <c r="M709" s="55" t="s">
        <v>379</v>
      </c>
      <c r="N709" s="61" t="s">
        <v>349</v>
      </c>
      <c r="O709" s="282"/>
      <c r="P709" s="282"/>
      <c r="Q709" s="131"/>
      <c r="R709" s="131"/>
      <c r="S709" s="131"/>
      <c r="T709" s="131"/>
      <c r="U709" s="131"/>
      <c r="V709" s="131"/>
      <c r="W709" s="131"/>
      <c r="X709" s="131"/>
      <c r="Y709" s="131" t="s">
        <v>205</v>
      </c>
      <c r="Z709" s="131"/>
      <c r="AA709" s="131"/>
      <c r="AB709" s="130">
        <f t="shared" si="1034"/>
        <v>1</v>
      </c>
      <c r="AC709" s="77"/>
      <c r="AD709" s="77"/>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251"/>
      <c r="BT709" s="251"/>
      <c r="BU709" s="77"/>
      <c r="BV709" s="77"/>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61"/>
      <c r="DK709" s="61"/>
      <c r="DL709" s="77"/>
      <c r="DM709" s="77"/>
      <c r="DN709" s="77"/>
      <c r="DO709" s="77"/>
      <c r="DP709" s="201"/>
      <c r="DQ709" s="201"/>
      <c r="DR709" s="201"/>
      <c r="DS709" s="201"/>
      <c r="DT709" s="201"/>
      <c r="DU709" s="201"/>
      <c r="DV709" s="201"/>
      <c r="DW709" s="201"/>
      <c r="DX709" s="201"/>
      <c r="DY709" s="201"/>
      <c r="DZ709" s="201"/>
      <c r="EA709" s="201"/>
      <c r="EB709" s="201"/>
      <c r="EC709" s="201"/>
      <c r="ED709" s="201"/>
      <c r="EE709" s="201"/>
      <c r="EF709" s="201"/>
      <c r="EG709" s="201"/>
      <c r="EH709" s="201"/>
      <c r="EI709" s="201"/>
      <c r="EJ709" s="201"/>
      <c r="EK709" s="201"/>
      <c r="EL709" s="201"/>
      <c r="EM709" s="201"/>
      <c r="EN709" s="201"/>
      <c r="EO709" s="201"/>
      <c r="EP709" s="201"/>
      <c r="EQ709" s="201"/>
      <c r="ER709" s="201"/>
      <c r="ES709" s="201"/>
      <c r="ET709" s="201"/>
      <c r="EU709" s="202"/>
      <c r="EV709" s="203"/>
      <c r="EW709" s="202"/>
      <c r="EX709" s="203"/>
      <c r="EY709" s="202"/>
      <c r="EZ709" s="203"/>
      <c r="FA709" s="202"/>
      <c r="FB709" s="203"/>
      <c r="FC709" s="204"/>
      <c r="FD709" s="207"/>
      <c r="FE709" s="77"/>
      <c r="FF709" s="77"/>
      <c r="FG709" s="77"/>
      <c r="FH709" s="77"/>
      <c r="FI709" s="77"/>
      <c r="FJ709" s="61"/>
      <c r="FK709" s="61"/>
      <c r="FL709" s="61"/>
      <c r="FM709" s="61"/>
      <c r="FN709" s="61"/>
      <c r="FO709" s="61"/>
      <c r="FP709" s="61"/>
      <c r="FQ709" s="61"/>
      <c r="FR709" s="61"/>
      <c r="FS709" s="61"/>
      <c r="FT709" s="61"/>
      <c r="FU709" s="61"/>
      <c r="FV709" s="61"/>
      <c r="FW709" s="61"/>
      <c r="FX709" s="61"/>
      <c r="FY709" s="61"/>
      <c r="FZ709" s="61"/>
      <c r="GA709" s="61"/>
      <c r="GB709" s="61"/>
      <c r="GC709" s="61"/>
      <c r="GD709" s="61"/>
      <c r="GE709" s="61"/>
      <c r="GF709" s="61"/>
      <c r="GG709" s="61"/>
      <c r="GH709" s="61"/>
      <c r="GI709" s="61"/>
      <c r="GJ709" s="61"/>
      <c r="GK709" s="61"/>
      <c r="GL709" s="61"/>
      <c r="GM709" s="61"/>
      <c r="GN709" s="61"/>
      <c r="GO709" s="61"/>
      <c r="GP709" s="61"/>
      <c r="GQ709" s="61"/>
      <c r="GR709" s="61"/>
      <c r="GS709" s="61"/>
      <c r="GT709" s="61"/>
      <c r="GU709" s="61"/>
      <c r="GV709" s="61"/>
      <c r="GW709" s="61"/>
      <c r="GX709" s="61"/>
      <c r="GY709" s="77"/>
      <c r="GZ709" s="77"/>
      <c r="HA709" s="77"/>
      <c r="HB709" s="77"/>
      <c r="HC709" s="77"/>
      <c r="HD709" s="61"/>
      <c r="HE709" s="61"/>
      <c r="HF709" s="61"/>
      <c r="HG709" s="61"/>
      <c r="HH709" s="61"/>
      <c r="HI709" s="61"/>
      <c r="HJ709" s="61"/>
      <c r="HK709" s="61"/>
      <c r="HL709" s="61"/>
      <c r="HM709" s="61"/>
      <c r="HN709" s="61"/>
      <c r="HO709" s="61"/>
      <c r="HP709" s="61"/>
      <c r="HQ709" s="61"/>
      <c r="HR709" s="61"/>
      <c r="HS709" s="61"/>
      <c r="HT709" s="61"/>
      <c r="HU709" s="61"/>
      <c r="HV709" s="61"/>
      <c r="HW709" s="61"/>
      <c r="HX709" s="61"/>
      <c r="HY709" s="61"/>
      <c r="HZ709" s="61"/>
      <c r="IA709" s="61"/>
      <c r="IB709" s="61"/>
      <c r="IC709" s="61"/>
      <c r="ID709" s="61"/>
      <c r="IE709" s="61"/>
      <c r="IF709" s="61"/>
      <c r="IG709" s="61"/>
      <c r="IH709" s="61"/>
      <c r="II709" s="61"/>
      <c r="IJ709" s="61"/>
      <c r="IK709" s="61"/>
      <c r="IL709" s="61"/>
      <c r="IM709" s="61"/>
      <c r="IN709" s="61"/>
      <c r="IO709" s="61"/>
      <c r="IP709" s="61"/>
      <c r="IQ709" s="61"/>
      <c r="IR709" s="61"/>
      <c r="IS709" s="77"/>
      <c r="IT709" s="77"/>
      <c r="IU709" s="77"/>
      <c r="IV709" s="77"/>
      <c r="IW709" s="61"/>
      <c r="IX709" s="61"/>
      <c r="IY709" s="61"/>
      <c r="IZ709" s="61"/>
      <c r="JA709" s="61"/>
      <c r="JB709" s="61"/>
      <c r="JC709" s="61"/>
      <c r="JD709" s="61"/>
      <c r="JE709" s="61"/>
      <c r="JF709" s="61"/>
      <c r="JG709" s="61"/>
      <c r="JH709" s="61"/>
      <c r="JI709" s="61"/>
      <c r="JJ709" s="61"/>
      <c r="JK709" s="61"/>
      <c r="JL709" s="61"/>
      <c r="JM709" s="61"/>
      <c r="JN709" s="61"/>
      <c r="JO709" s="61"/>
      <c r="JP709" s="61"/>
      <c r="JQ709" s="61"/>
      <c r="JR709" s="61"/>
      <c r="JS709" s="61"/>
      <c r="JT709" s="61"/>
      <c r="JU709" s="61"/>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61"/>
      <c r="KW709" s="61"/>
      <c r="KX709" s="61"/>
      <c r="KY709" s="61"/>
      <c r="KZ709" s="61"/>
      <c r="LA709" s="61"/>
      <c r="LB709" s="61"/>
      <c r="LC709" s="61"/>
      <c r="LD709" s="61"/>
      <c r="LE709" s="61"/>
      <c r="LF709" s="61"/>
      <c r="LG709" s="61"/>
      <c r="LH709" s="61"/>
      <c r="LI709" s="61"/>
      <c r="LJ709" s="61"/>
      <c r="LK709" s="61"/>
      <c r="LL709" s="61"/>
      <c r="LM709" s="61"/>
      <c r="LN709" s="61"/>
      <c r="LO709" s="61"/>
      <c r="LP709" s="61"/>
      <c r="LQ709" s="61"/>
      <c r="LR709" s="61"/>
      <c r="LS709" s="61"/>
      <c r="LT709" s="61"/>
      <c r="LU709" s="61"/>
      <c r="LV709" s="61"/>
      <c r="LW709" s="61"/>
      <c r="LX709" s="61"/>
      <c r="LY709" s="61"/>
      <c r="LZ709" s="61"/>
      <c r="MA709" s="61"/>
      <c r="MB709" s="61"/>
      <c r="MC709" s="61"/>
      <c r="MD709" s="61"/>
      <c r="ME709" s="61"/>
      <c r="MF709" s="61"/>
      <c r="MG709" s="61"/>
      <c r="MH709" s="61"/>
      <c r="MI709" s="61"/>
      <c r="MJ709" s="61"/>
      <c r="MK709" s="61"/>
      <c r="ML709" s="61"/>
      <c r="MM709" s="61"/>
      <c r="MN709" s="61"/>
      <c r="MO709" s="61"/>
      <c r="MP709" s="61"/>
      <c r="MQ709" s="61"/>
      <c r="MR709" s="61"/>
      <c r="MS709" s="61"/>
      <c r="MT709" s="61"/>
      <c r="MU709" s="61"/>
      <c r="MV709" s="61"/>
      <c r="MW709" s="61"/>
      <c r="MX709" s="61"/>
      <c r="MY709" s="61"/>
      <c r="MZ709" s="61"/>
      <c r="NA709" s="61"/>
      <c r="NB709" s="61"/>
      <c r="NC709" s="61"/>
      <c r="ND709" s="61"/>
      <c r="NE709" s="61"/>
      <c r="NF709" s="61"/>
      <c r="NG709" s="61"/>
      <c r="NH709" s="61"/>
      <c r="NI709" s="61"/>
      <c r="NJ709" s="61"/>
      <c r="NK709" s="61"/>
      <c r="NL709" s="61"/>
      <c r="NM709" s="61"/>
      <c r="NN709" s="61"/>
      <c r="NO709" s="61"/>
      <c r="NP709" s="61"/>
      <c r="NQ709" s="61"/>
      <c r="NR709" s="61"/>
      <c r="NS709" s="61"/>
      <c r="NT709" s="61"/>
      <c r="NU709" s="61"/>
      <c r="NV709" s="61"/>
      <c r="NW709" s="61"/>
      <c r="NX709" s="61"/>
      <c r="NY709" s="61"/>
      <c r="NZ709" s="61"/>
      <c r="OA709" s="61"/>
      <c r="OB709" s="61"/>
      <c r="OC709" s="61"/>
      <c r="OD709" s="61"/>
      <c r="OE709" s="61"/>
      <c r="OF709" s="61"/>
      <c r="OG709" s="61"/>
      <c r="OH709" s="61"/>
      <c r="OI709" s="61"/>
      <c r="OJ709" s="61"/>
      <c r="OK709" s="61"/>
      <c r="OL709" s="61"/>
      <c r="OM709" s="61"/>
      <c r="ON709" s="61"/>
      <c r="OO709" s="61"/>
      <c r="OP709" s="61"/>
      <c r="OQ709" s="61"/>
      <c r="OR709" s="61"/>
      <c r="OS709" s="61"/>
      <c r="OT709" s="61"/>
      <c r="OU709" s="61"/>
      <c r="OV709" s="61"/>
      <c r="OW709" s="61"/>
      <c r="OX709" s="61"/>
      <c r="OY709" s="61"/>
      <c r="OZ709" s="61"/>
    </row>
    <row r="710" spans="1:416" ht="50.25" hidden="1" customHeight="1">
      <c r="A710" s="282"/>
      <c r="B710" s="282"/>
      <c r="C710" s="278"/>
      <c r="D710" s="281"/>
      <c r="E710" s="469"/>
      <c r="F710" s="292"/>
      <c r="G710" s="281"/>
      <c r="H710" s="137" t="s">
        <v>799</v>
      </c>
      <c r="I710" s="137" t="s">
        <v>600</v>
      </c>
      <c r="J710" s="134"/>
      <c r="K710" s="206"/>
      <c r="L710" s="134"/>
      <c r="M710" s="134" t="s">
        <v>379</v>
      </c>
      <c r="N710" s="61" t="s">
        <v>349</v>
      </c>
      <c r="O710" s="282"/>
      <c r="P710" s="282"/>
      <c r="Q710" s="131"/>
      <c r="R710" s="131"/>
      <c r="S710" s="131"/>
      <c r="T710" s="131"/>
      <c r="U710" s="131"/>
      <c r="V710" s="131"/>
      <c r="W710" s="131"/>
      <c r="X710" s="131"/>
      <c r="Y710" s="131"/>
      <c r="Z710" s="131" t="s">
        <v>205</v>
      </c>
      <c r="AA710" s="131"/>
      <c r="AB710" s="130">
        <f t="shared" si="1034"/>
        <v>1</v>
      </c>
      <c r="AC710" s="77"/>
      <c r="AD710" s="77"/>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251"/>
      <c r="BT710" s="251"/>
      <c r="BU710" s="77"/>
      <c r="BV710" s="77"/>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77"/>
      <c r="DM710" s="77"/>
      <c r="DN710" s="77"/>
      <c r="DO710" s="77"/>
      <c r="DP710" s="201"/>
      <c r="DQ710" s="201"/>
      <c r="DR710" s="201"/>
      <c r="DS710" s="201"/>
      <c r="DT710" s="201"/>
      <c r="DU710" s="201"/>
      <c r="DV710" s="201"/>
      <c r="DW710" s="201"/>
      <c r="DX710" s="201"/>
      <c r="DY710" s="201"/>
      <c r="DZ710" s="201"/>
      <c r="EA710" s="201"/>
      <c r="EB710" s="201"/>
      <c r="EC710" s="201"/>
      <c r="ED710" s="201"/>
      <c r="EE710" s="201"/>
      <c r="EF710" s="201"/>
      <c r="EG710" s="201"/>
      <c r="EH710" s="201"/>
      <c r="EI710" s="201"/>
      <c r="EJ710" s="201"/>
      <c r="EK710" s="201"/>
      <c r="EL710" s="201"/>
      <c r="EM710" s="201"/>
      <c r="EN710" s="201"/>
      <c r="EO710" s="201"/>
      <c r="EP710" s="201"/>
      <c r="EQ710" s="201"/>
      <c r="ER710" s="201"/>
      <c r="ES710" s="201"/>
      <c r="ET710" s="201"/>
      <c r="EU710" s="202"/>
      <c r="EV710" s="203"/>
      <c r="EW710" s="202"/>
      <c r="EX710" s="203"/>
      <c r="EY710" s="202"/>
      <c r="EZ710" s="203"/>
      <c r="FA710" s="202"/>
      <c r="FB710" s="203"/>
      <c r="FC710" s="204"/>
      <c r="FD710" s="207"/>
      <c r="FE710" s="77"/>
      <c r="FF710" s="77"/>
      <c r="FG710" s="77"/>
      <c r="FH710" s="77"/>
      <c r="FI710" s="77"/>
      <c r="FJ710" s="61"/>
      <c r="FK710" s="61"/>
      <c r="FL710" s="61"/>
      <c r="FM710" s="61"/>
      <c r="FN710" s="61"/>
      <c r="FO710" s="61"/>
      <c r="FP710" s="61"/>
      <c r="FQ710" s="61"/>
      <c r="FR710" s="61"/>
      <c r="FS710" s="61"/>
      <c r="FT710" s="61"/>
      <c r="FU710" s="61"/>
      <c r="FV710" s="61"/>
      <c r="FW710" s="61"/>
      <c r="FX710" s="61"/>
      <c r="FY710" s="61"/>
      <c r="FZ710" s="61"/>
      <c r="GA710" s="61"/>
      <c r="GB710" s="61"/>
      <c r="GC710" s="61"/>
      <c r="GD710" s="61"/>
      <c r="GE710" s="61"/>
      <c r="GF710" s="61"/>
      <c r="GG710" s="61"/>
      <c r="GH710" s="61"/>
      <c r="GI710" s="61"/>
      <c r="GJ710" s="61"/>
      <c r="GK710" s="61"/>
      <c r="GL710" s="61"/>
      <c r="GM710" s="61"/>
      <c r="GN710" s="61"/>
      <c r="GO710" s="61"/>
      <c r="GP710" s="61"/>
      <c r="GQ710" s="61"/>
      <c r="GR710" s="61"/>
      <c r="GS710" s="61"/>
      <c r="GT710" s="61"/>
      <c r="GU710" s="61"/>
      <c r="GV710" s="61"/>
      <c r="GW710" s="61"/>
      <c r="GX710" s="61"/>
      <c r="GY710" s="77"/>
      <c r="GZ710" s="77"/>
      <c r="HA710" s="77"/>
      <c r="HB710" s="77"/>
      <c r="HC710" s="77"/>
      <c r="HD710" s="61"/>
      <c r="HE710" s="61"/>
      <c r="HF710" s="61"/>
      <c r="HG710" s="61"/>
      <c r="HH710" s="61"/>
      <c r="HI710" s="61"/>
      <c r="HJ710" s="61"/>
      <c r="HK710" s="61"/>
      <c r="HL710" s="61"/>
      <c r="HM710" s="61"/>
      <c r="HN710" s="61"/>
      <c r="HO710" s="61"/>
      <c r="HP710" s="61"/>
      <c r="HQ710" s="61"/>
      <c r="HR710" s="61"/>
      <c r="HS710" s="61"/>
      <c r="HT710" s="61"/>
      <c r="HU710" s="61"/>
      <c r="HV710" s="61"/>
      <c r="HW710" s="61"/>
      <c r="HX710" s="61"/>
      <c r="HY710" s="61"/>
      <c r="HZ710" s="61"/>
      <c r="IA710" s="61"/>
      <c r="IB710" s="61"/>
      <c r="IC710" s="61"/>
      <c r="ID710" s="61"/>
      <c r="IE710" s="61"/>
      <c r="IF710" s="61"/>
      <c r="IG710" s="61"/>
      <c r="IH710" s="61"/>
      <c r="II710" s="61"/>
      <c r="IJ710" s="61"/>
      <c r="IK710" s="61"/>
      <c r="IL710" s="61"/>
      <c r="IM710" s="61"/>
      <c r="IN710" s="61"/>
      <c r="IO710" s="61"/>
      <c r="IP710" s="61"/>
      <c r="IQ710" s="61"/>
      <c r="IR710" s="61"/>
      <c r="IS710" s="77"/>
      <c r="IT710" s="77"/>
      <c r="IU710" s="77"/>
      <c r="IV710" s="77"/>
      <c r="IW710" s="61"/>
      <c r="IX710" s="61"/>
      <c r="IY710" s="61"/>
      <c r="IZ710" s="61"/>
      <c r="JA710" s="61"/>
      <c r="JB710" s="61"/>
      <c r="JC710" s="61"/>
      <c r="JD710" s="61"/>
      <c r="JE710" s="61"/>
      <c r="JF710" s="61"/>
      <c r="JG710" s="61"/>
      <c r="JH710" s="61"/>
      <c r="JI710" s="61"/>
      <c r="JJ710" s="61"/>
      <c r="JK710" s="61"/>
      <c r="JL710" s="61"/>
      <c r="JM710" s="61"/>
      <c r="JN710" s="61"/>
      <c r="JO710" s="61"/>
      <c r="JP710" s="61"/>
      <c r="JQ710" s="61"/>
      <c r="JR710" s="61"/>
      <c r="JS710" s="61"/>
      <c r="JT710" s="61"/>
      <c r="JU710" s="61"/>
      <c r="JV710" s="61"/>
      <c r="JW710" s="61"/>
      <c r="JX710" s="61"/>
      <c r="JY710" s="61"/>
      <c r="JZ710" s="61"/>
      <c r="KA710" s="61"/>
      <c r="KB710" s="61"/>
      <c r="KC710" s="61"/>
      <c r="KD710" s="61"/>
      <c r="KE710" s="61"/>
      <c r="KF710" s="61"/>
      <c r="KG710" s="61"/>
      <c r="KH710" s="61"/>
      <c r="KI710" s="61"/>
      <c r="KJ710" s="61"/>
      <c r="KK710" s="61"/>
      <c r="KL710" s="61"/>
      <c r="KM710" s="61"/>
      <c r="KN710" s="61"/>
      <c r="KO710" s="61"/>
      <c r="KP710" s="61"/>
      <c r="KQ710" s="61"/>
      <c r="KR710" s="61"/>
      <c r="KS710" s="61"/>
      <c r="KT710" s="61"/>
      <c r="KU710" s="61"/>
      <c r="KV710" s="61"/>
      <c r="KW710" s="61"/>
      <c r="KX710" s="61"/>
      <c r="KY710" s="61"/>
      <c r="KZ710" s="61"/>
      <c r="LA710" s="61"/>
      <c r="LB710" s="61"/>
      <c r="LC710" s="61"/>
      <c r="LD710" s="61"/>
      <c r="LE710" s="61"/>
      <c r="LF710" s="61"/>
      <c r="LG710" s="61"/>
      <c r="LH710" s="61"/>
      <c r="LI710" s="61"/>
      <c r="LJ710" s="61"/>
      <c r="LK710" s="61"/>
      <c r="LL710" s="61"/>
      <c r="LM710" s="61"/>
      <c r="LN710" s="61"/>
      <c r="LO710" s="61"/>
      <c r="LP710" s="61"/>
      <c r="LQ710" s="61"/>
      <c r="LR710" s="61"/>
      <c r="LS710" s="61"/>
      <c r="LT710" s="61"/>
      <c r="LU710" s="61"/>
      <c r="LV710" s="61"/>
      <c r="LW710" s="61"/>
      <c r="LX710" s="61"/>
      <c r="LY710" s="61"/>
      <c r="LZ710" s="61"/>
      <c r="MA710" s="61"/>
      <c r="MB710" s="61"/>
      <c r="MC710" s="61"/>
      <c r="MD710" s="61"/>
      <c r="ME710" s="61"/>
      <c r="MF710" s="61"/>
      <c r="MG710" s="61"/>
      <c r="MH710" s="61"/>
      <c r="MI710" s="61"/>
      <c r="MJ710" s="61"/>
      <c r="MK710" s="61"/>
      <c r="ML710" s="61"/>
      <c r="MM710" s="61"/>
      <c r="MN710" s="61"/>
      <c r="MO710" s="61"/>
      <c r="MP710" s="61"/>
      <c r="MQ710" s="61"/>
      <c r="MR710" s="61"/>
      <c r="MS710" s="61"/>
      <c r="MT710" s="61"/>
      <c r="MU710" s="61"/>
      <c r="MV710" s="61"/>
      <c r="MW710" s="61"/>
      <c r="MX710" s="61"/>
      <c r="MY710" s="61"/>
      <c r="MZ710" s="61"/>
      <c r="NA710" s="61"/>
      <c r="NB710" s="61"/>
      <c r="NC710" s="61"/>
      <c r="ND710" s="61"/>
      <c r="NE710" s="61"/>
      <c r="NF710" s="61"/>
      <c r="NG710" s="61"/>
      <c r="NH710" s="61"/>
      <c r="NI710" s="61"/>
      <c r="NJ710" s="61"/>
      <c r="NK710" s="61"/>
      <c r="NL710" s="61"/>
      <c r="NM710" s="61"/>
      <c r="NN710" s="61"/>
      <c r="NO710" s="61"/>
      <c r="NP710" s="61"/>
      <c r="NQ710" s="61"/>
      <c r="NR710" s="61"/>
      <c r="NS710" s="61"/>
      <c r="NT710" s="61"/>
      <c r="NU710" s="61"/>
      <c r="NV710" s="61"/>
      <c r="NW710" s="61"/>
      <c r="NX710" s="61"/>
      <c r="NY710" s="61"/>
      <c r="NZ710" s="61"/>
      <c r="OA710" s="61"/>
      <c r="OB710" s="61"/>
      <c r="OC710" s="61"/>
      <c r="OD710" s="61"/>
      <c r="OE710" s="61"/>
      <c r="OF710" s="61"/>
      <c r="OG710" s="61"/>
      <c r="OH710" s="61"/>
      <c r="OI710" s="61"/>
      <c r="OJ710" s="61"/>
      <c r="OK710" s="61"/>
      <c r="OL710" s="61"/>
      <c r="OM710" s="61"/>
      <c r="ON710" s="61"/>
      <c r="OO710" s="61"/>
      <c r="OP710" s="61"/>
      <c r="OQ710" s="61"/>
      <c r="OR710" s="61"/>
      <c r="OS710" s="61"/>
      <c r="OT710" s="61"/>
      <c r="OU710" s="61"/>
      <c r="OV710" s="61"/>
      <c r="OW710" s="61"/>
      <c r="OX710" s="61"/>
      <c r="OY710" s="61"/>
      <c r="OZ710" s="61"/>
    </row>
    <row r="711" spans="1:416" ht="50.25" hidden="1" customHeight="1">
      <c r="A711" s="282"/>
      <c r="B711" s="282"/>
      <c r="C711" s="278"/>
      <c r="D711" s="281"/>
      <c r="E711" s="404"/>
      <c r="F711" s="292"/>
      <c r="G711" s="281"/>
      <c r="H711" s="137" t="s">
        <v>1509</v>
      </c>
      <c r="I711" s="137" t="s">
        <v>600</v>
      </c>
      <c r="J711" s="134"/>
      <c r="K711" s="206" t="s">
        <v>662</v>
      </c>
      <c r="L711" s="134" t="s">
        <v>500</v>
      </c>
      <c r="M711" s="55" t="s">
        <v>379</v>
      </c>
      <c r="N711" s="61" t="s">
        <v>349</v>
      </c>
      <c r="O711" s="282"/>
      <c r="P711" s="282"/>
      <c r="Q711" s="131"/>
      <c r="R711" s="131"/>
      <c r="S711" s="131"/>
      <c r="T711" s="131"/>
      <c r="U711" s="131"/>
      <c r="V711" s="131"/>
      <c r="W711" s="131"/>
      <c r="X711" s="131"/>
      <c r="Y711" s="131"/>
      <c r="Z711" s="131"/>
      <c r="AA711" s="131" t="s">
        <v>205</v>
      </c>
      <c r="AB711" s="130">
        <f t="shared" si="1034"/>
        <v>1</v>
      </c>
      <c r="AC711" s="77"/>
      <c r="AD711" s="77"/>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251"/>
      <c r="BT711" s="251"/>
      <c r="BU711" s="77"/>
      <c r="BV711" s="77"/>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c r="CS711" s="61"/>
      <c r="CT711" s="61"/>
      <c r="CU711" s="61"/>
      <c r="CV711" s="61"/>
      <c r="CW711" s="61"/>
      <c r="CX711" s="61"/>
      <c r="CY711" s="61"/>
      <c r="CZ711" s="61"/>
      <c r="DA711" s="61"/>
      <c r="DB711" s="61"/>
      <c r="DC711" s="61"/>
      <c r="DD711" s="61"/>
      <c r="DE711" s="61"/>
      <c r="DF711" s="61"/>
      <c r="DG711" s="61"/>
      <c r="DH711" s="61"/>
      <c r="DI711" s="61"/>
      <c r="DJ711" s="61"/>
      <c r="DK711" s="61"/>
      <c r="DL711" s="77"/>
      <c r="DM711" s="77"/>
      <c r="DN711" s="77"/>
      <c r="DO711" s="77"/>
      <c r="DP711" s="201"/>
      <c r="DQ711" s="201"/>
      <c r="DR711" s="201"/>
      <c r="DS711" s="201"/>
      <c r="DT711" s="201"/>
      <c r="DU711" s="201"/>
      <c r="DV711" s="201"/>
      <c r="DW711" s="201"/>
      <c r="DX711" s="201"/>
      <c r="DY711" s="201"/>
      <c r="DZ711" s="201"/>
      <c r="EA711" s="201"/>
      <c r="EB711" s="201"/>
      <c r="EC711" s="201"/>
      <c r="ED711" s="201"/>
      <c r="EE711" s="201"/>
      <c r="EF711" s="201"/>
      <c r="EG711" s="201"/>
      <c r="EH711" s="201"/>
      <c r="EI711" s="201"/>
      <c r="EJ711" s="201"/>
      <c r="EK711" s="201"/>
      <c r="EL711" s="201"/>
      <c r="EM711" s="201"/>
      <c r="EN711" s="201"/>
      <c r="EO711" s="201"/>
      <c r="EP711" s="201"/>
      <c r="EQ711" s="201"/>
      <c r="ER711" s="201"/>
      <c r="ES711" s="201"/>
      <c r="ET711" s="201"/>
      <c r="EU711" s="202"/>
      <c r="EV711" s="203"/>
      <c r="EW711" s="202"/>
      <c r="EX711" s="203"/>
      <c r="EY711" s="202"/>
      <c r="EZ711" s="203"/>
      <c r="FA711" s="202"/>
      <c r="FB711" s="203"/>
      <c r="FC711" s="204"/>
      <c r="FD711" s="207"/>
      <c r="FE711" s="77"/>
      <c r="FF711" s="77"/>
      <c r="FG711" s="77"/>
      <c r="FH711" s="77"/>
      <c r="FI711" s="77"/>
      <c r="FJ711" s="61"/>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c r="GL711" s="61"/>
      <c r="GM711" s="61"/>
      <c r="GN711" s="61"/>
      <c r="GO711" s="61"/>
      <c r="GP711" s="61"/>
      <c r="GQ711" s="61"/>
      <c r="GR711" s="61"/>
      <c r="GS711" s="61"/>
      <c r="GT711" s="61"/>
      <c r="GU711" s="61"/>
      <c r="GV711" s="61"/>
      <c r="GW711" s="61"/>
      <c r="GX711" s="61"/>
      <c r="GY711" s="77"/>
      <c r="GZ711" s="77"/>
      <c r="HA711" s="77"/>
      <c r="HB711" s="77"/>
      <c r="HC711" s="77"/>
      <c r="HD711" s="61"/>
      <c r="HE711" s="61"/>
      <c r="HF711" s="61"/>
      <c r="HG711" s="61"/>
      <c r="HH711" s="61"/>
      <c r="HI711" s="61"/>
      <c r="HJ711" s="61"/>
      <c r="HK711" s="61"/>
      <c r="HL711" s="61"/>
      <c r="HM711" s="61"/>
      <c r="HN711" s="61"/>
      <c r="HO711" s="61"/>
      <c r="HP711" s="61"/>
      <c r="HQ711" s="61"/>
      <c r="HR711" s="61"/>
      <c r="HS711" s="61"/>
      <c r="HT711" s="61"/>
      <c r="HU711" s="61"/>
      <c r="HV711" s="61"/>
      <c r="HW711" s="61"/>
      <c r="HX711" s="61"/>
      <c r="HY711" s="61"/>
      <c r="HZ711" s="61"/>
      <c r="IA711" s="61"/>
      <c r="IB711" s="61"/>
      <c r="IC711" s="61"/>
      <c r="ID711" s="61"/>
      <c r="IE711" s="61"/>
      <c r="IF711" s="61"/>
      <c r="IG711" s="61"/>
      <c r="IH711" s="61"/>
      <c r="II711" s="61"/>
      <c r="IJ711" s="61"/>
      <c r="IK711" s="61"/>
      <c r="IL711" s="61"/>
      <c r="IM711" s="61"/>
      <c r="IN711" s="61"/>
      <c r="IO711" s="61"/>
      <c r="IP711" s="61"/>
      <c r="IQ711" s="61"/>
      <c r="IR711" s="61"/>
      <c r="IS711" s="77"/>
      <c r="IT711" s="77"/>
      <c r="IU711" s="77"/>
      <c r="IV711" s="77"/>
      <c r="IW711" s="61"/>
      <c r="IX711" s="61"/>
      <c r="IY711" s="61"/>
      <c r="IZ711" s="61"/>
      <c r="JA711" s="61"/>
      <c r="JB711" s="61"/>
      <c r="JC711" s="61"/>
      <c r="JD711" s="61"/>
      <c r="JE711" s="61"/>
      <c r="JF711" s="61"/>
      <c r="JG711" s="61"/>
      <c r="JH711" s="61"/>
      <c r="JI711" s="61"/>
      <c r="JJ711" s="61"/>
      <c r="JK711" s="61"/>
      <c r="JL711" s="61"/>
      <c r="JM711" s="61"/>
      <c r="JN711" s="61"/>
      <c r="JO711" s="61"/>
      <c r="JP711" s="61"/>
      <c r="JQ711" s="61"/>
      <c r="JR711" s="61"/>
      <c r="JS711" s="61"/>
      <c r="JT711" s="61"/>
      <c r="JU711" s="61"/>
      <c r="JV711" s="61"/>
      <c r="JW711" s="61"/>
      <c r="JX711" s="61"/>
      <c r="JY711" s="61"/>
      <c r="JZ711" s="61"/>
      <c r="KA711" s="61"/>
      <c r="KB711" s="61"/>
      <c r="KC711" s="61"/>
      <c r="KD711" s="61"/>
      <c r="KE711" s="61"/>
      <c r="KF711" s="61"/>
      <c r="KG711" s="61"/>
      <c r="KH711" s="61"/>
      <c r="KI711" s="61"/>
      <c r="KJ711" s="61"/>
      <c r="KK711" s="61"/>
      <c r="KL711" s="61"/>
      <c r="KM711" s="61"/>
      <c r="KN711" s="61"/>
      <c r="KO711" s="61"/>
      <c r="KP711" s="61"/>
      <c r="KQ711" s="61"/>
      <c r="KR711" s="61"/>
      <c r="KS711" s="61"/>
      <c r="KT711" s="61"/>
      <c r="KU711" s="61"/>
      <c r="KV711" s="61"/>
      <c r="KW711" s="61"/>
      <c r="KX711" s="61"/>
      <c r="KY711" s="61"/>
      <c r="KZ711" s="61"/>
      <c r="LA711" s="61"/>
      <c r="LB711" s="61"/>
      <c r="LC711" s="61"/>
      <c r="LD711" s="61"/>
      <c r="LE711" s="61"/>
      <c r="LF711" s="61"/>
      <c r="LG711" s="61"/>
      <c r="LH711" s="61"/>
      <c r="LI711" s="61"/>
      <c r="LJ711" s="61"/>
      <c r="LK711" s="61"/>
      <c r="LL711" s="61"/>
      <c r="LM711" s="61"/>
      <c r="LN711" s="61"/>
      <c r="LO711" s="61"/>
      <c r="LP711" s="61"/>
      <c r="LQ711" s="61"/>
      <c r="LR711" s="61"/>
      <c r="LS711" s="61"/>
      <c r="LT711" s="61"/>
      <c r="LU711" s="61"/>
      <c r="LV711" s="61"/>
      <c r="LW711" s="61"/>
      <c r="LX711" s="61"/>
      <c r="LY711" s="61"/>
      <c r="LZ711" s="61"/>
      <c r="MA711" s="61"/>
      <c r="MB711" s="61"/>
      <c r="MC711" s="61"/>
      <c r="MD711" s="61"/>
      <c r="ME711" s="61"/>
      <c r="MF711" s="61"/>
      <c r="MG711" s="61"/>
      <c r="MH711" s="61"/>
      <c r="MI711" s="61"/>
      <c r="MJ711" s="61"/>
      <c r="MK711" s="61"/>
      <c r="ML711" s="61"/>
      <c r="MM711" s="61"/>
      <c r="MN711" s="61"/>
      <c r="MO711" s="61"/>
      <c r="MP711" s="61"/>
      <c r="MQ711" s="61"/>
      <c r="MR711" s="61"/>
      <c r="MS711" s="61"/>
      <c r="MT711" s="61"/>
      <c r="MU711" s="61"/>
      <c r="MV711" s="61"/>
      <c r="MW711" s="61"/>
      <c r="MX711" s="61"/>
      <c r="MY711" s="61"/>
      <c r="MZ711" s="61"/>
      <c r="NA711" s="61"/>
      <c r="NB711" s="61"/>
      <c r="NC711" s="61"/>
      <c r="ND711" s="61"/>
      <c r="NE711" s="61"/>
      <c r="NF711" s="61"/>
      <c r="NG711" s="61"/>
      <c r="NH711" s="61"/>
      <c r="NI711" s="61"/>
      <c r="NJ711" s="61"/>
      <c r="NK711" s="61"/>
      <c r="NL711" s="61"/>
      <c r="NM711" s="61"/>
      <c r="NN711" s="61"/>
      <c r="NO711" s="61"/>
      <c r="NP711" s="61"/>
      <c r="NQ711" s="61"/>
      <c r="NR711" s="61"/>
      <c r="NS711" s="61"/>
      <c r="NT711" s="61"/>
      <c r="NU711" s="61"/>
      <c r="NV711" s="61"/>
      <c r="NW711" s="61"/>
      <c r="NX711" s="61"/>
      <c r="NY711" s="61"/>
      <c r="NZ711" s="61"/>
      <c r="OA711" s="61"/>
      <c r="OB711" s="61"/>
      <c r="OC711" s="61"/>
      <c r="OD711" s="61"/>
      <c r="OE711" s="61"/>
      <c r="OF711" s="61"/>
      <c r="OG711" s="61"/>
      <c r="OH711" s="61"/>
      <c r="OI711" s="61"/>
      <c r="OJ711" s="61"/>
      <c r="OK711" s="61"/>
      <c r="OL711" s="61"/>
      <c r="OM711" s="61"/>
      <c r="ON711" s="61"/>
      <c r="OO711" s="61"/>
      <c r="OP711" s="61"/>
      <c r="OQ711" s="61"/>
      <c r="OR711" s="61"/>
      <c r="OS711" s="61"/>
      <c r="OT711" s="61"/>
      <c r="OU711" s="61"/>
      <c r="OV711" s="61"/>
      <c r="OW711" s="61"/>
      <c r="OX711" s="61"/>
      <c r="OY711" s="61"/>
      <c r="OZ711" s="61"/>
    </row>
    <row r="712" spans="1:416" ht="63" hidden="1">
      <c r="A712" s="61"/>
      <c r="B712" s="61">
        <v>260</v>
      </c>
      <c r="C712" s="137" t="s">
        <v>309</v>
      </c>
      <c r="D712" s="133" t="s">
        <v>6</v>
      </c>
      <c r="E712" s="137" t="s">
        <v>24</v>
      </c>
      <c r="F712" s="134" t="s">
        <v>6</v>
      </c>
      <c r="G712" s="133"/>
      <c r="H712" s="137" t="s">
        <v>24</v>
      </c>
      <c r="I712" s="137" t="s">
        <v>1042</v>
      </c>
      <c r="J712" s="134"/>
      <c r="K712" s="206" t="s">
        <v>662</v>
      </c>
      <c r="L712" s="134" t="s">
        <v>500</v>
      </c>
      <c r="M712" s="55" t="s">
        <v>379</v>
      </c>
      <c r="N712" s="61" t="s">
        <v>349</v>
      </c>
      <c r="O712" s="282" t="s">
        <v>205</v>
      </c>
      <c r="P712" s="282"/>
      <c r="Q712" s="131"/>
      <c r="R712" s="131"/>
      <c r="S712" s="131"/>
      <c r="T712" s="131"/>
      <c r="U712" s="131"/>
      <c r="V712" s="131"/>
      <c r="W712" s="131"/>
      <c r="X712" s="131"/>
      <c r="Y712" s="131"/>
      <c r="Z712" s="131"/>
      <c r="AA712" s="131" t="s">
        <v>205</v>
      </c>
      <c r="AB712" s="130">
        <f t="shared" si="1034"/>
        <v>1</v>
      </c>
      <c r="AC712" s="75" t="s">
        <v>553</v>
      </c>
      <c r="AD712" s="75" t="s">
        <v>553</v>
      </c>
      <c r="AE712" s="201">
        <v>2</v>
      </c>
      <c r="AF712" s="201">
        <v>2</v>
      </c>
      <c r="AG712" s="201">
        <v>1</v>
      </c>
      <c r="AH712" s="201">
        <v>2</v>
      </c>
      <c r="AI712" s="201">
        <v>2</v>
      </c>
      <c r="AJ712" s="201">
        <v>2</v>
      </c>
      <c r="AK712" s="201">
        <v>2</v>
      </c>
      <c r="AL712" s="201">
        <v>1</v>
      </c>
      <c r="AM712" s="201">
        <v>2</v>
      </c>
      <c r="AN712" s="201">
        <v>2</v>
      </c>
      <c r="AO712" s="201">
        <v>2</v>
      </c>
      <c r="AP712" s="201">
        <v>1</v>
      </c>
      <c r="AQ712" s="201">
        <v>2</v>
      </c>
      <c r="AR712" s="201">
        <v>2</v>
      </c>
      <c r="AS712" s="201">
        <v>1</v>
      </c>
      <c r="AT712" s="201">
        <v>2</v>
      </c>
      <c r="AU712" s="201">
        <v>2</v>
      </c>
      <c r="AV712" s="201">
        <v>2</v>
      </c>
      <c r="AW712" s="201">
        <v>2</v>
      </c>
      <c r="AX712" s="201">
        <v>2</v>
      </c>
      <c r="AY712" s="201">
        <v>1</v>
      </c>
      <c r="AZ712" s="201">
        <v>2</v>
      </c>
      <c r="BA712" s="201">
        <v>2</v>
      </c>
      <c r="BB712" s="201">
        <v>2</v>
      </c>
      <c r="BC712" s="201">
        <v>2</v>
      </c>
      <c r="BD712" s="201">
        <v>2</v>
      </c>
      <c r="BE712" s="201">
        <v>2</v>
      </c>
      <c r="BF712" s="201">
        <v>2</v>
      </c>
      <c r="BG712" s="201">
        <v>1</v>
      </c>
      <c r="BH712" s="201">
        <v>1</v>
      </c>
      <c r="BI712" s="202">
        <f>COUNTIF(AE712:BH712,"2")</f>
        <v>23</v>
      </c>
      <c r="BJ712" s="203">
        <f>BI712/(BI712+BK712+BM712+BO712)</f>
        <v>0.76666666666666672</v>
      </c>
      <c r="BK712" s="202">
        <f>COUNTIF(AE712:BH712,"1")</f>
        <v>7</v>
      </c>
      <c r="BL712" s="203">
        <f>BK712/(BI712+BK712+BM712+BO712)</f>
        <v>0.23333333333333334</v>
      </c>
      <c r="BM712" s="202">
        <f>COUNTIF(AE712:BH712,"0")</f>
        <v>0</v>
      </c>
      <c r="BN712" s="203">
        <f>BM712/(BI712+BK712+BM712+BO712)</f>
        <v>0</v>
      </c>
      <c r="BO712" s="202">
        <f>COUNTIF(P712:BH712,"KĐG")</f>
        <v>0</v>
      </c>
      <c r="BP712" s="203">
        <f>BO712/(BI712+BK712+BM712+BO712)</f>
        <v>0</v>
      </c>
      <c r="BQ712" s="204">
        <f>(((BI712*2)+(BK712*1)+(BM712*0)))/(BI712+BK712+BM712)</f>
        <v>1.7666666666666666</v>
      </c>
      <c r="BR712" s="205" t="str">
        <f>IF(BP712&gt;=50%,"KĐG",IF(BQ712&gt;=1.6,"Đạt mục tiêu",IF(BQ712&gt;=1,"Cần cố gắng","Chưa đạt")))</f>
        <v>Đạt mục tiêu</v>
      </c>
      <c r="BS712" s="251"/>
      <c r="BT712" s="251"/>
      <c r="BU712" s="77">
        <v>2</v>
      </c>
      <c r="BV712" s="77">
        <v>2</v>
      </c>
      <c r="BW712" s="61">
        <v>1</v>
      </c>
      <c r="BX712" s="61">
        <v>2</v>
      </c>
      <c r="BY712" s="61">
        <v>2</v>
      </c>
      <c r="BZ712" s="61">
        <v>2</v>
      </c>
      <c r="CA712" s="61">
        <v>2</v>
      </c>
      <c r="CB712" s="61">
        <v>1</v>
      </c>
      <c r="CC712" s="61">
        <v>2</v>
      </c>
      <c r="CD712" s="61">
        <v>2</v>
      </c>
      <c r="CE712" s="61">
        <v>2</v>
      </c>
      <c r="CF712" s="61">
        <v>1</v>
      </c>
      <c r="CG712" s="61">
        <v>2</v>
      </c>
      <c r="CH712" s="61">
        <v>2</v>
      </c>
      <c r="CI712" s="61">
        <v>1</v>
      </c>
      <c r="CJ712" s="61">
        <v>2</v>
      </c>
      <c r="CK712" s="61">
        <v>2</v>
      </c>
      <c r="CL712" s="61">
        <v>2</v>
      </c>
      <c r="CM712" s="61">
        <v>2</v>
      </c>
      <c r="CN712" s="61">
        <v>2</v>
      </c>
      <c r="CO712" s="61">
        <v>1</v>
      </c>
      <c r="CP712" s="61">
        <v>2</v>
      </c>
      <c r="CQ712" s="61">
        <v>2</v>
      </c>
      <c r="CR712" s="61">
        <v>2</v>
      </c>
      <c r="CS712" s="61">
        <v>2</v>
      </c>
      <c r="CT712" s="61">
        <v>2</v>
      </c>
      <c r="CU712" s="61">
        <v>2</v>
      </c>
      <c r="CV712" s="61">
        <v>2</v>
      </c>
      <c r="CW712" s="61">
        <v>1</v>
      </c>
      <c r="CX712" s="61">
        <v>1</v>
      </c>
      <c r="CY712" s="61">
        <f>COUNTIF(BU712:CX712,"2")</f>
        <v>23</v>
      </c>
      <c r="CZ712" s="61">
        <f>CY712/(CY712+DA712+DC712+DE712)</f>
        <v>0.76666666666666672</v>
      </c>
      <c r="DA712" s="61">
        <f>COUNTIF(BU712:CX712,"1")</f>
        <v>7</v>
      </c>
      <c r="DB712" s="61">
        <f>DA712/(CY712+DA712+DC712+DE712)</f>
        <v>0.23333333333333334</v>
      </c>
      <c r="DC712" s="61">
        <f>COUNTIF(BU712:CX712,"0")</f>
        <v>0</v>
      </c>
      <c r="DD712" s="61">
        <f>DC712/(CY712+DA712+DC712+DE712)</f>
        <v>0</v>
      </c>
      <c r="DE712" s="61">
        <f>COUNTIF(BG712:CX712,"KĐG")</f>
        <v>0</v>
      </c>
      <c r="DF712" s="61">
        <f>DE712/(CY712+DA712+DC712+DE712)</f>
        <v>0</v>
      </c>
      <c r="DG712" s="61">
        <f>(((CY712*2)+(DA712*1)+(DC712*0)))/(CY712+DA712+DC712)</f>
        <v>1.7666666666666666</v>
      </c>
      <c r="DH712" s="61" t="str">
        <f>IF(DF712&gt;=50%,"KĐG",IF(DG712&gt;=1.6,"Đạt mục tiêu",IF(DG712&gt;=1,"Cần cố gắng","Chưa đạt")))</f>
        <v>Đạt mục tiêu</v>
      </c>
      <c r="DI712" s="61"/>
      <c r="DJ712" s="61"/>
      <c r="DK712" s="61"/>
      <c r="DL712" s="77"/>
      <c r="DM712" s="77"/>
      <c r="DN712" s="77"/>
      <c r="DO712" s="77"/>
      <c r="DP712" s="61"/>
      <c r="DQ712" s="61"/>
      <c r="DR712" s="61"/>
      <c r="DS712" s="61"/>
      <c r="DT712" s="61"/>
      <c r="DU712" s="61"/>
      <c r="DV712" s="61"/>
      <c r="DW712" s="61"/>
      <c r="DX712" s="61"/>
      <c r="DY712" s="61"/>
      <c r="DZ712" s="61"/>
      <c r="EA712" s="61"/>
      <c r="EB712" s="61"/>
      <c r="EC712" s="61"/>
      <c r="ED712" s="61"/>
      <c r="EE712" s="61"/>
      <c r="EF712" s="61"/>
      <c r="EG712" s="61"/>
      <c r="EH712" s="61"/>
      <c r="EI712" s="61"/>
      <c r="EJ712" s="61"/>
      <c r="EK712" s="61"/>
      <c r="EL712" s="61"/>
      <c r="EM712" s="61"/>
      <c r="EN712" s="61"/>
      <c r="EO712" s="61"/>
      <c r="EP712" s="61"/>
      <c r="EQ712" s="61"/>
      <c r="ER712" s="61"/>
      <c r="ES712" s="61"/>
      <c r="ET712" s="61"/>
      <c r="EU712" s="61"/>
      <c r="EV712" s="61"/>
      <c r="EW712" s="61"/>
      <c r="EX712" s="61"/>
      <c r="EY712" s="61"/>
      <c r="EZ712" s="61"/>
      <c r="FA712" s="61"/>
      <c r="FB712" s="61"/>
      <c r="FC712" s="61"/>
      <c r="FD712" s="61"/>
      <c r="FE712" s="77"/>
      <c r="FF712" s="77"/>
      <c r="FG712" s="77"/>
      <c r="FH712" s="77"/>
      <c r="FI712" s="77"/>
      <c r="FJ712" s="61"/>
      <c r="FK712" s="61"/>
      <c r="FL712" s="61"/>
      <c r="FM712" s="61"/>
      <c r="FN712" s="61"/>
      <c r="FO712" s="61"/>
      <c r="FP712" s="61"/>
      <c r="FQ712" s="61"/>
      <c r="FR712" s="61"/>
      <c r="FS712" s="61"/>
      <c r="FT712" s="61"/>
      <c r="FU712" s="61"/>
      <c r="FV712" s="61"/>
      <c r="FW712" s="61"/>
      <c r="FX712" s="61"/>
      <c r="FY712" s="61"/>
      <c r="FZ712" s="61"/>
      <c r="GA712" s="61"/>
      <c r="GB712" s="61"/>
      <c r="GC712" s="61"/>
      <c r="GD712" s="61"/>
      <c r="GE712" s="61"/>
      <c r="GF712" s="61"/>
      <c r="GG712" s="61"/>
      <c r="GH712" s="61"/>
      <c r="GI712" s="61"/>
      <c r="GJ712" s="61"/>
      <c r="GK712" s="61"/>
      <c r="GL712" s="61"/>
      <c r="GM712" s="61"/>
      <c r="GN712" s="61"/>
      <c r="GO712" s="61"/>
      <c r="GP712" s="61"/>
      <c r="GQ712" s="61"/>
      <c r="GR712" s="61"/>
      <c r="GS712" s="61"/>
      <c r="GT712" s="61"/>
      <c r="GU712" s="61"/>
      <c r="GV712" s="61"/>
      <c r="GW712" s="61"/>
      <c r="GX712" s="61"/>
      <c r="GY712" s="77"/>
      <c r="GZ712" s="77"/>
      <c r="HA712" s="77"/>
      <c r="HB712" s="77"/>
      <c r="HC712" s="77"/>
      <c r="HD712" s="178">
        <v>2</v>
      </c>
      <c r="HE712" s="61">
        <v>2</v>
      </c>
      <c r="HF712" s="61">
        <v>1</v>
      </c>
      <c r="HG712" s="61">
        <v>2</v>
      </c>
      <c r="HH712" s="61">
        <v>2</v>
      </c>
      <c r="HI712" s="61">
        <v>2</v>
      </c>
      <c r="HJ712" s="61">
        <v>2</v>
      </c>
      <c r="HK712" s="61">
        <v>2</v>
      </c>
      <c r="HL712" s="61">
        <v>2</v>
      </c>
      <c r="HM712" s="61">
        <v>2</v>
      </c>
      <c r="HN712" s="61">
        <v>1</v>
      </c>
      <c r="HO712" s="61">
        <v>2</v>
      </c>
      <c r="HP712" s="61">
        <v>1</v>
      </c>
      <c r="HQ712" s="61">
        <v>2</v>
      </c>
      <c r="HR712" s="61">
        <v>2</v>
      </c>
      <c r="HS712" s="61">
        <v>2</v>
      </c>
      <c r="HT712" s="61">
        <v>2</v>
      </c>
      <c r="HU712" s="61">
        <v>2</v>
      </c>
      <c r="HV712" s="61">
        <v>2</v>
      </c>
      <c r="HW712" s="61"/>
      <c r="HX712" s="61"/>
      <c r="HY712" s="61"/>
      <c r="HZ712" s="61"/>
      <c r="IA712" s="61"/>
      <c r="IB712" s="61"/>
      <c r="IC712" s="61">
        <v>2</v>
      </c>
      <c r="ID712" s="61">
        <v>2</v>
      </c>
      <c r="IE712" s="61">
        <v>2</v>
      </c>
      <c r="IF712" s="61">
        <v>2</v>
      </c>
      <c r="IG712" s="61">
        <v>2</v>
      </c>
      <c r="IH712" s="202">
        <f>COUNTIF(HD712:IG712,"2")</f>
        <v>21</v>
      </c>
      <c r="II712" s="203">
        <f>IH712/(IH712+IJ712+IL712+IN712)</f>
        <v>0.875</v>
      </c>
      <c r="IJ712" s="202">
        <f>COUNTIF(HD712:IG712,"1")</f>
        <v>3</v>
      </c>
      <c r="IK712" s="203">
        <f>IJ712/(IH712+IJ712+IL712+IN712)</f>
        <v>0.125</v>
      </c>
      <c r="IL712" s="202">
        <f>COUNTIF(HD712:IG712,"0")</f>
        <v>0</v>
      </c>
      <c r="IM712" s="203">
        <f>IL712/(IH712+IJ712+IL712+IN712)</f>
        <v>0</v>
      </c>
      <c r="IN712" s="202">
        <f>COUNTIF(GO712:IG712,"KĐG")</f>
        <v>0</v>
      </c>
      <c r="IO712" s="203">
        <f>IN712/(IH712+IJ712+IL712+IN712)</f>
        <v>0</v>
      </c>
      <c r="IP712" s="204">
        <f>(((IH712*2)+(IJ712*1)+(IL712*0)))/(IH712+IJ712+IL712)</f>
        <v>1.875</v>
      </c>
      <c r="IQ712" s="208" t="str">
        <f>IF(IO712&gt;=50%,"KĐG",IF(IP712&gt;=1.6,"Đạt mục tiêu",IF(IP712&gt;=1,"Cần cố gắng","Chưa đạt")))</f>
        <v>Đạt mục tiêu</v>
      </c>
      <c r="IR712" s="208"/>
      <c r="IS712" s="77"/>
      <c r="IT712" s="77"/>
      <c r="IU712" s="77"/>
      <c r="IV712" s="77"/>
      <c r="IW712" s="61"/>
      <c r="IX712" s="61"/>
      <c r="IY712" s="61"/>
      <c r="IZ712" s="61"/>
      <c r="JA712" s="61"/>
      <c r="JB712" s="61"/>
      <c r="JC712" s="61"/>
      <c r="JD712" s="61"/>
      <c r="JE712" s="61"/>
      <c r="JF712" s="61"/>
      <c r="JG712" s="61"/>
      <c r="JH712" s="61"/>
      <c r="JI712" s="61"/>
      <c r="JJ712" s="61"/>
      <c r="JK712" s="61"/>
      <c r="JL712" s="61"/>
      <c r="JM712" s="61"/>
      <c r="JN712" s="61"/>
      <c r="JO712" s="61"/>
      <c r="JP712" s="61"/>
      <c r="JQ712" s="61"/>
      <c r="JR712" s="61"/>
      <c r="JS712" s="61"/>
      <c r="JT712" s="61"/>
      <c r="JU712" s="61"/>
      <c r="JV712" s="61"/>
      <c r="JW712" s="61"/>
      <c r="JX712" s="61"/>
      <c r="JY712" s="61"/>
      <c r="JZ712" s="61"/>
      <c r="KA712" s="61"/>
      <c r="KB712" s="61"/>
      <c r="KC712" s="61"/>
      <c r="KD712" s="61"/>
      <c r="KE712" s="61"/>
      <c r="KF712" s="61"/>
      <c r="KG712" s="61"/>
      <c r="KH712" s="61"/>
      <c r="KI712" s="61"/>
      <c r="KJ712" s="61"/>
      <c r="KK712" s="61"/>
      <c r="KL712" s="61"/>
      <c r="KM712" s="61"/>
      <c r="KN712" s="61"/>
      <c r="KO712" s="61"/>
      <c r="KP712" s="61"/>
      <c r="KQ712" s="61"/>
      <c r="KR712" s="61"/>
      <c r="KS712" s="61"/>
      <c r="KT712" s="61"/>
      <c r="KU712" s="61"/>
      <c r="KV712" s="61"/>
      <c r="KW712" s="61"/>
      <c r="KX712" s="61"/>
      <c r="KY712" s="61"/>
      <c r="KZ712" s="61"/>
      <c r="LA712" s="61"/>
      <c r="LB712" s="61"/>
      <c r="LC712" s="61"/>
      <c r="LD712" s="61"/>
      <c r="LE712" s="61"/>
      <c r="LF712" s="61"/>
      <c r="LG712" s="61"/>
      <c r="LH712" s="61"/>
      <c r="LI712" s="61"/>
      <c r="LJ712" s="61"/>
      <c r="LK712" s="61"/>
      <c r="LL712" s="61"/>
      <c r="LM712" s="61"/>
      <c r="LN712" s="61"/>
      <c r="LO712" s="61"/>
      <c r="LP712" s="61"/>
      <c r="LQ712" s="61"/>
      <c r="LR712" s="61"/>
      <c r="LS712" s="61"/>
      <c r="LT712" s="61"/>
      <c r="LU712" s="61"/>
      <c r="LV712" s="61"/>
      <c r="LW712" s="61"/>
      <c r="LX712" s="61"/>
      <c r="LY712" s="61"/>
      <c r="LZ712" s="61"/>
      <c r="MA712" s="61"/>
      <c r="MB712" s="61"/>
      <c r="MC712" s="61"/>
      <c r="MD712" s="61"/>
      <c r="ME712" s="61"/>
      <c r="MF712" s="61"/>
      <c r="MG712" s="61"/>
      <c r="MH712" s="61"/>
      <c r="MI712" s="61"/>
      <c r="MJ712" s="61"/>
      <c r="MK712" s="61"/>
      <c r="ML712" s="61"/>
      <c r="MM712" s="61"/>
      <c r="MN712" s="61"/>
      <c r="MO712" s="61"/>
      <c r="MP712" s="61"/>
      <c r="MQ712" s="61"/>
      <c r="MR712" s="61"/>
      <c r="MS712" s="61"/>
      <c r="MT712" s="61"/>
      <c r="MU712" s="61"/>
      <c r="MV712" s="61"/>
      <c r="MW712" s="61"/>
      <c r="MX712" s="61"/>
      <c r="MY712" s="61"/>
      <c r="MZ712" s="61"/>
      <c r="NA712" s="61"/>
      <c r="NB712" s="61"/>
      <c r="NC712" s="61"/>
      <c r="ND712" s="61"/>
      <c r="NE712" s="61"/>
      <c r="NF712" s="61"/>
      <c r="NG712" s="61"/>
      <c r="NH712" s="61"/>
      <c r="NI712" s="61"/>
      <c r="NJ712" s="61"/>
      <c r="NK712" s="61"/>
      <c r="NL712" s="61"/>
      <c r="NM712" s="61"/>
      <c r="NN712" s="61"/>
      <c r="NO712" s="61"/>
      <c r="NP712" s="61"/>
      <c r="NQ712" s="61"/>
      <c r="NR712" s="61"/>
      <c r="NS712" s="61"/>
      <c r="NT712" s="61"/>
      <c r="NU712" s="61"/>
      <c r="NV712" s="61"/>
      <c r="NW712" s="61"/>
      <c r="NX712" s="61"/>
      <c r="NY712" s="61"/>
      <c r="NZ712" s="61"/>
      <c r="OA712" s="61"/>
      <c r="OB712" s="61"/>
      <c r="OC712" s="61"/>
      <c r="OD712" s="61"/>
      <c r="OE712" s="61"/>
      <c r="OF712" s="61"/>
      <c r="OG712" s="61"/>
      <c r="OH712" s="61"/>
      <c r="OI712" s="61"/>
      <c r="OJ712" s="61"/>
      <c r="OK712" s="61"/>
      <c r="OL712" s="61"/>
      <c r="OM712" s="61"/>
      <c r="ON712" s="61"/>
      <c r="OO712" s="61"/>
      <c r="OP712" s="61"/>
      <c r="OQ712" s="61"/>
      <c r="OR712" s="61"/>
      <c r="OS712" s="61"/>
      <c r="OT712" s="61"/>
      <c r="OU712" s="61"/>
      <c r="OV712" s="61"/>
      <c r="OW712" s="61"/>
      <c r="OX712" s="61"/>
      <c r="OY712" s="61"/>
      <c r="OZ712" s="61"/>
    </row>
    <row r="713" spans="1:416" ht="63" hidden="1">
      <c r="A713" s="61"/>
      <c r="B713" s="61">
        <v>231</v>
      </c>
      <c r="C713" s="137" t="s">
        <v>310</v>
      </c>
      <c r="D713" s="133" t="s">
        <v>6</v>
      </c>
      <c r="E713" s="137" t="s">
        <v>587</v>
      </c>
      <c r="F713" s="134" t="s">
        <v>6</v>
      </c>
      <c r="G713" s="133"/>
      <c r="H713" s="137" t="s">
        <v>531</v>
      </c>
      <c r="I713" s="137" t="s">
        <v>1510</v>
      </c>
      <c r="J713" s="134"/>
      <c r="K713" s="206" t="s">
        <v>662</v>
      </c>
      <c r="L713" s="134" t="s">
        <v>500</v>
      </c>
      <c r="M713" s="55" t="s">
        <v>379</v>
      </c>
      <c r="N713" s="61" t="s">
        <v>349</v>
      </c>
      <c r="O713" s="61" t="s">
        <v>205</v>
      </c>
      <c r="P713" s="61">
        <v>9</v>
      </c>
      <c r="Q713" s="131"/>
      <c r="R713" s="131"/>
      <c r="S713" s="131"/>
      <c r="T713" s="131"/>
      <c r="U713" s="131"/>
      <c r="V713" s="131"/>
      <c r="W713" s="131"/>
      <c r="X713" s="131" t="s">
        <v>205</v>
      </c>
      <c r="Y713" s="131"/>
      <c r="Z713" s="131"/>
      <c r="AA713" s="131"/>
      <c r="AB713" s="130">
        <f t="shared" si="1034"/>
        <v>1</v>
      </c>
      <c r="AC713" s="77"/>
      <c r="AD713" s="77"/>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251"/>
      <c r="BT713" s="251"/>
      <c r="BU713" s="77"/>
      <c r="BV713" s="77"/>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61"/>
      <c r="DK713" s="61"/>
      <c r="DL713" s="178"/>
      <c r="DM713" s="178" t="s">
        <v>555</v>
      </c>
      <c r="DN713" s="178"/>
      <c r="DO713" s="178" t="s">
        <v>555</v>
      </c>
      <c r="DP713" s="201">
        <v>2</v>
      </c>
      <c r="DQ713" s="201">
        <v>2</v>
      </c>
      <c r="DR713" s="201">
        <v>2</v>
      </c>
      <c r="DS713" s="201">
        <v>1</v>
      </c>
      <c r="DT713" s="201">
        <v>2</v>
      </c>
      <c r="DU713" s="201">
        <v>2</v>
      </c>
      <c r="DV713" s="201">
        <v>2</v>
      </c>
      <c r="DW713" s="201">
        <v>1</v>
      </c>
      <c r="DX713" s="201">
        <v>2</v>
      </c>
      <c r="DY713" s="201">
        <v>2</v>
      </c>
      <c r="DZ713" s="201">
        <v>1</v>
      </c>
      <c r="EA713" s="201">
        <v>2</v>
      </c>
      <c r="EB713" s="201">
        <v>2</v>
      </c>
      <c r="EC713" s="201">
        <v>2</v>
      </c>
      <c r="ED713" s="201">
        <v>2</v>
      </c>
      <c r="EE713" s="201">
        <v>2</v>
      </c>
      <c r="EF713" s="201">
        <v>2</v>
      </c>
      <c r="EG713" s="201">
        <v>2</v>
      </c>
      <c r="EH713" s="201">
        <v>2</v>
      </c>
      <c r="EI713" s="201">
        <v>2</v>
      </c>
      <c r="EJ713" s="201">
        <v>2</v>
      </c>
      <c r="EK713" s="201">
        <v>2</v>
      </c>
      <c r="EL713" s="201">
        <v>2</v>
      </c>
      <c r="EM713" s="201">
        <v>2</v>
      </c>
      <c r="EN713" s="201">
        <v>2</v>
      </c>
      <c r="EO713" s="201">
        <v>2</v>
      </c>
      <c r="EP713" s="201">
        <v>2</v>
      </c>
      <c r="EQ713" s="201">
        <v>2</v>
      </c>
      <c r="ER713" s="201">
        <v>2</v>
      </c>
      <c r="ES713" s="201">
        <v>2</v>
      </c>
      <c r="ET713" s="201">
        <v>2</v>
      </c>
      <c r="EU713" s="202">
        <f>COUNTIF(DL713:ET713,"2")</f>
        <v>28</v>
      </c>
      <c r="EV713" s="203">
        <f>EU713/(EU713+EW713+EY713+FA713)</f>
        <v>0.90322580645161288</v>
      </c>
      <c r="EW713" s="202">
        <f>COUNTIF(DL713:ET713,"1")</f>
        <v>3</v>
      </c>
      <c r="EX713" s="203">
        <f>EW713/(EU713+EW713+EY713+FA713)</f>
        <v>9.6774193548387094E-2</v>
      </c>
      <c r="EY713" s="202">
        <f>COUNTIF(DL713:ET713,"0")</f>
        <v>0</v>
      </c>
      <c r="EZ713" s="203">
        <f>EY713/(EU713+EW713+EY713+FA713)</f>
        <v>0</v>
      </c>
      <c r="FA713" s="202">
        <f>COUNTIF(DL713:ET713,"KĐG")</f>
        <v>0</v>
      </c>
      <c r="FB713" s="203">
        <f>FA713/(EU713+EW713+EY713+FA713)</f>
        <v>0</v>
      </c>
      <c r="FC713" s="204">
        <f>(((EU713*2)+(EW713*1)+(EY713*0)))/(EU713+EW713+EY713)</f>
        <v>1.903225806451613</v>
      </c>
      <c r="FD713" s="207" t="str">
        <f>IF(FB713&gt;=50%,"KĐG",IF(FC713&gt;=1.6,"Đạt mục tiêu",IF(FC713&gt;=1,"Cần cố gắng","Chưa đạt")))</f>
        <v>Đạt mục tiêu</v>
      </c>
      <c r="FE713" s="77"/>
      <c r="FF713" s="77"/>
      <c r="FG713" s="77"/>
      <c r="FH713" s="77"/>
      <c r="FI713" s="77"/>
      <c r="FJ713" s="61">
        <v>2</v>
      </c>
      <c r="FK713" s="61">
        <v>2</v>
      </c>
      <c r="FL713" s="61">
        <v>2</v>
      </c>
      <c r="FM713" s="61">
        <v>2</v>
      </c>
      <c r="FN713" s="61">
        <v>2</v>
      </c>
      <c r="FO713" s="61">
        <v>2</v>
      </c>
      <c r="FP713" s="61">
        <v>2</v>
      </c>
      <c r="FQ713" s="61">
        <v>2</v>
      </c>
      <c r="FR713" s="61">
        <v>2</v>
      </c>
      <c r="FS713" s="61">
        <v>2</v>
      </c>
      <c r="FT713" s="61">
        <v>1</v>
      </c>
      <c r="FU713" s="61">
        <v>2</v>
      </c>
      <c r="FV713" s="61">
        <v>2</v>
      </c>
      <c r="FW713" s="61">
        <v>2</v>
      </c>
      <c r="FX713" s="61">
        <v>2</v>
      </c>
      <c r="FY713" s="61">
        <v>2</v>
      </c>
      <c r="FZ713" s="61">
        <v>2</v>
      </c>
      <c r="GA713" s="61">
        <v>2</v>
      </c>
      <c r="GB713" s="61">
        <v>2</v>
      </c>
      <c r="GC713" s="61">
        <v>2</v>
      </c>
      <c r="GD713" s="61"/>
      <c r="GE713" s="61"/>
      <c r="GF713" s="61"/>
      <c r="GG713" s="61"/>
      <c r="GH713" s="61"/>
      <c r="GI713" s="61">
        <v>2</v>
      </c>
      <c r="GJ713" s="61">
        <v>2</v>
      </c>
      <c r="GK713" s="61">
        <v>2</v>
      </c>
      <c r="GL713" s="61">
        <v>2</v>
      </c>
      <c r="GM713" s="61"/>
      <c r="GN713" s="61">
        <v>2</v>
      </c>
      <c r="GO713" s="202">
        <f>COUNTIF(FA713:GN713,"2")</f>
        <v>24</v>
      </c>
      <c r="GP713" s="203">
        <f>GO713/(GO713+GQ713+GS713+GU713)</f>
        <v>0.88888888888888884</v>
      </c>
      <c r="GQ713" s="202">
        <f>COUNTIF(FA713:GN713,"1")</f>
        <v>1</v>
      </c>
      <c r="GR713" s="203">
        <f>GQ713/(GO713+GQ713+GS713+GU713)</f>
        <v>3.7037037037037035E-2</v>
      </c>
      <c r="GS713" s="202">
        <f>COUNTIF(FA713:GN713,"0")</f>
        <v>2</v>
      </c>
      <c r="GT713" s="203">
        <f>GS713/(GO713+GQ713+GS713+GU713)</f>
        <v>7.407407407407407E-2</v>
      </c>
      <c r="GU713" s="202">
        <f>COUNTIF(EU713:GN713,"KĐG")</f>
        <v>0</v>
      </c>
      <c r="GV713" s="203">
        <f>GU713/(GO713+GQ713+GS713+GU713)</f>
        <v>0</v>
      </c>
      <c r="GW713" s="204">
        <f>(((GO713*2)+(GQ713*1)+(GS713*0)))/(GO713+GQ713+GS713)</f>
        <v>1.8148148148148149</v>
      </c>
      <c r="GX713" s="207" t="str">
        <f>IF(GV713&gt;=50%,"KĐG",IF(GW713&gt;=1.6,"Đạt mục tiêu",IF(GW713&gt;=1,"Cần cố gắng","Chưa đạt")))</f>
        <v>Đạt mục tiêu</v>
      </c>
      <c r="GY713" s="77"/>
      <c r="GZ713" s="77"/>
      <c r="HA713" s="77"/>
      <c r="HB713" s="77"/>
      <c r="HC713" s="77"/>
      <c r="HD713" s="61"/>
      <c r="HE713" s="61"/>
      <c r="HF713" s="61"/>
      <c r="HG713" s="61"/>
      <c r="HH713" s="61"/>
      <c r="HI713" s="61"/>
      <c r="HJ713" s="61"/>
      <c r="HK713" s="61"/>
      <c r="HL713" s="61"/>
      <c r="HM713" s="61"/>
      <c r="HN713" s="61"/>
      <c r="HO713" s="61"/>
      <c r="HP713" s="61"/>
      <c r="HQ713" s="61"/>
      <c r="HR713" s="61"/>
      <c r="HS713" s="61"/>
      <c r="HT713" s="61"/>
      <c r="HU713" s="61"/>
      <c r="HV713" s="61"/>
      <c r="HW713" s="61"/>
      <c r="HX713" s="61"/>
      <c r="HY713" s="61"/>
      <c r="HZ713" s="61"/>
      <c r="IA713" s="61"/>
      <c r="IB713" s="61"/>
      <c r="IC713" s="61"/>
      <c r="ID713" s="61"/>
      <c r="IE713" s="61"/>
      <c r="IF713" s="61"/>
      <c r="IG713" s="61"/>
      <c r="IH713" s="61"/>
      <c r="II713" s="61"/>
      <c r="IJ713" s="61"/>
      <c r="IK713" s="61"/>
      <c r="IL713" s="61"/>
      <c r="IM713" s="61"/>
      <c r="IN713" s="61"/>
      <c r="IO713" s="61"/>
      <c r="IP713" s="61"/>
      <c r="IQ713" s="61"/>
      <c r="IR713" s="61"/>
      <c r="IS713" s="77"/>
      <c r="IT713" s="77"/>
      <c r="IU713" s="77"/>
      <c r="IV713" s="77"/>
      <c r="IW713" s="61"/>
      <c r="IX713" s="61"/>
      <c r="IY713" s="61"/>
      <c r="IZ713" s="61"/>
      <c r="JA713" s="61"/>
      <c r="JB713" s="61"/>
      <c r="JC713" s="61"/>
      <c r="JD713" s="61"/>
      <c r="JE713" s="61"/>
      <c r="JF713" s="61"/>
      <c r="JG713" s="61"/>
      <c r="JH713" s="61"/>
      <c r="JI713" s="61"/>
      <c r="JJ713" s="61"/>
      <c r="JK713" s="61"/>
      <c r="JL713" s="61"/>
      <c r="JM713" s="61"/>
      <c r="JN713" s="61"/>
      <c r="JO713" s="61"/>
      <c r="JP713" s="61"/>
      <c r="JQ713" s="61"/>
      <c r="JR713" s="61"/>
      <c r="JS713" s="61"/>
      <c r="JT713" s="61"/>
      <c r="JU713" s="61"/>
      <c r="JV713" s="61"/>
      <c r="JW713" s="61"/>
      <c r="JX713" s="61"/>
      <c r="JY713" s="61"/>
      <c r="JZ713" s="61"/>
      <c r="KA713" s="61"/>
      <c r="KB713" s="61"/>
      <c r="KC713" s="61"/>
      <c r="KD713" s="61"/>
      <c r="KE713" s="61"/>
      <c r="KF713" s="61"/>
      <c r="KG713" s="61"/>
      <c r="KH713" s="61"/>
      <c r="KI713" s="61"/>
      <c r="KJ713" s="61"/>
      <c r="KK713" s="61"/>
      <c r="KL713" s="61"/>
      <c r="KM713" s="61"/>
      <c r="KN713" s="61"/>
      <c r="KO713" s="61"/>
      <c r="KP713" s="61"/>
      <c r="KQ713" s="61"/>
      <c r="KR713" s="61"/>
      <c r="KS713" s="61"/>
      <c r="KT713" s="61"/>
      <c r="KU713" s="61"/>
      <c r="KV713" s="61"/>
      <c r="KW713" s="61"/>
      <c r="KX713" s="61"/>
      <c r="KY713" s="61"/>
      <c r="KZ713" s="61"/>
      <c r="LA713" s="61"/>
      <c r="LB713" s="61"/>
      <c r="LC713" s="61"/>
      <c r="LD713" s="61"/>
      <c r="LE713" s="61"/>
      <c r="LF713" s="61"/>
      <c r="LG713" s="61"/>
      <c r="LH713" s="61"/>
      <c r="LI713" s="61"/>
      <c r="LJ713" s="61"/>
      <c r="LK713" s="61"/>
      <c r="LL713" s="61"/>
      <c r="LM713" s="61"/>
      <c r="LN713" s="61"/>
      <c r="LO713" s="61"/>
      <c r="LP713" s="61"/>
      <c r="LQ713" s="61"/>
      <c r="LR713" s="61"/>
      <c r="LS713" s="61"/>
      <c r="LT713" s="61"/>
      <c r="LU713" s="61"/>
      <c r="LV713" s="61"/>
      <c r="LW713" s="61"/>
      <c r="LX713" s="61"/>
      <c r="LY713" s="61"/>
      <c r="LZ713" s="61"/>
      <c r="MA713" s="61"/>
      <c r="MB713" s="61"/>
      <c r="MC713" s="61"/>
      <c r="MD713" s="61"/>
      <c r="ME713" s="61"/>
      <c r="MF713" s="61"/>
      <c r="MG713" s="61"/>
      <c r="MH713" s="61"/>
      <c r="MI713" s="61"/>
      <c r="MJ713" s="61"/>
      <c r="MK713" s="61"/>
      <c r="ML713" s="61"/>
      <c r="MM713" s="61"/>
      <c r="MN713" s="61"/>
      <c r="MO713" s="61"/>
      <c r="MP713" s="61"/>
      <c r="MQ713" s="61"/>
      <c r="MR713" s="61"/>
      <c r="MS713" s="61"/>
      <c r="MT713" s="61"/>
      <c r="MU713" s="61"/>
      <c r="MV713" s="61"/>
      <c r="MW713" s="61"/>
      <c r="MX713" s="61"/>
      <c r="MY713" s="61"/>
      <c r="MZ713" s="61"/>
      <c r="NA713" s="61"/>
      <c r="NB713" s="61"/>
      <c r="NC713" s="61"/>
      <c r="ND713" s="61"/>
      <c r="NE713" s="61"/>
      <c r="NF713" s="61"/>
      <c r="NG713" s="61"/>
      <c r="NH713" s="61"/>
      <c r="NI713" s="61"/>
      <c r="NJ713" s="61"/>
      <c r="NK713" s="61"/>
      <c r="NL713" s="61"/>
      <c r="NM713" s="61"/>
      <c r="NN713" s="61"/>
      <c r="NO713" s="61"/>
      <c r="NP713" s="61"/>
      <c r="NQ713" s="61"/>
      <c r="NR713" s="61"/>
      <c r="NS713" s="61"/>
      <c r="NT713" s="61"/>
      <c r="NU713" s="61"/>
      <c r="NV713" s="61"/>
      <c r="NW713" s="61"/>
      <c r="NX713" s="61"/>
      <c r="NY713" s="61"/>
      <c r="NZ713" s="61"/>
      <c r="OA713" s="61"/>
      <c r="OB713" s="61"/>
      <c r="OC713" s="61"/>
      <c r="OD713" s="61"/>
      <c r="OE713" s="61"/>
      <c r="OF713" s="61"/>
      <c r="OG713" s="61"/>
      <c r="OH713" s="61"/>
      <c r="OI713" s="61"/>
      <c r="OJ713" s="61"/>
      <c r="OK713" s="61"/>
      <c r="OL713" s="61"/>
      <c r="OM713" s="61"/>
      <c r="ON713" s="61"/>
      <c r="OO713" s="61"/>
      <c r="OP713" s="61"/>
      <c r="OQ713" s="61"/>
      <c r="OR713" s="61"/>
      <c r="OS713" s="61"/>
      <c r="OT713" s="61"/>
      <c r="OU713" s="61"/>
      <c r="OV713" s="61"/>
      <c r="OW713" s="61"/>
      <c r="OX713" s="61"/>
      <c r="OY713" s="61"/>
      <c r="OZ713" s="61"/>
    </row>
    <row r="714" spans="1:416" ht="39" hidden="1" customHeight="1">
      <c r="A714" s="282"/>
      <c r="B714" s="282">
        <v>262</v>
      </c>
      <c r="C714" s="278" t="s">
        <v>1041</v>
      </c>
      <c r="D714" s="281" t="s">
        <v>4</v>
      </c>
      <c r="E714" s="278" t="s">
        <v>1040</v>
      </c>
      <c r="F714" s="292" t="s">
        <v>6</v>
      </c>
      <c r="G714" s="281"/>
      <c r="H714" s="137" t="s">
        <v>1511</v>
      </c>
      <c r="I714" s="137" t="s">
        <v>1085</v>
      </c>
      <c r="J714" s="134"/>
      <c r="K714" s="206" t="s">
        <v>662</v>
      </c>
      <c r="L714" s="134" t="s">
        <v>500</v>
      </c>
      <c r="M714" s="55" t="s">
        <v>379</v>
      </c>
      <c r="N714" s="61" t="s">
        <v>370</v>
      </c>
      <c r="O714" s="282" t="s">
        <v>205</v>
      </c>
      <c r="P714" s="282"/>
      <c r="Q714" s="131" t="s">
        <v>205</v>
      </c>
      <c r="R714" s="131"/>
      <c r="S714" s="131"/>
      <c r="T714" s="131"/>
      <c r="U714" s="131"/>
      <c r="V714" s="131"/>
      <c r="W714" s="131"/>
      <c r="X714" s="131"/>
      <c r="Y714" s="131"/>
      <c r="Z714" s="131"/>
      <c r="AA714" s="131"/>
      <c r="AB714" s="130">
        <f t="shared" si="1034"/>
        <v>1</v>
      </c>
      <c r="AC714" s="75" t="s">
        <v>555</v>
      </c>
      <c r="AD714" s="75" t="s">
        <v>556</v>
      </c>
      <c r="AE714" s="201">
        <v>1</v>
      </c>
      <c r="AF714" s="201">
        <v>2</v>
      </c>
      <c r="AG714" s="201">
        <v>2</v>
      </c>
      <c r="AH714" s="201">
        <v>2</v>
      </c>
      <c r="AI714" s="201">
        <v>2</v>
      </c>
      <c r="AJ714" s="201">
        <v>2</v>
      </c>
      <c r="AK714" s="201">
        <v>2</v>
      </c>
      <c r="AL714" s="201">
        <v>2</v>
      </c>
      <c r="AM714" s="201">
        <v>2</v>
      </c>
      <c r="AN714" s="201">
        <v>2</v>
      </c>
      <c r="AO714" s="201">
        <v>2</v>
      </c>
      <c r="AP714" s="201">
        <v>2</v>
      </c>
      <c r="AQ714" s="201">
        <v>1</v>
      </c>
      <c r="AR714" s="201">
        <v>2</v>
      </c>
      <c r="AS714" s="201">
        <v>2</v>
      </c>
      <c r="AT714" s="201">
        <v>2</v>
      </c>
      <c r="AU714" s="201">
        <v>2</v>
      </c>
      <c r="AV714" s="201">
        <v>2</v>
      </c>
      <c r="AW714" s="201">
        <v>2</v>
      </c>
      <c r="AX714" s="201">
        <v>2</v>
      </c>
      <c r="AY714" s="201">
        <v>2</v>
      </c>
      <c r="AZ714" s="201">
        <v>2</v>
      </c>
      <c r="BA714" s="201">
        <v>2</v>
      </c>
      <c r="BB714" s="201">
        <v>2</v>
      </c>
      <c r="BC714" s="201">
        <v>1</v>
      </c>
      <c r="BD714" s="201">
        <v>2</v>
      </c>
      <c r="BE714" s="201">
        <v>2</v>
      </c>
      <c r="BF714" s="201">
        <v>2</v>
      </c>
      <c r="BG714" s="201">
        <v>2</v>
      </c>
      <c r="BH714" s="201">
        <v>2</v>
      </c>
      <c r="BI714" s="202">
        <f>COUNTIF(AE714:BH714,"2")</f>
        <v>27</v>
      </c>
      <c r="BJ714" s="203">
        <f>BI714/(BI714+BK714+BM714+BO714)</f>
        <v>0.9</v>
      </c>
      <c r="BK714" s="202">
        <f>COUNTIF(AE714:BH714,"1")</f>
        <v>3</v>
      </c>
      <c r="BL714" s="203">
        <f>BK714/(BI714+BK714+BM714+BO714)</f>
        <v>0.1</v>
      </c>
      <c r="BM714" s="202">
        <f>COUNTIF(AE714:BH714,"0")</f>
        <v>0</v>
      </c>
      <c r="BN714" s="203">
        <f>BM714/(BI714+BK714+BM714+BO714)</f>
        <v>0</v>
      </c>
      <c r="BO714" s="202">
        <f>COUNTIF(P714:BH714,"KĐG")</f>
        <v>0</v>
      </c>
      <c r="BP714" s="203">
        <f>BO714/(BI714+BK714+BM714+BO714)</f>
        <v>0</v>
      </c>
      <c r="BQ714" s="204">
        <f>(((BI714*2)+(BK714*1)+(BM714*0)))/(BI714+BK714+BM714)</f>
        <v>1.9</v>
      </c>
      <c r="BR714" s="205" t="str">
        <f>IF(BP714&gt;=50%,"KĐG",IF(BQ714&gt;=1.6,"Đạt mục tiêu",IF(BQ714&gt;=1,"Cần cố gắng","Chưa đạt")))</f>
        <v>Đạt mục tiêu</v>
      </c>
      <c r="BS714" s="251"/>
      <c r="BT714" s="251"/>
      <c r="BU714" s="77">
        <v>1</v>
      </c>
      <c r="BV714" s="77">
        <v>2</v>
      </c>
      <c r="BW714" s="61">
        <v>2</v>
      </c>
      <c r="BX714" s="61">
        <v>2</v>
      </c>
      <c r="BY714" s="61">
        <v>2</v>
      </c>
      <c r="BZ714" s="61">
        <v>2</v>
      </c>
      <c r="CA714" s="61">
        <v>2</v>
      </c>
      <c r="CB714" s="61">
        <v>2</v>
      </c>
      <c r="CC714" s="61">
        <v>2</v>
      </c>
      <c r="CD714" s="61">
        <v>2</v>
      </c>
      <c r="CE714" s="61">
        <v>2</v>
      </c>
      <c r="CF714" s="61">
        <v>2</v>
      </c>
      <c r="CG714" s="61">
        <v>1</v>
      </c>
      <c r="CH714" s="61">
        <v>2</v>
      </c>
      <c r="CI714" s="61">
        <v>2</v>
      </c>
      <c r="CJ714" s="61">
        <v>2</v>
      </c>
      <c r="CK714" s="61">
        <v>2</v>
      </c>
      <c r="CL714" s="61">
        <v>2</v>
      </c>
      <c r="CM714" s="61">
        <v>2</v>
      </c>
      <c r="CN714" s="61">
        <v>2</v>
      </c>
      <c r="CO714" s="61">
        <v>2</v>
      </c>
      <c r="CP714" s="61">
        <v>2</v>
      </c>
      <c r="CQ714" s="61">
        <v>2</v>
      </c>
      <c r="CR714" s="61">
        <v>2</v>
      </c>
      <c r="CS714" s="61">
        <v>1</v>
      </c>
      <c r="CT714" s="61">
        <v>2</v>
      </c>
      <c r="CU714" s="61">
        <v>2</v>
      </c>
      <c r="CV714" s="61">
        <v>2</v>
      </c>
      <c r="CW714" s="61">
        <v>2</v>
      </c>
      <c r="CX714" s="61">
        <v>2</v>
      </c>
      <c r="CY714" s="61">
        <f>COUNTIF(BU714:CX714,"2")</f>
        <v>27</v>
      </c>
      <c r="CZ714" s="61">
        <f>CY714/(CY714+DA714+DC714+DE714)</f>
        <v>0.9</v>
      </c>
      <c r="DA714" s="61">
        <f>COUNTIF(BU714:CX714,"1")</f>
        <v>3</v>
      </c>
      <c r="DB714" s="61">
        <f>DA714/(CY714+DA714+DC714+DE714)</f>
        <v>0.1</v>
      </c>
      <c r="DC714" s="61">
        <f>COUNTIF(BU714:CX714,"0")</f>
        <v>0</v>
      </c>
      <c r="DD714" s="61">
        <f>DC714/(CY714+DA714+DC714+DE714)</f>
        <v>0</v>
      </c>
      <c r="DE714" s="61">
        <f>COUNTIF(BG714:CX714,"KĐG")</f>
        <v>0</v>
      </c>
      <c r="DF714" s="61">
        <f>DE714/(CY714+DA714+DC714+DE714)</f>
        <v>0</v>
      </c>
      <c r="DG714" s="61">
        <f>(((CY714*2)+(DA714*1)+(DC714*0)))/(CY714+DA714+DC714)</f>
        <v>1.9</v>
      </c>
      <c r="DH714" s="61" t="str">
        <f>IF(DF714&gt;=50%,"KĐG",IF(DG714&gt;=1.6,"Đạt mục tiêu",IF(DG714&gt;=1,"Cần cố gắng","Chưa đạt")))</f>
        <v>Đạt mục tiêu</v>
      </c>
      <c r="DI714" s="61"/>
      <c r="DJ714" s="61"/>
      <c r="DK714" s="61"/>
      <c r="DL714" s="77"/>
      <c r="DM714" s="77"/>
      <c r="DN714" s="77"/>
      <c r="DO714" s="77"/>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61"/>
      <c r="EX714" s="61"/>
      <c r="EY714" s="61"/>
      <c r="EZ714" s="61"/>
      <c r="FA714" s="61"/>
      <c r="FB714" s="61"/>
      <c r="FC714" s="61"/>
      <c r="FD714" s="61"/>
      <c r="FE714" s="77"/>
      <c r="FF714" s="77"/>
      <c r="FG714" s="77"/>
      <c r="FH714" s="77"/>
      <c r="FI714" s="77"/>
      <c r="FJ714" s="61"/>
      <c r="FK714" s="61"/>
      <c r="FL714" s="61"/>
      <c r="FM714" s="61"/>
      <c r="FN714" s="61"/>
      <c r="FO714" s="61"/>
      <c r="FP714" s="61"/>
      <c r="FQ714" s="61"/>
      <c r="FR714" s="61"/>
      <c r="FS714" s="61"/>
      <c r="FT714" s="61"/>
      <c r="FU714" s="61"/>
      <c r="FV714" s="61"/>
      <c r="FW714" s="61"/>
      <c r="FX714" s="61"/>
      <c r="FY714" s="61"/>
      <c r="FZ714" s="61"/>
      <c r="GA714" s="61"/>
      <c r="GB714" s="61"/>
      <c r="GC714" s="61"/>
      <c r="GD714" s="61"/>
      <c r="GE714" s="61"/>
      <c r="GF714" s="61"/>
      <c r="GG714" s="61"/>
      <c r="GH714" s="61"/>
      <c r="GI714" s="61"/>
      <c r="GJ714" s="61"/>
      <c r="GK714" s="61"/>
      <c r="GL714" s="61"/>
      <c r="GM714" s="61"/>
      <c r="GN714" s="61"/>
      <c r="GO714" s="61"/>
      <c r="GP714" s="61"/>
      <c r="GQ714" s="61"/>
      <c r="GR714" s="61"/>
      <c r="GS714" s="61"/>
      <c r="GT714" s="61"/>
      <c r="GU714" s="61"/>
      <c r="GV714" s="61"/>
      <c r="GW714" s="61"/>
      <c r="GX714" s="61"/>
      <c r="GY714" s="77"/>
      <c r="GZ714" s="77"/>
      <c r="HA714" s="77"/>
      <c r="HB714" s="77"/>
      <c r="HC714" s="77"/>
      <c r="HD714" s="61"/>
      <c r="HE714" s="61"/>
      <c r="HF714" s="61"/>
      <c r="HG714" s="61"/>
      <c r="HH714" s="61"/>
      <c r="HI714" s="61"/>
      <c r="HJ714" s="61"/>
      <c r="HK714" s="61"/>
      <c r="HL714" s="61"/>
      <c r="HM714" s="61"/>
      <c r="HN714" s="61"/>
      <c r="HO714" s="61"/>
      <c r="HP714" s="61"/>
      <c r="HQ714" s="61"/>
      <c r="HR714" s="61"/>
      <c r="HS714" s="61"/>
      <c r="HT714" s="61"/>
      <c r="HU714" s="61"/>
      <c r="HV714" s="61"/>
      <c r="HW714" s="61"/>
      <c r="HX714" s="61"/>
      <c r="HY714" s="61"/>
      <c r="HZ714" s="61"/>
      <c r="IA714" s="61"/>
      <c r="IB714" s="61"/>
      <c r="IC714" s="61"/>
      <c r="ID714" s="61"/>
      <c r="IE714" s="61"/>
      <c r="IF714" s="61"/>
      <c r="IG714" s="61"/>
      <c r="IH714" s="61"/>
      <c r="II714" s="61"/>
      <c r="IJ714" s="61"/>
      <c r="IK714" s="61"/>
      <c r="IL714" s="61"/>
      <c r="IM714" s="61"/>
      <c r="IN714" s="61"/>
      <c r="IO714" s="61"/>
      <c r="IP714" s="61"/>
      <c r="IQ714" s="61"/>
      <c r="IR714" s="61"/>
      <c r="IS714" s="77"/>
      <c r="IT714" s="77"/>
      <c r="IU714" s="77"/>
      <c r="IV714" s="77"/>
      <c r="IW714" s="61"/>
      <c r="IX714" s="61"/>
      <c r="IY714" s="61"/>
      <c r="IZ714" s="61"/>
      <c r="JA714" s="61"/>
      <c r="JB714" s="61"/>
      <c r="JC714" s="61"/>
      <c r="JD714" s="61"/>
      <c r="JE714" s="61"/>
      <c r="JF714" s="61"/>
      <c r="JG714" s="61"/>
      <c r="JH714" s="61"/>
      <c r="JI714" s="61"/>
      <c r="JJ714" s="61"/>
      <c r="JK714" s="61"/>
      <c r="JL714" s="61"/>
      <c r="JM714" s="61"/>
      <c r="JN714" s="61"/>
      <c r="JO714" s="61"/>
      <c r="JP714" s="61"/>
      <c r="JQ714" s="61"/>
      <c r="JR714" s="61"/>
      <c r="JS714" s="61"/>
      <c r="JT714" s="61"/>
      <c r="JU714" s="61"/>
      <c r="JV714" s="61"/>
      <c r="JW714" s="61"/>
      <c r="JX714" s="61"/>
      <c r="JY714" s="61"/>
      <c r="JZ714" s="61"/>
      <c r="KA714" s="61"/>
      <c r="KB714" s="61"/>
      <c r="KC714" s="61"/>
      <c r="KD714" s="61"/>
      <c r="KE714" s="61"/>
      <c r="KF714" s="61"/>
      <c r="KG714" s="61"/>
      <c r="KH714" s="61"/>
      <c r="KI714" s="61"/>
      <c r="KJ714" s="61"/>
      <c r="KK714" s="78"/>
      <c r="KL714" s="78"/>
      <c r="KM714" s="78"/>
      <c r="KN714" s="61">
        <v>2</v>
      </c>
      <c r="KO714" s="61">
        <v>2</v>
      </c>
      <c r="KP714" s="61">
        <v>2</v>
      </c>
      <c r="KQ714" s="61">
        <v>2</v>
      </c>
      <c r="KR714" s="61">
        <v>2</v>
      </c>
      <c r="KS714" s="61">
        <v>2</v>
      </c>
      <c r="KT714" s="61">
        <v>2</v>
      </c>
      <c r="KU714" s="61">
        <v>2</v>
      </c>
      <c r="KV714" s="61">
        <v>2</v>
      </c>
      <c r="KW714" s="61">
        <v>2</v>
      </c>
      <c r="KX714" s="61">
        <v>1</v>
      </c>
      <c r="KY714" s="61">
        <v>2</v>
      </c>
      <c r="KZ714" s="61">
        <v>1</v>
      </c>
      <c r="LA714" s="61">
        <v>2</v>
      </c>
      <c r="LB714" s="61">
        <v>2</v>
      </c>
      <c r="LC714" s="61">
        <v>2</v>
      </c>
      <c r="LD714" s="61">
        <v>2</v>
      </c>
      <c r="LE714" s="61">
        <v>2</v>
      </c>
      <c r="LF714" s="61">
        <v>2</v>
      </c>
      <c r="LG714" s="61">
        <v>2</v>
      </c>
      <c r="LH714" s="61">
        <v>2</v>
      </c>
      <c r="LI714" s="61">
        <v>2</v>
      </c>
      <c r="LJ714" s="61">
        <v>2</v>
      </c>
      <c r="LK714" s="61"/>
      <c r="LL714" s="61"/>
      <c r="LM714" s="61"/>
      <c r="LN714" s="61"/>
      <c r="LO714" s="61">
        <v>2</v>
      </c>
      <c r="LP714" s="61">
        <v>2</v>
      </c>
      <c r="LQ714" s="61">
        <v>2</v>
      </c>
      <c r="LR714" s="202">
        <f>COUNTIF(KN714:LQ714,"2")</f>
        <v>24</v>
      </c>
      <c r="LS714" s="203">
        <f>LR714/(LR714+LT714+LV714+LX714)</f>
        <v>0.92307692307692313</v>
      </c>
      <c r="LT714" s="202">
        <f>COUNTIF(KN714:LQ714,"1")</f>
        <v>2</v>
      </c>
      <c r="LU714" s="203">
        <f>LT714/(LR714+LT714+LV714+LX714)</f>
        <v>7.6923076923076927E-2</v>
      </c>
      <c r="LV714" s="202">
        <f>COUNTIF(KN714:LQ714,"0")</f>
        <v>0</v>
      </c>
      <c r="LW714" s="203">
        <f>LV714/(LR714+LT714+LV714+LX714)</f>
        <v>0</v>
      </c>
      <c r="LX714" s="202">
        <f>COUNTIF(KA714:LQ714,"KĐG")</f>
        <v>0</v>
      </c>
      <c r="LY714" s="203">
        <f>LX714/(LR714+LT714+LV714+LX714)</f>
        <v>0</v>
      </c>
      <c r="LZ714" s="204">
        <f>(((LR714*2)+(LT714*1)+(LV714*0)))/(LR714+LT714+LV714)</f>
        <v>1.9230769230769231</v>
      </c>
      <c r="MA714" s="208" t="str">
        <f>IF(LY714&gt;=50%,"KĐG",IF(LZ714&gt;=1.6,"Đạt mục tiêu",IF(LZ714&gt;=1,"Cần cố gắng","Chưa đạt")))</f>
        <v>Đạt mục tiêu</v>
      </c>
      <c r="MB714" s="61"/>
      <c r="MC714" s="61"/>
      <c r="MD714" s="61"/>
      <c r="ME714" s="61"/>
      <c r="MF714" s="61"/>
      <c r="MG714" s="61"/>
      <c r="MH714" s="61"/>
      <c r="MI714" s="61"/>
      <c r="MJ714" s="61"/>
      <c r="MK714" s="61"/>
      <c r="ML714" s="61"/>
      <c r="MM714" s="61"/>
      <c r="MN714" s="61"/>
      <c r="MO714" s="61"/>
      <c r="MP714" s="61"/>
      <c r="MQ714" s="61"/>
      <c r="MR714" s="61"/>
      <c r="MS714" s="61"/>
      <c r="MT714" s="61"/>
      <c r="MU714" s="61"/>
      <c r="MV714" s="61"/>
      <c r="MW714" s="61"/>
      <c r="MX714" s="61"/>
      <c r="MY714" s="61"/>
      <c r="MZ714" s="61"/>
      <c r="NA714" s="61"/>
      <c r="NB714" s="61"/>
      <c r="NC714" s="61"/>
      <c r="ND714" s="61"/>
      <c r="NE714" s="61"/>
      <c r="NF714" s="61"/>
      <c r="NG714" s="61"/>
      <c r="NH714" s="61"/>
      <c r="NI714" s="61"/>
      <c r="NJ714" s="61"/>
      <c r="NK714" s="61"/>
      <c r="NL714" s="61"/>
      <c r="NM714" s="61"/>
      <c r="NN714" s="61"/>
      <c r="NO714" s="61"/>
      <c r="NP714" s="61"/>
      <c r="NQ714" s="61"/>
      <c r="NR714" s="61"/>
      <c r="NS714" s="61"/>
      <c r="NT714" s="61"/>
      <c r="NU714" s="61"/>
      <c r="NV714" s="61"/>
      <c r="NW714" s="61"/>
      <c r="NX714" s="61"/>
      <c r="NY714" s="61"/>
      <c r="NZ714" s="61"/>
      <c r="OA714" s="61"/>
      <c r="OB714" s="61"/>
      <c r="OC714" s="61"/>
      <c r="OD714" s="61"/>
      <c r="OE714" s="61"/>
      <c r="OF714" s="61"/>
      <c r="OG714" s="61"/>
      <c r="OH714" s="61"/>
      <c r="OI714" s="61"/>
      <c r="OJ714" s="61"/>
      <c r="OK714" s="61"/>
      <c r="OL714" s="61"/>
      <c r="OM714" s="61"/>
      <c r="ON714" s="61"/>
      <c r="OO714" s="61"/>
      <c r="OP714" s="61"/>
      <c r="OQ714" s="61"/>
      <c r="OR714" s="61"/>
      <c r="OS714" s="61"/>
      <c r="OT714" s="61"/>
      <c r="OU714" s="61"/>
      <c r="OV714" s="61"/>
      <c r="OW714" s="61"/>
      <c r="OX714" s="61"/>
      <c r="OY714" s="61"/>
      <c r="OZ714" s="61"/>
    </row>
    <row r="715" spans="1:416" ht="106.5" customHeight="1">
      <c r="A715" s="282"/>
      <c r="B715" s="282"/>
      <c r="C715" s="278"/>
      <c r="D715" s="281"/>
      <c r="E715" s="278"/>
      <c r="F715" s="292"/>
      <c r="G715" s="281"/>
      <c r="H715" s="137" t="s">
        <v>1512</v>
      </c>
      <c r="I715" s="137" t="s">
        <v>1628</v>
      </c>
      <c r="J715" s="134"/>
      <c r="K715" s="206" t="s">
        <v>662</v>
      </c>
      <c r="L715" s="134" t="s">
        <v>500</v>
      </c>
      <c r="M715" s="55" t="s">
        <v>379</v>
      </c>
      <c r="N715" s="61" t="s">
        <v>370</v>
      </c>
      <c r="O715" s="282"/>
      <c r="P715" s="282"/>
      <c r="Q715" s="131"/>
      <c r="R715" s="131" t="s">
        <v>205</v>
      </c>
      <c r="S715" s="131"/>
      <c r="T715" s="131"/>
      <c r="U715" s="131"/>
      <c r="V715" s="131"/>
      <c r="W715" s="131"/>
      <c r="X715" s="131"/>
      <c r="Y715" s="131"/>
      <c r="Z715" s="131"/>
      <c r="AA715" s="131"/>
      <c r="AB715" s="130">
        <f t="shared" si="1034"/>
        <v>1</v>
      </c>
      <c r="AC715" s="77"/>
      <c r="AD715" s="77"/>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79" t="s">
        <v>555</v>
      </c>
      <c r="BT715" s="79" t="s">
        <v>556</v>
      </c>
      <c r="BU715" s="79"/>
      <c r="BV715" s="205"/>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202"/>
      <c r="DC715" s="203"/>
      <c r="DD715" s="202"/>
      <c r="DE715" s="203"/>
      <c r="DF715" s="202"/>
      <c r="DG715" s="203"/>
      <c r="DH715" s="202"/>
      <c r="DI715" s="203" t="e">
        <f>DH715/(DB715+DD715+DF715+DH715)</f>
        <v>#DIV/0!</v>
      </c>
      <c r="DJ715" s="204" t="e">
        <f>(((DB715*2)+(DD715*1)+(DF715*0)))/(DB715+DD715+DF715)</f>
        <v>#DIV/0!</v>
      </c>
      <c r="DK715" s="207" t="e">
        <f>IF(DI715&gt;=50%,"KĐG",IF(DJ715&gt;=1.6,"Đạt mục tiêu",IF(DJ715&gt;=1,"Cần cố gắng","Chưa đạt")))</f>
        <v>#DIV/0!</v>
      </c>
      <c r="DL715" s="77"/>
      <c r="DM715" s="77"/>
      <c r="DN715" s="77"/>
      <c r="DO715" s="77"/>
      <c r="DP715" s="201">
        <v>2</v>
      </c>
      <c r="DQ715" s="201">
        <v>2</v>
      </c>
      <c r="DR715" s="201">
        <v>2</v>
      </c>
      <c r="DS715" s="201">
        <v>2</v>
      </c>
      <c r="DT715" s="201">
        <v>2</v>
      </c>
      <c r="DU715" s="201">
        <v>2</v>
      </c>
      <c r="DV715" s="201">
        <v>2</v>
      </c>
      <c r="DW715" s="201">
        <v>2</v>
      </c>
      <c r="DX715" s="201">
        <v>2</v>
      </c>
      <c r="DY715" s="201">
        <v>2</v>
      </c>
      <c r="DZ715" s="201">
        <v>2</v>
      </c>
      <c r="EA715" s="201">
        <v>2</v>
      </c>
      <c r="EB715" s="201">
        <v>2</v>
      </c>
      <c r="EC715" s="201">
        <v>2</v>
      </c>
      <c r="ED715" s="201">
        <v>2</v>
      </c>
      <c r="EE715" s="201">
        <v>2</v>
      </c>
      <c r="EF715" s="201">
        <v>2</v>
      </c>
      <c r="EG715" s="201">
        <v>2</v>
      </c>
      <c r="EH715" s="201">
        <v>2</v>
      </c>
      <c r="EI715" s="201">
        <v>2</v>
      </c>
      <c r="EJ715" s="201">
        <v>2</v>
      </c>
      <c r="EK715" s="201">
        <v>2</v>
      </c>
      <c r="EL715" s="201">
        <v>2</v>
      </c>
      <c r="EM715" s="201">
        <v>2</v>
      </c>
      <c r="EN715" s="201">
        <v>2</v>
      </c>
      <c r="EO715" s="201">
        <v>2</v>
      </c>
      <c r="EP715" s="201">
        <v>2</v>
      </c>
      <c r="EQ715" s="201">
        <v>2</v>
      </c>
      <c r="ER715" s="201">
        <v>2</v>
      </c>
      <c r="ES715" s="201">
        <v>2</v>
      </c>
      <c r="ET715" s="201">
        <v>2</v>
      </c>
      <c r="EU715" s="61"/>
      <c r="EV715" s="61"/>
      <c r="EW715" s="61"/>
      <c r="EX715" s="61"/>
      <c r="EY715" s="61"/>
      <c r="EZ715" s="61"/>
      <c r="FA715" s="61"/>
      <c r="FB715" s="61"/>
      <c r="FC715" s="61"/>
      <c r="FD715" s="61"/>
      <c r="FE715" s="77"/>
      <c r="FF715" s="77"/>
      <c r="FG715" s="77"/>
      <c r="FH715" s="77"/>
      <c r="FI715" s="77"/>
      <c r="FJ715" s="61"/>
      <c r="FK715" s="61"/>
      <c r="FL715" s="61"/>
      <c r="FM715" s="61"/>
      <c r="FN715" s="61"/>
      <c r="FO715" s="61"/>
      <c r="FP715" s="61"/>
      <c r="FQ715" s="61"/>
      <c r="FR715" s="61"/>
      <c r="FS715" s="61"/>
      <c r="FT715" s="61"/>
      <c r="FU715" s="61"/>
      <c r="FV715" s="61"/>
      <c r="FW715" s="61"/>
      <c r="FX715" s="61"/>
      <c r="FY715" s="61"/>
      <c r="FZ715" s="61"/>
      <c r="GA715" s="61"/>
      <c r="GB715" s="61"/>
      <c r="GC715" s="61"/>
      <c r="GD715" s="61"/>
      <c r="GE715" s="61"/>
      <c r="GF715" s="61"/>
      <c r="GG715" s="61"/>
      <c r="GH715" s="61"/>
      <c r="GI715" s="61"/>
      <c r="GJ715" s="61"/>
      <c r="GK715" s="61"/>
      <c r="GL715" s="61"/>
      <c r="GM715" s="61"/>
      <c r="GN715" s="61"/>
      <c r="GO715" s="61"/>
      <c r="GP715" s="61"/>
      <c r="GQ715" s="61"/>
      <c r="GR715" s="61"/>
      <c r="GS715" s="61"/>
      <c r="GT715" s="61"/>
      <c r="GU715" s="61"/>
      <c r="GV715" s="61"/>
      <c r="GW715" s="61"/>
      <c r="GX715" s="61"/>
      <c r="GY715" s="77"/>
      <c r="GZ715" s="77"/>
      <c r="HA715" s="77"/>
      <c r="HB715" s="77"/>
      <c r="HC715" s="77"/>
      <c r="HD715" s="61"/>
      <c r="HE715" s="61"/>
      <c r="HF715" s="61"/>
      <c r="HG715" s="61"/>
      <c r="HH715" s="61"/>
      <c r="HI715" s="61"/>
      <c r="HJ715" s="61"/>
      <c r="HK715" s="61"/>
      <c r="HL715" s="61"/>
      <c r="HM715" s="61"/>
      <c r="HN715" s="61"/>
      <c r="HO715" s="61"/>
      <c r="HP715" s="61"/>
      <c r="HQ715" s="61"/>
      <c r="HR715" s="61"/>
      <c r="HS715" s="61"/>
      <c r="HT715" s="61"/>
      <c r="HU715" s="61"/>
      <c r="HV715" s="61"/>
      <c r="HW715" s="61"/>
      <c r="HX715" s="61"/>
      <c r="HY715" s="61"/>
      <c r="HZ715" s="61"/>
      <c r="IA715" s="61"/>
      <c r="IB715" s="61"/>
      <c r="IC715" s="61"/>
      <c r="ID715" s="61"/>
      <c r="IE715" s="61"/>
      <c r="IF715" s="61"/>
      <c r="IG715" s="61"/>
      <c r="IH715" s="61"/>
      <c r="II715" s="61"/>
      <c r="IJ715" s="61"/>
      <c r="IK715" s="61"/>
      <c r="IL715" s="61"/>
      <c r="IM715" s="61"/>
      <c r="IN715" s="61"/>
      <c r="IO715" s="61"/>
      <c r="IP715" s="61"/>
      <c r="IQ715" s="61"/>
      <c r="IR715" s="61"/>
      <c r="IS715" s="77"/>
      <c r="IT715" s="77"/>
      <c r="IU715" s="77"/>
      <c r="IV715" s="77"/>
      <c r="IW715" s="61"/>
      <c r="IX715" s="61"/>
      <c r="IY715" s="61"/>
      <c r="IZ715" s="61"/>
      <c r="JA715" s="61"/>
      <c r="JB715" s="61"/>
      <c r="JC715" s="61"/>
      <c r="JD715" s="61"/>
      <c r="JE715" s="61"/>
      <c r="JF715" s="61"/>
      <c r="JG715" s="61"/>
      <c r="JH715" s="61"/>
      <c r="JI715" s="61"/>
      <c r="JJ715" s="61"/>
      <c r="JK715" s="61"/>
      <c r="JL715" s="61"/>
      <c r="JM715" s="61"/>
      <c r="JN715" s="61"/>
      <c r="JO715" s="61"/>
      <c r="JP715" s="61"/>
      <c r="JQ715" s="61"/>
      <c r="JR715" s="61"/>
      <c r="JS715" s="61"/>
      <c r="JT715" s="61"/>
      <c r="JU715" s="61"/>
      <c r="JV715" s="61"/>
      <c r="JW715" s="61"/>
      <c r="JX715" s="61"/>
      <c r="JY715" s="61"/>
      <c r="JZ715" s="61"/>
      <c r="KA715" s="61"/>
      <c r="KB715" s="61"/>
      <c r="KC715" s="61"/>
      <c r="KD715" s="61"/>
      <c r="KE715" s="61"/>
      <c r="KF715" s="61"/>
      <c r="KG715" s="61"/>
      <c r="KH715" s="61"/>
      <c r="KI715" s="61"/>
      <c r="KJ715" s="61"/>
      <c r="KK715" s="78"/>
      <c r="KL715" s="78"/>
      <c r="KM715" s="78"/>
      <c r="KN715" s="61"/>
      <c r="KO715" s="61"/>
      <c r="KP715" s="61"/>
      <c r="KQ715" s="61"/>
      <c r="KR715" s="61"/>
      <c r="KS715" s="61"/>
      <c r="KT715" s="61"/>
      <c r="KU715" s="61"/>
      <c r="KV715" s="61"/>
      <c r="KW715" s="61"/>
      <c r="KX715" s="61"/>
      <c r="KY715" s="61"/>
      <c r="KZ715" s="61"/>
      <c r="LA715" s="61"/>
      <c r="LB715" s="61"/>
      <c r="LC715" s="61"/>
      <c r="LD715" s="61"/>
      <c r="LE715" s="61"/>
      <c r="LF715" s="61"/>
      <c r="LG715" s="61"/>
      <c r="LH715" s="61"/>
      <c r="LI715" s="61"/>
      <c r="LJ715" s="61"/>
      <c r="LK715" s="61"/>
      <c r="LL715" s="61"/>
      <c r="LM715" s="61"/>
      <c r="LN715" s="61"/>
      <c r="LO715" s="61"/>
      <c r="LP715" s="61"/>
      <c r="LQ715" s="61"/>
      <c r="LR715" s="202"/>
      <c r="LS715" s="203"/>
      <c r="LT715" s="202"/>
      <c r="LU715" s="203"/>
      <c r="LV715" s="202"/>
      <c r="LW715" s="203"/>
      <c r="LX715" s="202"/>
      <c r="LY715" s="203"/>
      <c r="LZ715" s="204"/>
      <c r="MA715" s="208"/>
      <c r="MB715" s="61"/>
      <c r="MC715" s="61"/>
      <c r="MD715" s="61"/>
      <c r="ME715" s="61"/>
      <c r="MF715" s="61"/>
      <c r="MG715" s="61"/>
      <c r="MH715" s="61"/>
      <c r="MI715" s="61"/>
      <c r="MJ715" s="61"/>
      <c r="MK715" s="61"/>
      <c r="ML715" s="61"/>
      <c r="MM715" s="61"/>
      <c r="MN715" s="61"/>
      <c r="MO715" s="61"/>
      <c r="MP715" s="61"/>
      <c r="MQ715" s="61"/>
      <c r="MR715" s="61"/>
      <c r="MS715" s="61"/>
      <c r="MT715" s="61"/>
      <c r="MU715" s="61"/>
      <c r="MV715" s="61"/>
      <c r="MW715" s="61"/>
      <c r="MX715" s="61"/>
      <c r="MY715" s="61"/>
      <c r="MZ715" s="61"/>
      <c r="NA715" s="61"/>
      <c r="NB715" s="61"/>
      <c r="NC715" s="61"/>
      <c r="ND715" s="61"/>
      <c r="NE715" s="61"/>
      <c r="NF715" s="61"/>
      <c r="NG715" s="61"/>
      <c r="NH715" s="61"/>
      <c r="NI715" s="61"/>
      <c r="NJ715" s="61"/>
      <c r="NK715" s="61"/>
      <c r="NL715" s="61"/>
      <c r="NM715" s="61"/>
      <c r="NN715" s="61"/>
      <c r="NO715" s="61"/>
      <c r="NP715" s="61"/>
      <c r="NQ715" s="61"/>
      <c r="NR715" s="61"/>
      <c r="NS715" s="61"/>
      <c r="NT715" s="61"/>
      <c r="NU715" s="61"/>
      <c r="NV715" s="61"/>
      <c r="NW715" s="61"/>
      <c r="NX715" s="61"/>
      <c r="NY715" s="61"/>
      <c r="NZ715" s="61"/>
      <c r="OA715" s="61"/>
      <c r="OB715" s="61"/>
      <c r="OC715" s="61"/>
      <c r="OD715" s="61"/>
      <c r="OE715" s="61"/>
      <c r="OF715" s="61"/>
      <c r="OG715" s="61"/>
      <c r="OH715" s="61"/>
      <c r="OI715" s="61"/>
      <c r="OJ715" s="61"/>
      <c r="OK715" s="61"/>
      <c r="OL715" s="61"/>
      <c r="OM715" s="61"/>
      <c r="ON715" s="61"/>
      <c r="OO715" s="61"/>
      <c r="OP715" s="61"/>
      <c r="OQ715" s="61"/>
      <c r="OR715" s="61"/>
      <c r="OS715" s="61"/>
      <c r="OT715" s="61"/>
      <c r="OU715" s="61"/>
      <c r="OV715" s="61"/>
      <c r="OW715" s="61"/>
      <c r="OX715" s="61"/>
      <c r="OY715" s="61"/>
      <c r="OZ715" s="61"/>
    </row>
    <row r="716" spans="1:416" ht="39" hidden="1" customHeight="1">
      <c r="A716" s="282"/>
      <c r="B716" s="282"/>
      <c r="C716" s="278"/>
      <c r="D716" s="281"/>
      <c r="E716" s="278"/>
      <c r="F716" s="292"/>
      <c r="G716" s="281"/>
      <c r="H716" s="137" t="s">
        <v>1513</v>
      </c>
      <c r="I716" s="137" t="s">
        <v>1085</v>
      </c>
      <c r="J716" s="134"/>
      <c r="K716" s="206" t="s">
        <v>662</v>
      </c>
      <c r="L716" s="134" t="s">
        <v>500</v>
      </c>
      <c r="M716" s="55" t="s">
        <v>379</v>
      </c>
      <c r="N716" s="61" t="s">
        <v>370</v>
      </c>
      <c r="O716" s="282"/>
      <c r="P716" s="282"/>
      <c r="Q716" s="131"/>
      <c r="R716" s="131"/>
      <c r="S716" s="131" t="s">
        <v>205</v>
      </c>
      <c r="T716" s="131"/>
      <c r="U716" s="131"/>
      <c r="V716" s="131"/>
      <c r="W716" s="131"/>
      <c r="X716" s="131"/>
      <c r="Y716" s="131"/>
      <c r="Z716" s="131"/>
      <c r="AA716" s="131"/>
      <c r="AB716" s="130">
        <f t="shared" si="1034"/>
        <v>1</v>
      </c>
      <c r="AC716" s="77"/>
      <c r="AD716" s="77"/>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251"/>
      <c r="BT716" s="251"/>
      <c r="BU716" s="77"/>
      <c r="BV716" s="77"/>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178" t="s">
        <v>555</v>
      </c>
      <c r="DM716" s="178" t="s">
        <v>555</v>
      </c>
      <c r="DN716" s="178" t="s">
        <v>555</v>
      </c>
      <c r="DO716" s="178" t="s">
        <v>555</v>
      </c>
      <c r="DP716" s="201">
        <v>2</v>
      </c>
      <c r="DQ716" s="201">
        <v>2</v>
      </c>
      <c r="DR716" s="201">
        <v>2</v>
      </c>
      <c r="DS716" s="201">
        <v>2</v>
      </c>
      <c r="DT716" s="201">
        <v>2</v>
      </c>
      <c r="DU716" s="201">
        <v>2</v>
      </c>
      <c r="DV716" s="201">
        <v>2</v>
      </c>
      <c r="DW716" s="201">
        <v>1</v>
      </c>
      <c r="DX716" s="201">
        <v>2</v>
      </c>
      <c r="DY716" s="201">
        <v>2</v>
      </c>
      <c r="DZ716" s="201">
        <v>2</v>
      </c>
      <c r="EA716" s="201">
        <v>1</v>
      </c>
      <c r="EB716" s="201">
        <v>1</v>
      </c>
      <c r="EC716" s="201">
        <v>2</v>
      </c>
      <c r="ED716" s="201">
        <v>2</v>
      </c>
      <c r="EE716" s="201">
        <v>2</v>
      </c>
      <c r="EF716" s="201">
        <v>2</v>
      </c>
      <c r="EG716" s="201">
        <v>2</v>
      </c>
      <c r="EH716" s="201">
        <v>2</v>
      </c>
      <c r="EI716" s="201">
        <v>2</v>
      </c>
      <c r="EJ716" s="201">
        <v>2</v>
      </c>
      <c r="EK716" s="201">
        <v>2</v>
      </c>
      <c r="EL716" s="201">
        <v>2</v>
      </c>
      <c r="EM716" s="201">
        <v>2</v>
      </c>
      <c r="EN716" s="201">
        <v>2</v>
      </c>
      <c r="EO716" s="201">
        <v>2</v>
      </c>
      <c r="EP716" s="201">
        <v>1</v>
      </c>
      <c r="EQ716" s="201">
        <v>2</v>
      </c>
      <c r="ER716" s="201">
        <v>2</v>
      </c>
      <c r="ES716" s="201">
        <v>2</v>
      </c>
      <c r="ET716" s="201">
        <v>2</v>
      </c>
      <c r="EU716" s="202">
        <f>COUNTIF(DL716:ET716,"2")</f>
        <v>27</v>
      </c>
      <c r="EV716" s="203">
        <f>EU716/(EU716+EW716+EY716+FA716)</f>
        <v>0.87096774193548387</v>
      </c>
      <c r="EW716" s="202">
        <f>COUNTIF(DL716:ET716,"1")</f>
        <v>4</v>
      </c>
      <c r="EX716" s="203">
        <f>EW716/(EU716+EW716+EY716+FA716)</f>
        <v>0.12903225806451613</v>
      </c>
      <c r="EY716" s="202">
        <f>COUNTIF(DL716:ET716,"0")</f>
        <v>0</v>
      </c>
      <c r="EZ716" s="203">
        <f>EY716/(EU716+EW716+EY716+FA716)</f>
        <v>0</v>
      </c>
      <c r="FA716" s="202">
        <f>COUNTIF(DL716:ET716,"KĐG")</f>
        <v>0</v>
      </c>
      <c r="FB716" s="203">
        <f>FA716/(EU716+EW716+EY716+FA716)</f>
        <v>0</v>
      </c>
      <c r="FC716" s="204">
        <f>(((EU716*2)+(EW716*1)+(EY716*0)))/(EU716+EW716+EY716)</f>
        <v>1.8709677419354838</v>
      </c>
      <c r="FD716" s="207" t="str">
        <f>IF(FB716&gt;=50%,"KĐG",IF(FC716&gt;=1.6,"Đạt mục tiêu",IF(FC716&gt;=1,"Cần cố gắng","Chưa đạt")))</f>
        <v>Đạt mục tiêu</v>
      </c>
      <c r="FE716" s="77"/>
      <c r="FF716" s="77"/>
      <c r="FG716" s="77"/>
      <c r="FH716" s="77"/>
      <c r="FI716" s="77"/>
      <c r="FJ716" s="61"/>
      <c r="FK716" s="61"/>
      <c r="FL716" s="61"/>
      <c r="FM716" s="61"/>
      <c r="FN716" s="61"/>
      <c r="FO716" s="61"/>
      <c r="FP716" s="61"/>
      <c r="FQ716" s="61"/>
      <c r="FR716" s="61"/>
      <c r="FS716" s="61"/>
      <c r="FT716" s="61"/>
      <c r="FU716" s="61"/>
      <c r="FV716" s="61"/>
      <c r="FW716" s="61"/>
      <c r="FX716" s="61"/>
      <c r="FY716" s="61"/>
      <c r="FZ716" s="61"/>
      <c r="GA716" s="61"/>
      <c r="GB716" s="61"/>
      <c r="GC716" s="61"/>
      <c r="GD716" s="61"/>
      <c r="GE716" s="61"/>
      <c r="GF716" s="61"/>
      <c r="GG716" s="61"/>
      <c r="GH716" s="61"/>
      <c r="GI716" s="61"/>
      <c r="GJ716" s="61"/>
      <c r="GK716" s="61"/>
      <c r="GL716" s="61"/>
      <c r="GM716" s="61"/>
      <c r="GN716" s="61"/>
      <c r="GO716" s="61"/>
      <c r="GP716" s="61"/>
      <c r="GQ716" s="61"/>
      <c r="GR716" s="61"/>
      <c r="GS716" s="61"/>
      <c r="GT716" s="61"/>
      <c r="GU716" s="61"/>
      <c r="GV716" s="61"/>
      <c r="GW716" s="61"/>
      <c r="GX716" s="61"/>
      <c r="GY716" s="77"/>
      <c r="GZ716" s="77"/>
      <c r="HA716" s="77"/>
      <c r="HB716" s="77"/>
      <c r="HC716" s="77"/>
      <c r="HD716" s="61"/>
      <c r="HE716" s="61"/>
      <c r="HF716" s="61"/>
      <c r="HG716" s="61"/>
      <c r="HH716" s="61"/>
      <c r="HI716" s="61"/>
      <c r="HJ716" s="61"/>
      <c r="HK716" s="61"/>
      <c r="HL716" s="61"/>
      <c r="HM716" s="61"/>
      <c r="HN716" s="61"/>
      <c r="HO716" s="61"/>
      <c r="HP716" s="61"/>
      <c r="HQ716" s="61"/>
      <c r="HR716" s="61"/>
      <c r="HS716" s="61"/>
      <c r="HT716" s="61"/>
      <c r="HU716" s="61"/>
      <c r="HV716" s="61"/>
      <c r="HW716" s="61"/>
      <c r="HX716" s="61"/>
      <c r="HY716" s="61"/>
      <c r="HZ716" s="61"/>
      <c r="IA716" s="61"/>
      <c r="IB716" s="61"/>
      <c r="IC716" s="61"/>
      <c r="ID716" s="61"/>
      <c r="IE716" s="61"/>
      <c r="IF716" s="61"/>
      <c r="IG716" s="61"/>
      <c r="IH716" s="61"/>
      <c r="II716" s="61"/>
      <c r="IJ716" s="61"/>
      <c r="IK716" s="61"/>
      <c r="IL716" s="61"/>
      <c r="IM716" s="61"/>
      <c r="IN716" s="61"/>
      <c r="IO716" s="61"/>
      <c r="IP716" s="61"/>
      <c r="IQ716" s="61"/>
      <c r="IR716" s="61"/>
      <c r="IS716" s="77"/>
      <c r="IT716" s="77"/>
      <c r="IU716" s="77"/>
      <c r="IV716" s="77"/>
      <c r="IW716" s="61"/>
      <c r="IX716" s="61"/>
      <c r="IY716" s="61"/>
      <c r="IZ716" s="61"/>
      <c r="JA716" s="61"/>
      <c r="JB716" s="61"/>
      <c r="JC716" s="61"/>
      <c r="JD716" s="61"/>
      <c r="JE716" s="61"/>
      <c r="JF716" s="61"/>
      <c r="JG716" s="61"/>
      <c r="JH716" s="61"/>
      <c r="JI716" s="61"/>
      <c r="JJ716" s="61"/>
      <c r="JK716" s="61"/>
      <c r="JL716" s="61"/>
      <c r="JM716" s="61"/>
      <c r="JN716" s="61"/>
      <c r="JO716" s="61"/>
      <c r="JP716" s="61"/>
      <c r="JQ716" s="61"/>
      <c r="JR716" s="61"/>
      <c r="JS716" s="61"/>
      <c r="JT716" s="61"/>
      <c r="JU716" s="61"/>
      <c r="JV716" s="61"/>
      <c r="JW716" s="61"/>
      <c r="JX716" s="61"/>
      <c r="JY716" s="61"/>
      <c r="JZ716" s="61"/>
      <c r="KA716" s="61"/>
      <c r="KB716" s="61"/>
      <c r="KC716" s="61"/>
      <c r="KD716" s="61"/>
      <c r="KE716" s="61"/>
      <c r="KF716" s="61"/>
      <c r="KG716" s="61"/>
      <c r="KH716" s="61"/>
      <c r="KI716" s="61"/>
      <c r="KJ716" s="61"/>
      <c r="KK716" s="78"/>
      <c r="KL716" s="78"/>
      <c r="KM716" s="78"/>
      <c r="KN716" s="61"/>
      <c r="KO716" s="61"/>
      <c r="KP716" s="61"/>
      <c r="KQ716" s="61"/>
      <c r="KR716" s="61"/>
      <c r="KS716" s="61"/>
      <c r="KT716" s="61"/>
      <c r="KU716" s="61"/>
      <c r="KV716" s="61"/>
      <c r="KW716" s="61"/>
      <c r="KX716" s="61"/>
      <c r="KY716" s="61"/>
      <c r="KZ716" s="61"/>
      <c r="LA716" s="61"/>
      <c r="LB716" s="61"/>
      <c r="LC716" s="61"/>
      <c r="LD716" s="61"/>
      <c r="LE716" s="61"/>
      <c r="LF716" s="61"/>
      <c r="LG716" s="61"/>
      <c r="LH716" s="61"/>
      <c r="LI716" s="61"/>
      <c r="LJ716" s="61"/>
      <c r="LK716" s="61"/>
      <c r="LL716" s="61"/>
      <c r="LM716" s="61"/>
      <c r="LN716" s="61"/>
      <c r="LO716" s="61"/>
      <c r="LP716" s="61"/>
      <c r="LQ716" s="61"/>
      <c r="LR716" s="202"/>
      <c r="LS716" s="203"/>
      <c r="LT716" s="202"/>
      <c r="LU716" s="203"/>
      <c r="LV716" s="202"/>
      <c r="LW716" s="203"/>
      <c r="LX716" s="202"/>
      <c r="LY716" s="203"/>
      <c r="LZ716" s="204"/>
      <c r="MA716" s="208"/>
      <c r="MB716" s="61"/>
      <c r="MC716" s="61"/>
      <c r="MD716" s="61"/>
      <c r="ME716" s="61"/>
      <c r="MF716" s="61"/>
      <c r="MG716" s="61"/>
      <c r="MH716" s="61"/>
      <c r="MI716" s="61"/>
      <c r="MJ716" s="61"/>
      <c r="MK716" s="61"/>
      <c r="ML716" s="61"/>
      <c r="MM716" s="61"/>
      <c r="MN716" s="61"/>
      <c r="MO716" s="61"/>
      <c r="MP716" s="61"/>
      <c r="MQ716" s="61"/>
      <c r="MR716" s="61"/>
      <c r="MS716" s="61"/>
      <c r="MT716" s="61"/>
      <c r="MU716" s="61"/>
      <c r="MV716" s="61"/>
      <c r="MW716" s="61"/>
      <c r="MX716" s="61"/>
      <c r="MY716" s="61"/>
      <c r="MZ716" s="61"/>
      <c r="NA716" s="61"/>
      <c r="NB716" s="61"/>
      <c r="NC716" s="61"/>
      <c r="ND716" s="61"/>
      <c r="NE716" s="61"/>
      <c r="NF716" s="61"/>
      <c r="NG716" s="61"/>
      <c r="NH716" s="61"/>
      <c r="NI716" s="61"/>
      <c r="NJ716" s="61"/>
      <c r="NK716" s="61"/>
      <c r="NL716" s="61"/>
      <c r="NM716" s="61"/>
      <c r="NN716" s="61"/>
      <c r="NO716" s="61"/>
      <c r="NP716" s="61"/>
      <c r="NQ716" s="61"/>
      <c r="NR716" s="61"/>
      <c r="NS716" s="61"/>
      <c r="NT716" s="61"/>
      <c r="NU716" s="61"/>
      <c r="NV716" s="61"/>
      <c r="NW716" s="61"/>
      <c r="NX716" s="61"/>
      <c r="NY716" s="61"/>
      <c r="NZ716" s="61"/>
      <c r="OA716" s="61"/>
      <c r="OB716" s="61"/>
      <c r="OC716" s="61"/>
      <c r="OD716" s="61"/>
      <c r="OE716" s="61"/>
      <c r="OF716" s="61"/>
      <c r="OG716" s="61"/>
      <c r="OH716" s="61"/>
      <c r="OI716" s="61"/>
      <c r="OJ716" s="61"/>
      <c r="OK716" s="61"/>
      <c r="OL716" s="61"/>
      <c r="OM716" s="61"/>
      <c r="ON716" s="61"/>
      <c r="OO716" s="61"/>
      <c r="OP716" s="61"/>
      <c r="OQ716" s="61"/>
      <c r="OR716" s="61"/>
      <c r="OS716" s="61"/>
      <c r="OT716" s="61"/>
      <c r="OU716" s="61"/>
      <c r="OV716" s="61"/>
      <c r="OW716" s="61"/>
      <c r="OX716" s="61"/>
      <c r="OY716" s="61"/>
      <c r="OZ716" s="61"/>
    </row>
    <row r="717" spans="1:416" ht="39" hidden="1" customHeight="1">
      <c r="A717" s="282"/>
      <c r="B717" s="282"/>
      <c r="C717" s="278"/>
      <c r="D717" s="281"/>
      <c r="E717" s="278"/>
      <c r="F717" s="292"/>
      <c r="G717" s="281"/>
      <c r="H717" s="137" t="s">
        <v>1514</v>
      </c>
      <c r="I717" s="137" t="s">
        <v>1085</v>
      </c>
      <c r="J717" s="134"/>
      <c r="K717" s="206" t="s">
        <v>662</v>
      </c>
      <c r="L717" s="134" t="s">
        <v>500</v>
      </c>
      <c r="M717" s="55" t="s">
        <v>379</v>
      </c>
      <c r="N717" s="61" t="s">
        <v>370</v>
      </c>
      <c r="O717" s="282"/>
      <c r="P717" s="282"/>
      <c r="Q717" s="131"/>
      <c r="R717" s="131"/>
      <c r="S717" s="131"/>
      <c r="T717" s="131" t="s">
        <v>205</v>
      </c>
      <c r="U717" s="131"/>
      <c r="V717" s="131"/>
      <c r="W717" s="131"/>
      <c r="X717" s="131"/>
      <c r="Y717" s="131"/>
      <c r="Z717" s="131"/>
      <c r="AA717" s="131"/>
      <c r="AB717" s="130">
        <f t="shared" si="1034"/>
        <v>1</v>
      </c>
      <c r="AC717" s="77"/>
      <c r="AD717" s="77"/>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251"/>
      <c r="BT717" s="251"/>
      <c r="BU717" s="77"/>
      <c r="BV717" s="77"/>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c r="CS717" s="61"/>
      <c r="CT717" s="61"/>
      <c r="CU717" s="61"/>
      <c r="CV717" s="61"/>
      <c r="CW717" s="61"/>
      <c r="CX717" s="61"/>
      <c r="CY717" s="61"/>
      <c r="CZ717" s="61"/>
      <c r="DA717" s="61"/>
      <c r="DB717" s="61"/>
      <c r="DC717" s="61"/>
      <c r="DD717" s="61"/>
      <c r="DE717" s="61"/>
      <c r="DF717" s="61"/>
      <c r="DG717" s="61"/>
      <c r="DH717" s="61"/>
      <c r="DI717" s="61"/>
      <c r="DJ717" s="61"/>
      <c r="DK717" s="61"/>
      <c r="DL717" s="77"/>
      <c r="DM717" s="77"/>
      <c r="DN717" s="77"/>
      <c r="DO717" s="77"/>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61"/>
      <c r="EX717" s="61"/>
      <c r="EY717" s="61"/>
      <c r="EZ717" s="61"/>
      <c r="FA717" s="61"/>
      <c r="FB717" s="61"/>
      <c r="FC717" s="61"/>
      <c r="FD717" s="61"/>
      <c r="FE717" s="79" t="s">
        <v>555</v>
      </c>
      <c r="FF717" s="79" t="s">
        <v>555</v>
      </c>
      <c r="FG717" s="79" t="s">
        <v>555</v>
      </c>
      <c r="FH717" s="79" t="s">
        <v>555</v>
      </c>
      <c r="FI717" s="79" t="s">
        <v>555</v>
      </c>
      <c r="FJ717" s="77" t="s">
        <v>463</v>
      </c>
      <c r="FK717" s="77" t="s">
        <v>463</v>
      </c>
      <c r="FL717" s="77" t="s">
        <v>463</v>
      </c>
      <c r="FM717" s="77" t="s">
        <v>1022</v>
      </c>
      <c r="FN717" s="77" t="s">
        <v>463</v>
      </c>
      <c r="FO717" s="77" t="s">
        <v>463</v>
      </c>
      <c r="FP717" s="77" t="s">
        <v>463</v>
      </c>
      <c r="FQ717" s="77" t="s">
        <v>463</v>
      </c>
      <c r="FR717" s="77" t="s">
        <v>463</v>
      </c>
      <c r="FS717" s="77" t="s">
        <v>463</v>
      </c>
      <c r="FT717" s="77" t="s">
        <v>463</v>
      </c>
      <c r="FU717" s="77" t="s">
        <v>463</v>
      </c>
      <c r="FV717" s="77" t="s">
        <v>463</v>
      </c>
      <c r="FW717" s="77" t="s">
        <v>463</v>
      </c>
      <c r="FX717" s="77" t="s">
        <v>463</v>
      </c>
      <c r="FY717" s="77" t="s">
        <v>463</v>
      </c>
      <c r="FZ717" s="77" t="s">
        <v>463</v>
      </c>
      <c r="GA717" s="77" t="s">
        <v>463</v>
      </c>
      <c r="GB717" s="77" t="s">
        <v>463</v>
      </c>
      <c r="GC717" s="77" t="s">
        <v>463</v>
      </c>
      <c r="GD717" s="77" t="s">
        <v>463</v>
      </c>
      <c r="GE717" s="77" t="s">
        <v>463</v>
      </c>
      <c r="GF717" s="77" t="s">
        <v>463</v>
      </c>
      <c r="GG717" s="77" t="s">
        <v>1022</v>
      </c>
      <c r="GH717" s="77" t="s">
        <v>463</v>
      </c>
      <c r="GI717" s="77" t="s">
        <v>463</v>
      </c>
      <c r="GJ717" s="77" t="s">
        <v>463</v>
      </c>
      <c r="GK717" s="77" t="s">
        <v>463</v>
      </c>
      <c r="GL717" s="77" t="s">
        <v>463</v>
      </c>
      <c r="GM717" s="77" t="s">
        <v>463</v>
      </c>
      <c r="GN717" s="77" t="s">
        <v>463</v>
      </c>
      <c r="GO717" s="202">
        <f>COUNTIF(EZ717:GN717,"2")</f>
        <v>29</v>
      </c>
      <c r="GP717" s="203">
        <f t="shared" ref="GP717" si="1050">GO717/(GO717+GQ717+GS717+GU717)</f>
        <v>0.93548387096774188</v>
      </c>
      <c r="GQ717" s="202">
        <f>COUNTIF(EZ717:GN717,"1")</f>
        <v>2</v>
      </c>
      <c r="GR717" s="203">
        <f t="shared" ref="GR717" si="1051">GQ717/(GO717+GQ717+GS717+GU717)</f>
        <v>6.4516129032258063E-2</v>
      </c>
      <c r="GS717" s="202">
        <f>COUNTIF(EZ717:GN717,"0")</f>
        <v>0</v>
      </c>
      <c r="GT717" s="203">
        <f t="shared" ref="GT717" si="1052">GS717/(GO717+GQ717+GS717+GU717)</f>
        <v>0</v>
      </c>
      <c r="GU717" s="202">
        <f>COUNTIF(EZ717:GN717,"KĐG")</f>
        <v>0</v>
      </c>
      <c r="GV717" s="203">
        <f t="shared" ref="GV717" si="1053">GU717/(GO717+GQ717+GS717+GU717)</f>
        <v>0</v>
      </c>
      <c r="GW717" s="204">
        <f t="shared" ref="GW717" si="1054">(((GO717*2)+(GQ717*1)+(GS717*0)))/(GO717+GQ717+GS717)</f>
        <v>1.935483870967742</v>
      </c>
      <c r="GX717" s="205" t="str">
        <f t="shared" ref="GX717" si="1055">IF(GV717&gt;=50%,"KĐG",IF(GW717&gt;=1.6,"Đạt mục tiêu",IF(GW717&gt;=1,"Cần cố gắng","Chưa đạt")))</f>
        <v>Đạt mục tiêu</v>
      </c>
      <c r="GY717" s="77"/>
      <c r="GZ717" s="77"/>
      <c r="HA717" s="77"/>
      <c r="HB717" s="77"/>
      <c r="HC717" s="77"/>
      <c r="HD717" s="61"/>
      <c r="HE717" s="61"/>
      <c r="HF717" s="61"/>
      <c r="HG717" s="61"/>
      <c r="HH717" s="61"/>
      <c r="HI717" s="61"/>
      <c r="HJ717" s="61"/>
      <c r="HK717" s="61"/>
      <c r="HL717" s="61"/>
      <c r="HM717" s="61"/>
      <c r="HN717" s="61"/>
      <c r="HO717" s="61"/>
      <c r="HP717" s="61"/>
      <c r="HQ717" s="61"/>
      <c r="HR717" s="61"/>
      <c r="HS717" s="61"/>
      <c r="HT717" s="61"/>
      <c r="HU717" s="61"/>
      <c r="HV717" s="61"/>
      <c r="HW717" s="61"/>
      <c r="HX717" s="61"/>
      <c r="HY717" s="61"/>
      <c r="HZ717" s="61"/>
      <c r="IA717" s="61"/>
      <c r="IB717" s="61"/>
      <c r="IC717" s="61"/>
      <c r="ID717" s="61"/>
      <c r="IE717" s="61"/>
      <c r="IF717" s="61"/>
      <c r="IG717" s="61"/>
      <c r="IH717" s="61"/>
      <c r="II717" s="61"/>
      <c r="IJ717" s="61"/>
      <c r="IK717" s="61"/>
      <c r="IL717" s="61"/>
      <c r="IM717" s="61"/>
      <c r="IN717" s="61"/>
      <c r="IO717" s="61"/>
      <c r="IP717" s="61"/>
      <c r="IQ717" s="61"/>
      <c r="IR717" s="61"/>
      <c r="IS717" s="77"/>
      <c r="IT717" s="77"/>
      <c r="IU717" s="77"/>
      <c r="IV717" s="77"/>
      <c r="IW717" s="61"/>
      <c r="IX717" s="61"/>
      <c r="IY717" s="61"/>
      <c r="IZ717" s="61"/>
      <c r="JA717" s="61"/>
      <c r="JB717" s="61"/>
      <c r="JC717" s="61"/>
      <c r="JD717" s="61"/>
      <c r="JE717" s="61"/>
      <c r="JF717" s="61"/>
      <c r="JG717" s="61"/>
      <c r="JH717" s="61"/>
      <c r="JI717" s="61"/>
      <c r="JJ717" s="61"/>
      <c r="JK717" s="61"/>
      <c r="JL717" s="61"/>
      <c r="JM717" s="61"/>
      <c r="JN717" s="61"/>
      <c r="JO717" s="61"/>
      <c r="JP717" s="61"/>
      <c r="JQ717" s="61"/>
      <c r="JR717" s="61"/>
      <c r="JS717" s="61"/>
      <c r="JT717" s="61"/>
      <c r="JU717" s="61"/>
      <c r="JV717" s="61"/>
      <c r="JW717" s="61"/>
      <c r="JX717" s="61"/>
      <c r="JY717" s="61"/>
      <c r="JZ717" s="61"/>
      <c r="KA717" s="61"/>
      <c r="KB717" s="61"/>
      <c r="KC717" s="61"/>
      <c r="KD717" s="61"/>
      <c r="KE717" s="61"/>
      <c r="KF717" s="61"/>
      <c r="KG717" s="61"/>
      <c r="KH717" s="61"/>
      <c r="KI717" s="61"/>
      <c r="KJ717" s="61"/>
      <c r="KK717" s="78"/>
      <c r="KL717" s="78"/>
      <c r="KM717" s="78"/>
      <c r="KN717" s="61"/>
      <c r="KO717" s="61"/>
      <c r="KP717" s="61"/>
      <c r="KQ717" s="61"/>
      <c r="KR717" s="61"/>
      <c r="KS717" s="61"/>
      <c r="KT717" s="61"/>
      <c r="KU717" s="61"/>
      <c r="KV717" s="61"/>
      <c r="KW717" s="61"/>
      <c r="KX717" s="61"/>
      <c r="KY717" s="61"/>
      <c r="KZ717" s="61"/>
      <c r="LA717" s="61"/>
      <c r="LB717" s="61"/>
      <c r="LC717" s="61"/>
      <c r="LD717" s="61"/>
      <c r="LE717" s="61"/>
      <c r="LF717" s="61"/>
      <c r="LG717" s="61"/>
      <c r="LH717" s="61"/>
      <c r="LI717" s="61"/>
      <c r="LJ717" s="61"/>
      <c r="LK717" s="61"/>
      <c r="LL717" s="61"/>
      <c r="LM717" s="61"/>
      <c r="LN717" s="61"/>
      <c r="LO717" s="61"/>
      <c r="LP717" s="61"/>
      <c r="LQ717" s="61"/>
      <c r="LR717" s="202"/>
      <c r="LS717" s="203"/>
      <c r="LT717" s="202"/>
      <c r="LU717" s="203"/>
      <c r="LV717" s="202"/>
      <c r="LW717" s="203"/>
      <c r="LX717" s="202"/>
      <c r="LY717" s="203"/>
      <c r="LZ717" s="204"/>
      <c r="MA717" s="208"/>
      <c r="MB717" s="61"/>
      <c r="MC717" s="61"/>
      <c r="MD717" s="61"/>
      <c r="ME717" s="61"/>
      <c r="MF717" s="61"/>
      <c r="MG717" s="61"/>
      <c r="MH717" s="61"/>
      <c r="MI717" s="61"/>
      <c r="MJ717" s="61"/>
      <c r="MK717" s="61"/>
      <c r="ML717" s="61"/>
      <c r="MM717" s="61"/>
      <c r="MN717" s="61"/>
      <c r="MO717" s="61"/>
      <c r="MP717" s="61"/>
      <c r="MQ717" s="61"/>
      <c r="MR717" s="61"/>
      <c r="MS717" s="61"/>
      <c r="MT717" s="61"/>
      <c r="MU717" s="61"/>
      <c r="MV717" s="61"/>
      <c r="MW717" s="61"/>
      <c r="MX717" s="61"/>
      <c r="MY717" s="61"/>
      <c r="MZ717" s="61"/>
      <c r="NA717" s="61"/>
      <c r="NB717" s="61"/>
      <c r="NC717" s="61"/>
      <c r="ND717" s="61"/>
      <c r="NE717" s="61"/>
      <c r="NF717" s="61"/>
      <c r="NG717" s="61"/>
      <c r="NH717" s="61"/>
      <c r="NI717" s="61"/>
      <c r="NJ717" s="61"/>
      <c r="NK717" s="61"/>
      <c r="NL717" s="61"/>
      <c r="NM717" s="61"/>
      <c r="NN717" s="61"/>
      <c r="NO717" s="61"/>
      <c r="NP717" s="61"/>
      <c r="NQ717" s="61"/>
      <c r="NR717" s="61"/>
      <c r="NS717" s="61"/>
      <c r="NT717" s="61"/>
      <c r="NU717" s="61"/>
      <c r="NV717" s="61"/>
      <c r="NW717" s="61"/>
      <c r="NX717" s="61"/>
      <c r="NY717" s="61"/>
      <c r="NZ717" s="61"/>
      <c r="OA717" s="61"/>
      <c r="OB717" s="61"/>
      <c r="OC717" s="61"/>
      <c r="OD717" s="61"/>
      <c r="OE717" s="61"/>
      <c r="OF717" s="61"/>
      <c r="OG717" s="61"/>
      <c r="OH717" s="61"/>
      <c r="OI717" s="61"/>
      <c r="OJ717" s="61"/>
      <c r="OK717" s="61"/>
      <c r="OL717" s="61"/>
      <c r="OM717" s="61"/>
      <c r="ON717" s="61"/>
      <c r="OO717" s="61"/>
      <c r="OP717" s="61"/>
      <c r="OQ717" s="61"/>
      <c r="OR717" s="61"/>
      <c r="OS717" s="61"/>
      <c r="OT717" s="61"/>
      <c r="OU717" s="61"/>
      <c r="OV717" s="61"/>
      <c r="OW717" s="61"/>
      <c r="OX717" s="61"/>
      <c r="OY717" s="61"/>
      <c r="OZ717" s="61"/>
    </row>
    <row r="718" spans="1:416" ht="39" hidden="1" customHeight="1">
      <c r="A718" s="282"/>
      <c r="B718" s="282"/>
      <c r="C718" s="278"/>
      <c r="D718" s="281"/>
      <c r="E718" s="278"/>
      <c r="F718" s="292"/>
      <c r="G718" s="281"/>
      <c r="H718" s="137" t="s">
        <v>1515</v>
      </c>
      <c r="I718" s="137" t="s">
        <v>1085</v>
      </c>
      <c r="J718" s="134"/>
      <c r="K718" s="206" t="s">
        <v>662</v>
      </c>
      <c r="L718" s="134" t="s">
        <v>500</v>
      </c>
      <c r="M718" s="55" t="s">
        <v>379</v>
      </c>
      <c r="N718" s="61" t="s">
        <v>370</v>
      </c>
      <c r="O718" s="282"/>
      <c r="P718" s="282"/>
      <c r="Q718" s="131"/>
      <c r="R718" s="131"/>
      <c r="S718" s="131"/>
      <c r="T718" s="131"/>
      <c r="U718" s="131" t="s">
        <v>205</v>
      </c>
      <c r="V718" s="131"/>
      <c r="W718" s="131"/>
      <c r="X718" s="131"/>
      <c r="Y718" s="131"/>
      <c r="Z718" s="131"/>
      <c r="AA718" s="131"/>
      <c r="AB718" s="130">
        <f t="shared" si="1034"/>
        <v>1</v>
      </c>
      <c r="AC718" s="77"/>
      <c r="AD718" s="77"/>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251"/>
      <c r="BT718" s="251"/>
      <c r="BU718" s="77"/>
      <c r="BV718" s="77"/>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c r="CS718" s="61"/>
      <c r="CT718" s="61"/>
      <c r="CU718" s="61"/>
      <c r="CV718" s="61"/>
      <c r="CW718" s="61"/>
      <c r="CX718" s="61"/>
      <c r="CY718" s="61"/>
      <c r="CZ718" s="61"/>
      <c r="DA718" s="61"/>
      <c r="DB718" s="61"/>
      <c r="DC718" s="61"/>
      <c r="DD718" s="61"/>
      <c r="DE718" s="61"/>
      <c r="DF718" s="61"/>
      <c r="DG718" s="61"/>
      <c r="DH718" s="61"/>
      <c r="DI718" s="61"/>
      <c r="DJ718" s="61"/>
      <c r="DK718" s="61"/>
      <c r="DL718" s="77"/>
      <c r="DM718" s="77"/>
      <c r="DN718" s="77"/>
      <c r="DO718" s="77"/>
      <c r="DP718" s="61"/>
      <c r="DQ718" s="61"/>
      <c r="DR718" s="61"/>
      <c r="DS718" s="61"/>
      <c r="DT718" s="61"/>
      <c r="DU718" s="61"/>
      <c r="DV718" s="61"/>
      <c r="DW718" s="61"/>
      <c r="DX718" s="61"/>
      <c r="DY718" s="61"/>
      <c r="DZ718" s="61"/>
      <c r="EA718" s="61"/>
      <c r="EB718" s="61"/>
      <c r="EC718" s="61"/>
      <c r="ED718" s="61"/>
      <c r="EE718" s="61"/>
      <c r="EF718" s="61"/>
      <c r="EG718" s="61"/>
      <c r="EH718" s="61"/>
      <c r="EI718" s="61"/>
      <c r="EJ718" s="61"/>
      <c r="EK718" s="61"/>
      <c r="EL718" s="61"/>
      <c r="EM718" s="61"/>
      <c r="EN718" s="61"/>
      <c r="EO718" s="61"/>
      <c r="EP718" s="61"/>
      <c r="EQ718" s="61"/>
      <c r="ER718" s="61"/>
      <c r="ES718" s="61"/>
      <c r="ET718" s="61"/>
      <c r="EU718" s="61"/>
      <c r="EV718" s="61"/>
      <c r="EW718" s="61"/>
      <c r="EX718" s="61"/>
      <c r="EY718" s="61"/>
      <c r="EZ718" s="61"/>
      <c r="FA718" s="61"/>
      <c r="FB718" s="61"/>
      <c r="FC718" s="61"/>
      <c r="FD718" s="61"/>
      <c r="FE718" s="77"/>
      <c r="FF718" s="77"/>
      <c r="FG718" s="77"/>
      <c r="FH718" s="77"/>
      <c r="FI718" s="77"/>
      <c r="FJ718" s="61"/>
      <c r="FK718" s="61"/>
      <c r="FL718" s="61"/>
      <c r="FM718" s="61"/>
      <c r="FN718" s="61"/>
      <c r="FO718" s="61"/>
      <c r="FP718" s="61"/>
      <c r="FQ718" s="61"/>
      <c r="FR718" s="61"/>
      <c r="FS718" s="61"/>
      <c r="FT718" s="61"/>
      <c r="FU718" s="61"/>
      <c r="FV718" s="61"/>
      <c r="FW718" s="61"/>
      <c r="FX718" s="61"/>
      <c r="FY718" s="61"/>
      <c r="FZ718" s="61"/>
      <c r="GA718" s="61"/>
      <c r="GB718" s="61"/>
      <c r="GC718" s="61"/>
      <c r="GD718" s="61"/>
      <c r="GE718" s="61"/>
      <c r="GF718" s="61"/>
      <c r="GG718" s="61"/>
      <c r="GH718" s="61"/>
      <c r="GI718" s="61"/>
      <c r="GJ718" s="61"/>
      <c r="GK718" s="61"/>
      <c r="GL718" s="61"/>
      <c r="GM718" s="61"/>
      <c r="GN718" s="61"/>
      <c r="GO718" s="61"/>
      <c r="GP718" s="61"/>
      <c r="GQ718" s="61"/>
      <c r="GR718" s="61"/>
      <c r="GS718" s="61"/>
      <c r="GT718" s="61"/>
      <c r="GU718" s="61"/>
      <c r="GV718" s="61"/>
      <c r="GW718" s="61"/>
      <c r="GX718" s="61"/>
      <c r="GY718" s="77"/>
      <c r="GZ718" s="77"/>
      <c r="HA718" s="77"/>
      <c r="HB718" s="77"/>
      <c r="HC718" s="77"/>
      <c r="HD718" s="61"/>
      <c r="HE718" s="61"/>
      <c r="HF718" s="61"/>
      <c r="HG718" s="61"/>
      <c r="HH718" s="61"/>
      <c r="HI718" s="61"/>
      <c r="HJ718" s="61"/>
      <c r="HK718" s="61"/>
      <c r="HL718" s="61"/>
      <c r="HM718" s="61"/>
      <c r="HN718" s="61"/>
      <c r="HO718" s="61"/>
      <c r="HP718" s="61"/>
      <c r="HQ718" s="61"/>
      <c r="HR718" s="61"/>
      <c r="HS718" s="61"/>
      <c r="HT718" s="61"/>
      <c r="HU718" s="61"/>
      <c r="HV718" s="61"/>
      <c r="HW718" s="61"/>
      <c r="HX718" s="61"/>
      <c r="HY718" s="61"/>
      <c r="HZ718" s="61"/>
      <c r="IA718" s="61"/>
      <c r="IB718" s="61"/>
      <c r="IC718" s="61"/>
      <c r="ID718" s="61"/>
      <c r="IE718" s="61"/>
      <c r="IF718" s="61"/>
      <c r="IG718" s="61"/>
      <c r="IH718" s="61"/>
      <c r="II718" s="61"/>
      <c r="IJ718" s="61"/>
      <c r="IK718" s="61"/>
      <c r="IL718" s="61"/>
      <c r="IM718" s="61"/>
      <c r="IN718" s="61"/>
      <c r="IO718" s="61"/>
      <c r="IP718" s="61"/>
      <c r="IQ718" s="61"/>
      <c r="IR718" s="61"/>
      <c r="IS718" s="77"/>
      <c r="IT718" s="77"/>
      <c r="IU718" s="77"/>
      <c r="IV718" s="77"/>
      <c r="IW718" s="61"/>
      <c r="IX718" s="61"/>
      <c r="IY718" s="61"/>
      <c r="IZ718" s="61"/>
      <c r="JA718" s="61"/>
      <c r="JB718" s="61"/>
      <c r="JC718" s="61"/>
      <c r="JD718" s="61"/>
      <c r="JE718" s="61"/>
      <c r="JF718" s="61"/>
      <c r="JG718" s="61"/>
      <c r="JH718" s="61"/>
      <c r="JI718" s="61"/>
      <c r="JJ718" s="61"/>
      <c r="JK718" s="61"/>
      <c r="JL718" s="61"/>
      <c r="JM718" s="61"/>
      <c r="JN718" s="61"/>
      <c r="JO718" s="61"/>
      <c r="JP718" s="61"/>
      <c r="JQ718" s="61"/>
      <c r="JR718" s="61"/>
      <c r="JS718" s="61"/>
      <c r="JT718" s="61"/>
      <c r="JU718" s="61"/>
      <c r="JV718" s="61"/>
      <c r="JW718" s="61"/>
      <c r="JX718" s="61"/>
      <c r="JY718" s="61"/>
      <c r="JZ718" s="61"/>
      <c r="KA718" s="61"/>
      <c r="KB718" s="61"/>
      <c r="KC718" s="61"/>
      <c r="KD718" s="61"/>
      <c r="KE718" s="61"/>
      <c r="KF718" s="61"/>
      <c r="KG718" s="61"/>
      <c r="KH718" s="61"/>
      <c r="KI718" s="61"/>
      <c r="KJ718" s="61"/>
      <c r="KK718" s="78"/>
      <c r="KL718" s="78"/>
      <c r="KM718" s="78"/>
      <c r="KN718" s="61"/>
      <c r="KO718" s="61"/>
      <c r="KP718" s="61"/>
      <c r="KQ718" s="61"/>
      <c r="KR718" s="61"/>
      <c r="KS718" s="61"/>
      <c r="KT718" s="61"/>
      <c r="KU718" s="61"/>
      <c r="KV718" s="61"/>
      <c r="KW718" s="61"/>
      <c r="KX718" s="61"/>
      <c r="KY718" s="61"/>
      <c r="KZ718" s="61"/>
      <c r="LA718" s="61"/>
      <c r="LB718" s="61"/>
      <c r="LC718" s="61"/>
      <c r="LD718" s="61"/>
      <c r="LE718" s="61"/>
      <c r="LF718" s="61"/>
      <c r="LG718" s="61"/>
      <c r="LH718" s="61"/>
      <c r="LI718" s="61"/>
      <c r="LJ718" s="61"/>
      <c r="LK718" s="61"/>
      <c r="LL718" s="61"/>
      <c r="LM718" s="61"/>
      <c r="LN718" s="61"/>
      <c r="LO718" s="61"/>
      <c r="LP718" s="61"/>
      <c r="LQ718" s="61"/>
      <c r="LR718" s="202"/>
      <c r="LS718" s="203"/>
      <c r="LT718" s="202"/>
      <c r="LU718" s="203"/>
      <c r="LV718" s="202"/>
      <c r="LW718" s="203"/>
      <c r="LX718" s="202"/>
      <c r="LY718" s="203"/>
      <c r="LZ718" s="204"/>
      <c r="MA718" s="208"/>
      <c r="MB718" s="61"/>
      <c r="MC718" s="61"/>
      <c r="MD718" s="61"/>
      <c r="ME718" s="61"/>
      <c r="MF718" s="61"/>
      <c r="MG718" s="61"/>
      <c r="MH718" s="61"/>
      <c r="MI718" s="61"/>
      <c r="MJ718" s="61"/>
      <c r="MK718" s="61"/>
      <c r="ML718" s="61"/>
      <c r="MM718" s="61"/>
      <c r="MN718" s="61"/>
      <c r="MO718" s="61"/>
      <c r="MP718" s="61"/>
      <c r="MQ718" s="61"/>
      <c r="MR718" s="61"/>
      <c r="MS718" s="61"/>
      <c r="MT718" s="61"/>
      <c r="MU718" s="61"/>
      <c r="MV718" s="61"/>
      <c r="MW718" s="61"/>
      <c r="MX718" s="61"/>
      <c r="MY718" s="61"/>
      <c r="MZ718" s="61"/>
      <c r="NA718" s="61"/>
      <c r="NB718" s="61"/>
      <c r="NC718" s="61"/>
      <c r="ND718" s="61"/>
      <c r="NE718" s="61"/>
      <c r="NF718" s="61"/>
      <c r="NG718" s="61"/>
      <c r="NH718" s="61"/>
      <c r="NI718" s="61"/>
      <c r="NJ718" s="61"/>
      <c r="NK718" s="61"/>
      <c r="NL718" s="61"/>
      <c r="NM718" s="61"/>
      <c r="NN718" s="61"/>
      <c r="NO718" s="61"/>
      <c r="NP718" s="61"/>
      <c r="NQ718" s="61"/>
      <c r="NR718" s="61"/>
      <c r="NS718" s="61"/>
      <c r="NT718" s="61"/>
      <c r="NU718" s="61"/>
      <c r="NV718" s="61"/>
      <c r="NW718" s="61"/>
      <c r="NX718" s="61"/>
      <c r="NY718" s="61"/>
      <c r="NZ718" s="61"/>
      <c r="OA718" s="61"/>
      <c r="OB718" s="61"/>
      <c r="OC718" s="61"/>
      <c r="OD718" s="61"/>
      <c r="OE718" s="61"/>
      <c r="OF718" s="61"/>
      <c r="OG718" s="61"/>
      <c r="OH718" s="61"/>
      <c r="OI718" s="61"/>
      <c r="OJ718" s="61"/>
      <c r="OK718" s="61"/>
      <c r="OL718" s="61"/>
      <c r="OM718" s="61"/>
      <c r="ON718" s="61"/>
      <c r="OO718" s="61"/>
      <c r="OP718" s="61"/>
      <c r="OQ718" s="61"/>
      <c r="OR718" s="61"/>
      <c r="OS718" s="61"/>
      <c r="OT718" s="61"/>
      <c r="OU718" s="61"/>
      <c r="OV718" s="61"/>
      <c r="OW718" s="61"/>
      <c r="OX718" s="61"/>
      <c r="OY718" s="61"/>
      <c r="OZ718" s="61"/>
    </row>
    <row r="719" spans="1:416" ht="42.75" hidden="1" customHeight="1">
      <c r="A719" s="282"/>
      <c r="B719" s="272">
        <v>263</v>
      </c>
      <c r="C719" s="275" t="s">
        <v>1172</v>
      </c>
      <c r="D719" s="288" t="s">
        <v>4</v>
      </c>
      <c r="E719" s="275" t="s">
        <v>1170</v>
      </c>
      <c r="F719" s="290" t="s">
        <v>6</v>
      </c>
      <c r="G719" s="281"/>
      <c r="H719" s="137" t="s">
        <v>1516</v>
      </c>
      <c r="I719" s="137" t="s">
        <v>1085</v>
      </c>
      <c r="J719" s="133"/>
      <c r="K719" s="206" t="s">
        <v>662</v>
      </c>
      <c r="L719" s="134" t="s">
        <v>500</v>
      </c>
      <c r="M719" s="55" t="s">
        <v>379</v>
      </c>
      <c r="N719" s="61" t="s">
        <v>370</v>
      </c>
      <c r="O719" s="282" t="s">
        <v>205</v>
      </c>
      <c r="P719" s="282"/>
      <c r="Q719" s="131"/>
      <c r="R719" s="131"/>
      <c r="S719" s="131"/>
      <c r="T719" s="131"/>
      <c r="U719" s="131"/>
      <c r="V719" s="131" t="s">
        <v>205</v>
      </c>
      <c r="W719" s="131"/>
      <c r="X719" s="131"/>
      <c r="Y719" s="131"/>
      <c r="Z719" s="131"/>
      <c r="AA719" s="131"/>
      <c r="AB719" s="130">
        <f t="shared" si="1034"/>
        <v>1</v>
      </c>
      <c r="AC719" s="77"/>
      <c r="AD719" s="77"/>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251"/>
      <c r="BT719" s="251"/>
      <c r="BU719" s="77"/>
      <c r="BV719" s="77"/>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77"/>
      <c r="DM719" s="77"/>
      <c r="DN719" s="77"/>
      <c r="DO719" s="77"/>
      <c r="DP719" s="61"/>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c r="EZ719" s="61"/>
      <c r="FA719" s="61"/>
      <c r="FB719" s="61"/>
      <c r="FC719" s="61"/>
      <c r="FD719" s="61"/>
      <c r="FE719" s="77"/>
      <c r="FF719" s="77"/>
      <c r="FG719" s="77"/>
      <c r="FH719" s="77"/>
      <c r="FI719" s="77"/>
      <c r="FJ719" s="61"/>
      <c r="FK719" s="61"/>
      <c r="FL719" s="61"/>
      <c r="FM719" s="61"/>
      <c r="FN719" s="61"/>
      <c r="FO719" s="61"/>
      <c r="FP719" s="61"/>
      <c r="FQ719" s="61"/>
      <c r="FR719" s="61"/>
      <c r="FS719" s="61"/>
      <c r="FT719" s="61"/>
      <c r="FU719" s="61"/>
      <c r="FV719" s="61"/>
      <c r="FW719" s="61"/>
      <c r="FX719" s="61"/>
      <c r="FY719" s="61"/>
      <c r="FZ719" s="61"/>
      <c r="GA719" s="61"/>
      <c r="GB719" s="61"/>
      <c r="GC719" s="61"/>
      <c r="GD719" s="61"/>
      <c r="GE719" s="61"/>
      <c r="GF719" s="61"/>
      <c r="GG719" s="61"/>
      <c r="GH719" s="61"/>
      <c r="GI719" s="61"/>
      <c r="GJ719" s="61"/>
      <c r="GK719" s="61"/>
      <c r="GL719" s="61"/>
      <c r="GM719" s="61"/>
      <c r="GN719" s="61"/>
      <c r="GO719" s="61"/>
      <c r="GP719" s="61"/>
      <c r="GQ719" s="61"/>
      <c r="GR719" s="61"/>
      <c r="GS719" s="61"/>
      <c r="GT719" s="61"/>
      <c r="GU719" s="61"/>
      <c r="GV719" s="61"/>
      <c r="GW719" s="61"/>
      <c r="GX719" s="61"/>
      <c r="GY719" s="79" t="s">
        <v>555</v>
      </c>
      <c r="GZ719" s="79" t="s">
        <v>555</v>
      </c>
      <c r="HA719" s="79" t="s">
        <v>555</v>
      </c>
      <c r="HB719" s="79" t="s">
        <v>555</v>
      </c>
      <c r="HC719" s="79" t="s">
        <v>555</v>
      </c>
      <c r="HD719" s="178">
        <v>2</v>
      </c>
      <c r="HE719" s="61">
        <v>2</v>
      </c>
      <c r="HF719" s="61">
        <v>1</v>
      </c>
      <c r="HG719" s="61">
        <v>2</v>
      </c>
      <c r="HH719" s="61">
        <v>2</v>
      </c>
      <c r="HI719" s="61">
        <v>2</v>
      </c>
      <c r="HJ719" s="61">
        <v>2</v>
      </c>
      <c r="HK719" s="61">
        <v>2</v>
      </c>
      <c r="HL719" s="61">
        <v>2</v>
      </c>
      <c r="HM719" s="61">
        <v>2</v>
      </c>
      <c r="HN719" s="61">
        <v>1</v>
      </c>
      <c r="HO719" s="61">
        <v>2</v>
      </c>
      <c r="HP719" s="61">
        <v>1</v>
      </c>
      <c r="HQ719" s="61">
        <v>2</v>
      </c>
      <c r="HR719" s="61">
        <v>2</v>
      </c>
      <c r="HS719" s="61">
        <v>2</v>
      </c>
      <c r="HT719" s="61">
        <v>2</v>
      </c>
      <c r="HU719" s="61">
        <v>2</v>
      </c>
      <c r="HV719" s="61">
        <v>2</v>
      </c>
      <c r="HW719" s="61"/>
      <c r="HX719" s="61"/>
      <c r="HY719" s="61"/>
      <c r="HZ719" s="61"/>
      <c r="IA719" s="61"/>
      <c r="IB719" s="61"/>
      <c r="IC719" s="61">
        <v>2</v>
      </c>
      <c r="ID719" s="61">
        <v>2</v>
      </c>
      <c r="IE719" s="61">
        <v>2</v>
      </c>
      <c r="IF719" s="61">
        <v>2</v>
      </c>
      <c r="IG719" s="61">
        <v>2</v>
      </c>
      <c r="IH719" s="202">
        <f>COUNTIF(HD719:IG719,"2")</f>
        <v>21</v>
      </c>
      <c r="II719" s="203">
        <f>IH719/(IH719+IJ719+IL719+IN719)</f>
        <v>0.875</v>
      </c>
      <c r="IJ719" s="202">
        <f>COUNTIF(HD719:IG719,"1")</f>
        <v>3</v>
      </c>
      <c r="IK719" s="203">
        <f>IJ719/(IH719+IJ719+IL719+IN719)</f>
        <v>0.125</v>
      </c>
      <c r="IL719" s="202">
        <f>COUNTIF(HD719:IG719,"0")</f>
        <v>0</v>
      </c>
      <c r="IM719" s="203">
        <f>IL719/(IH719+IJ719+IL719+IN719)</f>
        <v>0</v>
      </c>
      <c r="IN719" s="202">
        <f>COUNTIF(GO719:IG719,"KĐG")</f>
        <v>0</v>
      </c>
      <c r="IO719" s="203">
        <f>IN719/(IH719+IJ719+IL719+IN719)</f>
        <v>0</v>
      </c>
      <c r="IP719" s="204">
        <f>(((IH719*2)+(IJ719*1)+(IL719*0)))/(IH719+IJ719+IL719)</f>
        <v>1.875</v>
      </c>
      <c r="IQ719" s="208" t="str">
        <f>IF(IO719&gt;=50%,"KĐG",IF(IP719&gt;=1.6,"Đạt mục tiêu",IF(IP719&gt;=1,"Cần cố gắng","Chưa đạt")))</f>
        <v>Đạt mục tiêu</v>
      </c>
      <c r="IR719" s="208"/>
      <c r="IS719" s="77"/>
      <c r="IT719" s="77"/>
      <c r="IU719" s="77"/>
      <c r="IV719" s="77"/>
      <c r="IW719" s="61"/>
      <c r="IX719" s="61"/>
      <c r="IY719" s="61"/>
      <c r="IZ719" s="61"/>
      <c r="JA719" s="61"/>
      <c r="JB719" s="61"/>
      <c r="JC719" s="61"/>
      <c r="JD719" s="61"/>
      <c r="JE719" s="61"/>
      <c r="JF719" s="61"/>
      <c r="JG719" s="61"/>
      <c r="JH719" s="61"/>
      <c r="JI719" s="61"/>
      <c r="JJ719" s="61"/>
      <c r="JK719" s="61"/>
      <c r="JL719" s="61"/>
      <c r="JM719" s="61"/>
      <c r="JN719" s="61"/>
      <c r="JO719" s="61"/>
      <c r="JP719" s="61"/>
      <c r="JQ719" s="61"/>
      <c r="JR719" s="61"/>
      <c r="JS719" s="61"/>
      <c r="JT719" s="61"/>
      <c r="JU719" s="61"/>
      <c r="JV719" s="61"/>
      <c r="JW719" s="61"/>
      <c r="JX719" s="61"/>
      <c r="JY719" s="61"/>
      <c r="JZ719" s="61"/>
      <c r="KA719" s="61"/>
      <c r="KB719" s="61"/>
      <c r="KC719" s="61"/>
      <c r="KD719" s="61"/>
      <c r="KE719" s="61"/>
      <c r="KF719" s="61"/>
      <c r="KG719" s="61"/>
      <c r="KH719" s="61"/>
      <c r="KI719" s="61"/>
      <c r="KJ719" s="61"/>
      <c r="KK719" s="61"/>
      <c r="KL719" s="61"/>
      <c r="KM719" s="61"/>
      <c r="KN719" s="61"/>
      <c r="KO719" s="61"/>
      <c r="KP719" s="61"/>
      <c r="KQ719" s="61"/>
      <c r="KR719" s="61"/>
      <c r="KS719" s="61"/>
      <c r="KT719" s="61"/>
      <c r="KU719" s="61"/>
      <c r="KV719" s="61"/>
      <c r="KW719" s="61"/>
      <c r="KX719" s="61"/>
      <c r="KY719" s="61"/>
      <c r="KZ719" s="61"/>
      <c r="LA719" s="61"/>
      <c r="LB719" s="61"/>
      <c r="LC719" s="61"/>
      <c r="LD719" s="61"/>
      <c r="LE719" s="61"/>
      <c r="LF719" s="61"/>
      <c r="LG719" s="61"/>
      <c r="LH719" s="61"/>
      <c r="LI719" s="61"/>
      <c r="LJ719" s="61"/>
      <c r="LK719" s="61"/>
      <c r="LL719" s="61"/>
      <c r="LM719" s="61"/>
      <c r="LN719" s="61"/>
      <c r="LO719" s="61"/>
      <c r="LP719" s="61"/>
      <c r="LQ719" s="61"/>
      <c r="LR719" s="61"/>
      <c r="LS719" s="61"/>
      <c r="LT719" s="61"/>
      <c r="LU719" s="61"/>
      <c r="LV719" s="61"/>
      <c r="LW719" s="61"/>
      <c r="LX719" s="61"/>
      <c r="LY719" s="61"/>
      <c r="LZ719" s="61"/>
      <c r="MA719" s="61"/>
      <c r="MB719" s="61"/>
      <c r="MC719" s="61"/>
      <c r="MD719" s="61"/>
      <c r="ME719" s="61"/>
      <c r="MF719" s="61"/>
      <c r="MG719" s="61"/>
      <c r="MH719" s="61"/>
      <c r="MI719" s="61"/>
      <c r="MJ719" s="61"/>
      <c r="MK719" s="61"/>
      <c r="ML719" s="61"/>
      <c r="MM719" s="61"/>
      <c r="MN719" s="61"/>
      <c r="MO719" s="61"/>
      <c r="MP719" s="61"/>
      <c r="MQ719" s="61"/>
      <c r="MR719" s="61"/>
      <c r="MS719" s="61"/>
      <c r="MT719" s="61"/>
      <c r="MU719" s="61"/>
      <c r="MV719" s="61"/>
      <c r="MW719" s="61"/>
      <c r="MX719" s="61"/>
      <c r="MY719" s="61"/>
      <c r="MZ719" s="61"/>
      <c r="NA719" s="61"/>
      <c r="NB719" s="61"/>
      <c r="NC719" s="61"/>
      <c r="ND719" s="61"/>
      <c r="NE719" s="61"/>
      <c r="NF719" s="61"/>
      <c r="NG719" s="61"/>
      <c r="NH719" s="61"/>
      <c r="NI719" s="61"/>
      <c r="NJ719" s="61"/>
      <c r="NK719" s="61"/>
      <c r="NL719" s="61"/>
      <c r="NM719" s="61"/>
      <c r="NN719" s="61"/>
      <c r="NO719" s="61"/>
      <c r="NP719" s="61"/>
      <c r="NQ719" s="61"/>
      <c r="NR719" s="61"/>
      <c r="NS719" s="61"/>
      <c r="NT719" s="61"/>
      <c r="NU719" s="61"/>
      <c r="NV719" s="61"/>
      <c r="NW719" s="61"/>
      <c r="NX719" s="61"/>
      <c r="NY719" s="61"/>
      <c r="NZ719" s="61"/>
      <c r="OA719" s="61"/>
      <c r="OB719" s="61"/>
      <c r="OC719" s="61"/>
      <c r="OD719" s="61"/>
      <c r="OE719" s="61"/>
      <c r="OF719" s="61"/>
      <c r="OG719" s="61"/>
      <c r="OH719" s="61"/>
      <c r="OI719" s="61"/>
      <c r="OJ719" s="61"/>
      <c r="OK719" s="61"/>
      <c r="OL719" s="61"/>
      <c r="OM719" s="61"/>
      <c r="ON719" s="61"/>
      <c r="OO719" s="61"/>
      <c r="OP719" s="61"/>
      <c r="OQ719" s="61"/>
      <c r="OR719" s="61"/>
      <c r="OS719" s="61"/>
      <c r="OT719" s="61"/>
      <c r="OU719" s="61"/>
      <c r="OV719" s="61"/>
      <c r="OW719" s="61"/>
      <c r="OX719" s="61"/>
      <c r="OY719" s="61"/>
      <c r="OZ719" s="61"/>
    </row>
    <row r="720" spans="1:416" ht="42.75" hidden="1" customHeight="1">
      <c r="A720" s="282"/>
      <c r="B720" s="274"/>
      <c r="C720" s="279"/>
      <c r="D720" s="289"/>
      <c r="E720" s="279"/>
      <c r="F720" s="291"/>
      <c r="G720" s="281"/>
      <c r="H720" s="137" t="s">
        <v>1171</v>
      </c>
      <c r="I720" s="137" t="s">
        <v>1085</v>
      </c>
      <c r="J720" s="133"/>
      <c r="K720" s="206" t="s">
        <v>662</v>
      </c>
      <c r="L720" s="134" t="s">
        <v>500</v>
      </c>
      <c r="M720" s="55" t="s">
        <v>379</v>
      </c>
      <c r="N720" s="61" t="s">
        <v>370</v>
      </c>
      <c r="O720" s="282"/>
      <c r="P720" s="282"/>
      <c r="Q720" s="131"/>
      <c r="R720" s="131"/>
      <c r="S720" s="131"/>
      <c r="T720" s="131"/>
      <c r="U720" s="131"/>
      <c r="V720" s="131"/>
      <c r="W720" s="131" t="s">
        <v>205</v>
      </c>
      <c r="X720" s="131"/>
      <c r="Y720" s="131"/>
      <c r="Z720" s="131"/>
      <c r="AA720" s="131"/>
      <c r="AB720" s="130">
        <f t="shared" si="1034"/>
        <v>1</v>
      </c>
      <c r="AC720" s="77"/>
      <c r="AD720" s="77"/>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251"/>
      <c r="BT720" s="251"/>
      <c r="BU720" s="77"/>
      <c r="BV720" s="77"/>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61"/>
      <c r="DD720" s="61"/>
      <c r="DE720" s="61"/>
      <c r="DF720" s="61"/>
      <c r="DG720" s="61"/>
      <c r="DH720" s="61"/>
      <c r="DI720" s="61"/>
      <c r="DJ720" s="61"/>
      <c r="DK720" s="61"/>
      <c r="DL720" s="77"/>
      <c r="DM720" s="77"/>
      <c r="DN720" s="77"/>
      <c r="DO720" s="77"/>
      <c r="DP720" s="61"/>
      <c r="DQ720" s="61"/>
      <c r="DR720" s="61"/>
      <c r="DS720" s="61"/>
      <c r="DT720" s="61"/>
      <c r="DU720" s="61"/>
      <c r="DV720" s="61"/>
      <c r="DW720" s="61"/>
      <c r="DX720" s="61"/>
      <c r="DY720" s="61"/>
      <c r="DZ720" s="61"/>
      <c r="EA720" s="61"/>
      <c r="EB720" s="61"/>
      <c r="EC720" s="61"/>
      <c r="ED720" s="61"/>
      <c r="EE720" s="61"/>
      <c r="EF720" s="61"/>
      <c r="EG720" s="61"/>
      <c r="EH720" s="61"/>
      <c r="EI720" s="61"/>
      <c r="EJ720" s="61"/>
      <c r="EK720" s="61"/>
      <c r="EL720" s="61"/>
      <c r="EM720" s="61"/>
      <c r="EN720" s="61"/>
      <c r="EO720" s="61"/>
      <c r="EP720" s="61"/>
      <c r="EQ720" s="61"/>
      <c r="ER720" s="61"/>
      <c r="ES720" s="61"/>
      <c r="ET720" s="61"/>
      <c r="EU720" s="61"/>
      <c r="EV720" s="61"/>
      <c r="EW720" s="61"/>
      <c r="EX720" s="61"/>
      <c r="EY720" s="61"/>
      <c r="EZ720" s="61"/>
      <c r="FA720" s="61"/>
      <c r="FB720" s="61"/>
      <c r="FC720" s="61"/>
      <c r="FD720" s="61"/>
      <c r="FE720" s="77"/>
      <c r="FF720" s="77"/>
      <c r="FG720" s="77"/>
      <c r="FH720" s="77"/>
      <c r="FI720" s="77"/>
      <c r="FJ720" s="61"/>
      <c r="FK720" s="61"/>
      <c r="FL720" s="61"/>
      <c r="FM720" s="61"/>
      <c r="FN720" s="61"/>
      <c r="FO720" s="61"/>
      <c r="FP720" s="61"/>
      <c r="FQ720" s="61"/>
      <c r="FR720" s="61"/>
      <c r="FS720" s="61"/>
      <c r="FT720" s="61"/>
      <c r="FU720" s="61"/>
      <c r="FV720" s="61"/>
      <c r="FW720" s="61"/>
      <c r="FX720" s="61"/>
      <c r="FY720" s="61"/>
      <c r="FZ720" s="61"/>
      <c r="GA720" s="61"/>
      <c r="GB720" s="61"/>
      <c r="GC720" s="61"/>
      <c r="GD720" s="61"/>
      <c r="GE720" s="61"/>
      <c r="GF720" s="61"/>
      <c r="GG720" s="61"/>
      <c r="GH720" s="61"/>
      <c r="GI720" s="61"/>
      <c r="GJ720" s="61"/>
      <c r="GK720" s="61"/>
      <c r="GL720" s="61"/>
      <c r="GM720" s="61"/>
      <c r="GN720" s="61"/>
      <c r="GO720" s="61"/>
      <c r="GP720" s="61"/>
      <c r="GQ720" s="61"/>
      <c r="GR720" s="61"/>
      <c r="GS720" s="61"/>
      <c r="GT720" s="61"/>
      <c r="GU720" s="61"/>
      <c r="GV720" s="61"/>
      <c r="GW720" s="61"/>
      <c r="GX720" s="61"/>
      <c r="GY720" s="77"/>
      <c r="GZ720" s="77"/>
      <c r="HA720" s="77"/>
      <c r="HB720" s="77"/>
      <c r="HC720" s="77"/>
      <c r="HD720" s="178"/>
      <c r="HE720" s="61"/>
      <c r="HF720" s="61"/>
      <c r="HG720" s="61"/>
      <c r="HH720" s="61"/>
      <c r="HI720" s="61"/>
      <c r="HJ720" s="61"/>
      <c r="HK720" s="61"/>
      <c r="HL720" s="61"/>
      <c r="HM720" s="61"/>
      <c r="HN720" s="61"/>
      <c r="HO720" s="61"/>
      <c r="HP720" s="61"/>
      <c r="HQ720" s="61"/>
      <c r="HR720" s="61"/>
      <c r="HS720" s="61"/>
      <c r="HT720" s="61"/>
      <c r="HU720" s="61"/>
      <c r="HV720" s="61"/>
      <c r="HW720" s="61"/>
      <c r="HX720" s="61"/>
      <c r="HY720" s="61"/>
      <c r="HZ720" s="61"/>
      <c r="IA720" s="61"/>
      <c r="IB720" s="61"/>
      <c r="IC720" s="61"/>
      <c r="ID720" s="61"/>
      <c r="IE720" s="61"/>
      <c r="IF720" s="61"/>
      <c r="IG720" s="61"/>
      <c r="IH720" s="202"/>
      <c r="II720" s="203"/>
      <c r="IJ720" s="202"/>
      <c r="IK720" s="203"/>
      <c r="IL720" s="202"/>
      <c r="IM720" s="203"/>
      <c r="IN720" s="202"/>
      <c r="IO720" s="203"/>
      <c r="IP720" s="204"/>
      <c r="IQ720" s="208"/>
      <c r="IR720" s="78" t="s">
        <v>555</v>
      </c>
      <c r="IS720" s="78" t="s">
        <v>555</v>
      </c>
      <c r="IT720" s="78" t="s">
        <v>555</v>
      </c>
      <c r="IU720" s="78" t="s">
        <v>555</v>
      </c>
      <c r="IV720" s="78" t="s">
        <v>555</v>
      </c>
      <c r="IW720" s="61">
        <v>2</v>
      </c>
      <c r="IX720" s="61">
        <v>2</v>
      </c>
      <c r="IY720" s="61">
        <v>2</v>
      </c>
      <c r="IZ720" s="61">
        <v>2</v>
      </c>
      <c r="JA720" s="61">
        <v>2</v>
      </c>
      <c r="JB720" s="61">
        <v>2</v>
      </c>
      <c r="JC720" s="61">
        <v>2</v>
      </c>
      <c r="JD720" s="61">
        <v>2</v>
      </c>
      <c r="JE720" s="61">
        <v>2</v>
      </c>
      <c r="JF720" s="61">
        <v>2</v>
      </c>
      <c r="JG720" s="61">
        <v>2</v>
      </c>
      <c r="JH720" s="61">
        <v>2</v>
      </c>
      <c r="JI720" s="61">
        <v>2</v>
      </c>
      <c r="JJ720" s="61">
        <v>2</v>
      </c>
      <c r="JK720" s="61">
        <v>2</v>
      </c>
      <c r="JL720" s="61">
        <v>2</v>
      </c>
      <c r="JM720" s="61">
        <v>2</v>
      </c>
      <c r="JN720" s="61">
        <v>2</v>
      </c>
      <c r="JO720" s="61">
        <v>2</v>
      </c>
      <c r="JP720" s="61">
        <v>2</v>
      </c>
      <c r="JQ720" s="61">
        <v>2</v>
      </c>
      <c r="JR720" s="61">
        <v>2</v>
      </c>
      <c r="JS720" s="61">
        <v>2</v>
      </c>
      <c r="JT720" s="61">
        <v>2</v>
      </c>
      <c r="JU720" s="61">
        <v>2</v>
      </c>
      <c r="JV720" s="61">
        <v>2</v>
      </c>
      <c r="JW720" s="61">
        <v>2</v>
      </c>
      <c r="JX720" s="61">
        <v>2</v>
      </c>
      <c r="JY720" s="61">
        <v>2</v>
      </c>
      <c r="JZ720" s="61">
        <v>2</v>
      </c>
      <c r="KA720" s="202">
        <f t="shared" ref="KA720" si="1056">COUNTIF(IW720:JZ720,"2")</f>
        <v>30</v>
      </c>
      <c r="KB720" s="203">
        <f t="shared" ref="KB720" si="1057">KA720/(KA720+KC720+KE720+KG720)</f>
        <v>1</v>
      </c>
      <c r="KC720" s="202">
        <f t="shared" ref="KC720" si="1058">COUNTIF(IW720:JZ720,"1")</f>
        <v>0</v>
      </c>
      <c r="KD720" s="203">
        <f t="shared" ref="KD720" si="1059">KC720/(KA720+KC720+KE720+KG720)</f>
        <v>0</v>
      </c>
      <c r="KE720" s="202">
        <f t="shared" ref="KE720" si="1060">COUNTIF(IW720:JZ720,"0")</f>
        <v>0</v>
      </c>
      <c r="KF720" s="203">
        <f t="shared" ref="KF720" si="1061">KE720/(KA720+KC720+KE720+KG720)</f>
        <v>0</v>
      </c>
      <c r="KG720" s="202">
        <f>COUNTIF(II720:JZ720,"KĐG")</f>
        <v>0</v>
      </c>
      <c r="KH720" s="203">
        <f t="shared" ref="KH720" si="1062">KG720/(KA720+KC720+KE720+KG720)</f>
        <v>0</v>
      </c>
      <c r="KI720" s="204">
        <f t="shared" ref="KI720" si="1063">(((KA720*2)+(KC720*1)+(KE720*0)))/(KA720+KC720+KE720)</f>
        <v>2</v>
      </c>
      <c r="KJ720" s="205" t="str">
        <f t="shared" ref="KJ720" si="1064">IF(KH720&gt;=50%,"KĐG",IF(KI720&gt;=1.6,"Đạt mục tiêu",IF(KI720&gt;=1,"Cần cố gắng","Chưa đạt")))</f>
        <v>Đạt mục tiêu</v>
      </c>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61"/>
      <c r="LG720" s="61"/>
      <c r="LH720" s="61"/>
      <c r="LI720" s="61"/>
      <c r="LJ720" s="61"/>
      <c r="LK720" s="61"/>
      <c r="LL720" s="61"/>
      <c r="LM720" s="61"/>
      <c r="LN720" s="61"/>
      <c r="LO720" s="61"/>
      <c r="LP720" s="61"/>
      <c r="LQ720" s="61"/>
      <c r="LR720" s="61"/>
      <c r="LS720" s="61"/>
      <c r="LT720" s="61"/>
      <c r="LU720" s="61"/>
      <c r="LV720" s="61"/>
      <c r="LW720" s="61"/>
      <c r="LX720" s="61"/>
      <c r="LY720" s="61"/>
      <c r="LZ720" s="61"/>
      <c r="MA720" s="61"/>
      <c r="MB720" s="61"/>
      <c r="MC720" s="61"/>
      <c r="MD720" s="61"/>
      <c r="ME720" s="61"/>
      <c r="MF720" s="61"/>
      <c r="MG720" s="61"/>
      <c r="MH720" s="61"/>
      <c r="MI720" s="61"/>
      <c r="MJ720" s="61"/>
      <c r="MK720" s="61"/>
      <c r="ML720" s="61"/>
      <c r="MM720" s="61"/>
      <c r="MN720" s="61"/>
      <c r="MO720" s="61"/>
      <c r="MP720" s="61"/>
      <c r="MQ720" s="61"/>
      <c r="MR720" s="61"/>
      <c r="MS720" s="61"/>
      <c r="MT720" s="61"/>
      <c r="MU720" s="61"/>
      <c r="MV720" s="61"/>
      <c r="MW720" s="61"/>
      <c r="MX720" s="61"/>
      <c r="MY720" s="61"/>
      <c r="MZ720" s="61"/>
      <c r="NA720" s="61"/>
      <c r="NB720" s="61"/>
      <c r="NC720" s="61"/>
      <c r="ND720" s="61"/>
      <c r="NE720" s="61"/>
      <c r="NF720" s="61"/>
      <c r="NG720" s="61"/>
      <c r="NH720" s="61"/>
      <c r="NI720" s="61"/>
      <c r="NJ720" s="61"/>
      <c r="NK720" s="61"/>
      <c r="NL720" s="61"/>
      <c r="NM720" s="61"/>
      <c r="NN720" s="61"/>
      <c r="NO720" s="61"/>
      <c r="NP720" s="61"/>
      <c r="NQ720" s="61"/>
      <c r="NR720" s="61"/>
      <c r="NS720" s="61"/>
      <c r="NT720" s="61"/>
      <c r="NU720" s="61"/>
      <c r="NV720" s="61"/>
      <c r="NW720" s="61"/>
      <c r="NX720" s="61"/>
      <c r="NY720" s="61"/>
      <c r="NZ720" s="61"/>
      <c r="OA720" s="61"/>
      <c r="OB720" s="61"/>
      <c r="OC720" s="61"/>
      <c r="OD720" s="61"/>
      <c r="OE720" s="61"/>
      <c r="OF720" s="61"/>
      <c r="OG720" s="61"/>
      <c r="OH720" s="61"/>
      <c r="OI720" s="61"/>
      <c r="OJ720" s="61"/>
      <c r="OK720" s="61"/>
      <c r="OL720" s="61"/>
      <c r="OM720" s="61"/>
      <c r="ON720" s="61"/>
      <c r="OO720" s="61"/>
      <c r="OP720" s="61"/>
      <c r="OQ720" s="61"/>
      <c r="OR720" s="61"/>
      <c r="OS720" s="61"/>
      <c r="OT720" s="61"/>
      <c r="OU720" s="61"/>
      <c r="OV720" s="61"/>
      <c r="OW720" s="61"/>
      <c r="OX720" s="61"/>
      <c r="OY720" s="61"/>
      <c r="OZ720" s="61"/>
    </row>
    <row r="721" spans="1:423" ht="42.75" hidden="1" customHeight="1">
      <c r="A721" s="282"/>
      <c r="B721" s="274"/>
      <c r="C721" s="279"/>
      <c r="D721" s="289"/>
      <c r="E721" s="279"/>
      <c r="F721" s="291"/>
      <c r="G721" s="281"/>
      <c r="H721" s="137" t="s">
        <v>1517</v>
      </c>
      <c r="I721" s="137" t="s">
        <v>1085</v>
      </c>
      <c r="J721" s="133"/>
      <c r="K721" s="206" t="s">
        <v>662</v>
      </c>
      <c r="L721" s="134" t="s">
        <v>500</v>
      </c>
      <c r="M721" s="55" t="s">
        <v>379</v>
      </c>
      <c r="N721" s="61" t="s">
        <v>370</v>
      </c>
      <c r="O721" s="282"/>
      <c r="P721" s="282"/>
      <c r="Q721" s="131"/>
      <c r="R721" s="131"/>
      <c r="S721" s="131"/>
      <c r="T721" s="131"/>
      <c r="U721" s="131"/>
      <c r="V721" s="131"/>
      <c r="W721" s="131"/>
      <c r="X721" s="131" t="s">
        <v>205</v>
      </c>
      <c r="Y721" s="131"/>
      <c r="Z721" s="131"/>
      <c r="AA721" s="131"/>
      <c r="AB721" s="130">
        <f t="shared" si="1034"/>
        <v>1</v>
      </c>
      <c r="AC721" s="77"/>
      <c r="AD721" s="77"/>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251"/>
      <c r="BT721" s="251"/>
      <c r="BU721" s="77"/>
      <c r="BV721" s="77"/>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77"/>
      <c r="DM721" s="77"/>
      <c r="DN721" s="77"/>
      <c r="DO721" s="77"/>
      <c r="DP721" s="61"/>
      <c r="DQ721" s="61"/>
      <c r="DR721" s="61"/>
      <c r="DS721" s="61"/>
      <c r="DT721" s="61"/>
      <c r="DU721" s="61"/>
      <c r="DV721" s="61"/>
      <c r="DW721" s="61"/>
      <c r="DX721" s="61"/>
      <c r="DY721" s="61"/>
      <c r="DZ721" s="61"/>
      <c r="EA721" s="61"/>
      <c r="EB721" s="61"/>
      <c r="EC721" s="61"/>
      <c r="ED721" s="61"/>
      <c r="EE721" s="61"/>
      <c r="EF721" s="61"/>
      <c r="EG721" s="61"/>
      <c r="EH721" s="61"/>
      <c r="EI721" s="61"/>
      <c r="EJ721" s="61"/>
      <c r="EK721" s="61"/>
      <c r="EL721" s="61"/>
      <c r="EM721" s="61"/>
      <c r="EN721" s="61"/>
      <c r="EO721" s="61"/>
      <c r="EP721" s="61"/>
      <c r="EQ721" s="61"/>
      <c r="ER721" s="61"/>
      <c r="ES721" s="61"/>
      <c r="ET721" s="61"/>
      <c r="EU721" s="61"/>
      <c r="EV721" s="61"/>
      <c r="EW721" s="61"/>
      <c r="EX721" s="61"/>
      <c r="EY721" s="61"/>
      <c r="EZ721" s="61"/>
      <c r="FA721" s="61"/>
      <c r="FB721" s="61"/>
      <c r="FC721" s="61"/>
      <c r="FD721" s="61"/>
      <c r="FE721" s="77"/>
      <c r="FF721" s="77"/>
      <c r="FG721" s="77"/>
      <c r="FH721" s="77"/>
      <c r="FI721" s="77"/>
      <c r="FJ721" s="61"/>
      <c r="FK721" s="61"/>
      <c r="FL721" s="61"/>
      <c r="FM721" s="61"/>
      <c r="FN721" s="61"/>
      <c r="FO721" s="61"/>
      <c r="FP721" s="61"/>
      <c r="FQ721" s="61"/>
      <c r="FR721" s="61"/>
      <c r="FS721" s="61"/>
      <c r="FT721" s="61"/>
      <c r="FU721" s="61"/>
      <c r="FV721" s="61"/>
      <c r="FW721" s="61"/>
      <c r="FX721" s="61"/>
      <c r="FY721" s="61"/>
      <c r="FZ721" s="61"/>
      <c r="GA721" s="61"/>
      <c r="GB721" s="61"/>
      <c r="GC721" s="61"/>
      <c r="GD721" s="61"/>
      <c r="GE721" s="61"/>
      <c r="GF721" s="61"/>
      <c r="GG721" s="61"/>
      <c r="GH721" s="61"/>
      <c r="GI721" s="61"/>
      <c r="GJ721" s="61"/>
      <c r="GK721" s="61"/>
      <c r="GL721" s="61"/>
      <c r="GM721" s="61"/>
      <c r="GN721" s="61"/>
      <c r="GO721" s="61"/>
      <c r="GP721" s="61"/>
      <c r="GQ721" s="61"/>
      <c r="GR721" s="61"/>
      <c r="GS721" s="61"/>
      <c r="GT721" s="61"/>
      <c r="GU721" s="61"/>
      <c r="GV721" s="61"/>
      <c r="GW721" s="61"/>
      <c r="GX721" s="61"/>
      <c r="GY721" s="77"/>
      <c r="GZ721" s="77"/>
      <c r="HA721" s="77"/>
      <c r="HB721" s="77"/>
      <c r="HC721" s="77"/>
      <c r="HD721" s="178"/>
      <c r="HE721" s="61"/>
      <c r="HF721" s="61"/>
      <c r="HG721" s="61"/>
      <c r="HH721" s="61"/>
      <c r="HI721" s="61"/>
      <c r="HJ721" s="61"/>
      <c r="HK721" s="61"/>
      <c r="HL721" s="61"/>
      <c r="HM721" s="61"/>
      <c r="HN721" s="61"/>
      <c r="HO721" s="61"/>
      <c r="HP721" s="61"/>
      <c r="HQ721" s="61"/>
      <c r="HR721" s="61"/>
      <c r="HS721" s="61"/>
      <c r="HT721" s="61"/>
      <c r="HU721" s="61"/>
      <c r="HV721" s="61"/>
      <c r="HW721" s="61"/>
      <c r="HX721" s="61"/>
      <c r="HY721" s="61"/>
      <c r="HZ721" s="61"/>
      <c r="IA721" s="61"/>
      <c r="IB721" s="61"/>
      <c r="IC721" s="61"/>
      <c r="ID721" s="61"/>
      <c r="IE721" s="61"/>
      <c r="IF721" s="61"/>
      <c r="IG721" s="61"/>
      <c r="IH721" s="202"/>
      <c r="II721" s="203"/>
      <c r="IJ721" s="202"/>
      <c r="IK721" s="203"/>
      <c r="IL721" s="202"/>
      <c r="IM721" s="203"/>
      <c r="IN721" s="202"/>
      <c r="IO721" s="203"/>
      <c r="IP721" s="204"/>
      <c r="IQ721" s="208"/>
      <c r="IR721" s="208"/>
      <c r="IS721" s="77"/>
      <c r="IT721" s="77"/>
      <c r="IU721" s="77"/>
      <c r="IV721" s="77"/>
      <c r="IW721" s="61"/>
      <c r="IX721" s="61"/>
      <c r="IY721" s="61"/>
      <c r="IZ721" s="61"/>
      <c r="JA721" s="61"/>
      <c r="JB721" s="61"/>
      <c r="JC721" s="61"/>
      <c r="JD721" s="61"/>
      <c r="JE721" s="61"/>
      <c r="JF721" s="61"/>
      <c r="JG721" s="61"/>
      <c r="JH721" s="61"/>
      <c r="JI721" s="61"/>
      <c r="JJ721" s="61"/>
      <c r="JK721" s="61"/>
      <c r="JL721" s="61"/>
      <c r="JM721" s="61"/>
      <c r="JN721" s="61"/>
      <c r="JO721" s="61"/>
      <c r="JP721" s="61"/>
      <c r="JQ721" s="61"/>
      <c r="JR721" s="61"/>
      <c r="JS721" s="61"/>
      <c r="JT721" s="61"/>
      <c r="JU721" s="61"/>
      <c r="JV721" s="61"/>
      <c r="JW721" s="61"/>
      <c r="JX721" s="61"/>
      <c r="JY721" s="61"/>
      <c r="JZ721" s="61"/>
      <c r="KA721" s="61"/>
      <c r="KB721" s="61"/>
      <c r="KC721" s="61"/>
      <c r="KD721" s="61"/>
      <c r="KE721" s="61"/>
      <c r="KF721" s="61"/>
      <c r="KG721" s="61"/>
      <c r="KH721" s="61"/>
      <c r="KI721" s="61"/>
      <c r="KJ721" s="61"/>
      <c r="KK721" s="78" t="s">
        <v>555</v>
      </c>
      <c r="KL721" s="78" t="s">
        <v>1036</v>
      </c>
      <c r="KM721" s="78" t="s">
        <v>1036</v>
      </c>
      <c r="KN721" s="61">
        <v>2</v>
      </c>
      <c r="KO721" s="61">
        <v>2</v>
      </c>
      <c r="KP721" s="61">
        <v>2</v>
      </c>
      <c r="KQ721" s="61">
        <v>2</v>
      </c>
      <c r="KR721" s="61">
        <v>2</v>
      </c>
      <c r="KS721" s="61">
        <v>2</v>
      </c>
      <c r="KT721" s="61">
        <v>2</v>
      </c>
      <c r="KU721" s="61">
        <v>2</v>
      </c>
      <c r="KV721" s="61">
        <v>2</v>
      </c>
      <c r="KW721" s="61">
        <v>2</v>
      </c>
      <c r="KX721" s="61">
        <v>2</v>
      </c>
      <c r="KY721" s="61">
        <v>2</v>
      </c>
      <c r="KZ721" s="61">
        <v>2</v>
      </c>
      <c r="LA721" s="61">
        <v>2</v>
      </c>
      <c r="LB721" s="61">
        <v>2</v>
      </c>
      <c r="LC721" s="61">
        <v>2</v>
      </c>
      <c r="LD721" s="61">
        <v>2</v>
      </c>
      <c r="LE721" s="61">
        <v>2</v>
      </c>
      <c r="LF721" s="61">
        <v>2</v>
      </c>
      <c r="LG721" s="61">
        <v>1</v>
      </c>
      <c r="LH721" s="61">
        <v>2</v>
      </c>
      <c r="LI721" s="61">
        <v>2</v>
      </c>
      <c r="LJ721" s="61">
        <v>2</v>
      </c>
      <c r="LK721" s="61">
        <v>2</v>
      </c>
      <c r="LL721" s="61">
        <v>2</v>
      </c>
      <c r="LM721" s="61">
        <v>2</v>
      </c>
      <c r="LN721" s="61">
        <v>2</v>
      </c>
      <c r="LO721" s="61">
        <v>2</v>
      </c>
      <c r="LP721" s="61">
        <v>2</v>
      </c>
      <c r="LQ721" s="61">
        <v>2</v>
      </c>
      <c r="LR721" s="202">
        <f>COUNTIF(KN721:LQ721,"2")</f>
        <v>29</v>
      </c>
      <c r="LS721" s="203">
        <f>LR721/(LR721+LT721+LV721+LX721)</f>
        <v>0.96666666666666667</v>
      </c>
      <c r="LT721" s="202">
        <f>COUNTIF(KN721:LQ721,"1")</f>
        <v>1</v>
      </c>
      <c r="LU721" s="203">
        <f>LT721/(LR721+LT721+LV721+LX721)</f>
        <v>3.3333333333333333E-2</v>
      </c>
      <c r="LV721" s="202">
        <f>COUNTIF(KN721:LQ721,"0")</f>
        <v>0</v>
      </c>
      <c r="LW721" s="203">
        <f>LV721/(LR721+LT721+LV721+LX721)</f>
        <v>0</v>
      </c>
      <c r="LX721" s="202">
        <f>COUNTIF(KA721:LQ721,"KĐG")</f>
        <v>0</v>
      </c>
      <c r="LY721" s="203">
        <f>LX721/(LR721+LT721+LV721+LX721)</f>
        <v>0</v>
      </c>
      <c r="LZ721" s="204">
        <f>(((LR721*2)+(LT721*1)+(LV721*0)))/(LR721+LT721+LV721)</f>
        <v>1.9666666666666666</v>
      </c>
      <c r="MA721" s="208" t="str">
        <f>IF(LY721&gt;=50%,"KĐG",IF(LZ721&gt;=1.6,"Đạt mục tiêu",IF(LZ721&gt;=1,"Cần cố gắng","Chưa đạt")))</f>
        <v>Đạt mục tiêu</v>
      </c>
      <c r="MB721" s="61"/>
      <c r="MC721" s="61"/>
      <c r="MD721" s="61"/>
      <c r="ME721" s="61"/>
      <c r="MF721" s="61"/>
      <c r="MG721" s="61"/>
      <c r="MH721" s="61"/>
      <c r="MI721" s="61"/>
      <c r="MJ721" s="61"/>
      <c r="MK721" s="61"/>
      <c r="ML721" s="61"/>
      <c r="MM721" s="61"/>
      <c r="MN721" s="61"/>
      <c r="MO721" s="61"/>
      <c r="MP721" s="61"/>
      <c r="MQ721" s="61"/>
      <c r="MR721" s="61"/>
      <c r="MS721" s="61"/>
      <c r="MT721" s="61"/>
      <c r="MU721" s="61"/>
      <c r="MV721" s="61"/>
      <c r="MW721" s="61"/>
      <c r="MX721" s="61"/>
      <c r="MY721" s="61"/>
      <c r="MZ721" s="61"/>
      <c r="NA721" s="61"/>
      <c r="NB721" s="61"/>
      <c r="NC721" s="61"/>
      <c r="ND721" s="61"/>
      <c r="NE721" s="61"/>
      <c r="NF721" s="61"/>
      <c r="NG721" s="61"/>
      <c r="NH721" s="61"/>
      <c r="NI721" s="61"/>
      <c r="NJ721" s="61"/>
      <c r="NK721" s="61"/>
      <c r="NL721" s="61"/>
      <c r="NM721" s="61"/>
      <c r="NN721" s="61"/>
      <c r="NO721" s="61"/>
      <c r="NP721" s="61"/>
      <c r="NQ721" s="61"/>
      <c r="NR721" s="61"/>
      <c r="NS721" s="61"/>
      <c r="NT721" s="61"/>
      <c r="NU721" s="61"/>
      <c r="NV721" s="61"/>
      <c r="NW721" s="61"/>
      <c r="NX721" s="61"/>
      <c r="NY721" s="61"/>
      <c r="NZ721" s="61"/>
      <c r="OA721" s="61"/>
      <c r="OB721" s="61"/>
      <c r="OC721" s="61"/>
      <c r="OD721" s="61"/>
      <c r="OE721" s="61"/>
      <c r="OF721" s="61"/>
      <c r="OG721" s="61"/>
      <c r="OH721" s="61"/>
      <c r="OI721" s="61"/>
      <c r="OJ721" s="61"/>
      <c r="OK721" s="61"/>
      <c r="OL721" s="61"/>
      <c r="OM721" s="61"/>
      <c r="ON721" s="61"/>
      <c r="OO721" s="61"/>
      <c r="OP721" s="61"/>
      <c r="OQ721" s="61"/>
      <c r="OR721" s="61"/>
      <c r="OS721" s="61"/>
      <c r="OT721" s="61"/>
      <c r="OU721" s="61"/>
      <c r="OV721" s="61"/>
      <c r="OW721" s="61"/>
      <c r="OX721" s="61"/>
      <c r="OY721" s="61"/>
      <c r="OZ721" s="61"/>
    </row>
    <row r="722" spans="1:423" ht="42.75" hidden="1" customHeight="1">
      <c r="A722" s="282"/>
      <c r="B722" s="274"/>
      <c r="C722" s="279"/>
      <c r="D722" s="289"/>
      <c r="E722" s="279"/>
      <c r="F722" s="291"/>
      <c r="G722" s="281"/>
      <c r="H722" s="137" t="s">
        <v>1518</v>
      </c>
      <c r="I722" s="137" t="s">
        <v>1085</v>
      </c>
      <c r="J722" s="133"/>
      <c r="K722" s="206" t="s">
        <v>662</v>
      </c>
      <c r="L722" s="134" t="s">
        <v>500</v>
      </c>
      <c r="M722" s="55" t="s">
        <v>379</v>
      </c>
      <c r="N722" s="61" t="s">
        <v>370</v>
      </c>
      <c r="O722" s="282"/>
      <c r="P722" s="282"/>
      <c r="Q722" s="131"/>
      <c r="R722" s="131"/>
      <c r="S722" s="131"/>
      <c r="T722" s="131"/>
      <c r="U722" s="131"/>
      <c r="V722" s="131"/>
      <c r="W722" s="131"/>
      <c r="X722" s="131"/>
      <c r="Y722" s="131" t="s">
        <v>205</v>
      </c>
      <c r="Z722" s="131"/>
      <c r="AA722" s="131"/>
      <c r="AB722" s="130">
        <f t="shared" si="1034"/>
        <v>1</v>
      </c>
      <c r="AC722" s="77"/>
      <c r="AD722" s="77"/>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251"/>
      <c r="BT722" s="251"/>
      <c r="BU722" s="77"/>
      <c r="BV722" s="77"/>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77"/>
      <c r="DM722" s="77"/>
      <c r="DN722" s="77"/>
      <c r="DO722" s="77"/>
      <c r="DP722" s="61"/>
      <c r="DQ722" s="61"/>
      <c r="DR722" s="61"/>
      <c r="DS722" s="61"/>
      <c r="DT722" s="61"/>
      <c r="DU722" s="61"/>
      <c r="DV722" s="61"/>
      <c r="DW722" s="61"/>
      <c r="DX722" s="61"/>
      <c r="DY722" s="61"/>
      <c r="DZ722" s="61"/>
      <c r="EA722" s="61"/>
      <c r="EB722" s="61"/>
      <c r="EC722" s="61"/>
      <c r="ED722" s="61"/>
      <c r="EE722" s="61"/>
      <c r="EF722" s="61"/>
      <c r="EG722" s="61"/>
      <c r="EH722" s="61"/>
      <c r="EI722" s="61"/>
      <c r="EJ722" s="61"/>
      <c r="EK722" s="61"/>
      <c r="EL722" s="61"/>
      <c r="EM722" s="61"/>
      <c r="EN722" s="61"/>
      <c r="EO722" s="61"/>
      <c r="EP722" s="61"/>
      <c r="EQ722" s="61"/>
      <c r="ER722" s="61"/>
      <c r="ES722" s="61"/>
      <c r="ET722" s="61"/>
      <c r="EU722" s="61"/>
      <c r="EV722" s="61"/>
      <c r="EW722" s="61"/>
      <c r="EX722" s="61"/>
      <c r="EY722" s="61"/>
      <c r="EZ722" s="61"/>
      <c r="FA722" s="61"/>
      <c r="FB722" s="61"/>
      <c r="FC722" s="61"/>
      <c r="FD722" s="61"/>
      <c r="FE722" s="77"/>
      <c r="FF722" s="77"/>
      <c r="FG722" s="77"/>
      <c r="FH722" s="77"/>
      <c r="FI722" s="77"/>
      <c r="FJ722" s="61"/>
      <c r="FK722" s="61"/>
      <c r="FL722" s="61"/>
      <c r="FM722" s="61"/>
      <c r="FN722" s="61"/>
      <c r="FO722" s="61"/>
      <c r="FP722" s="61"/>
      <c r="FQ722" s="61"/>
      <c r="FR722" s="61"/>
      <c r="FS722" s="61"/>
      <c r="FT722" s="61"/>
      <c r="FU722" s="61"/>
      <c r="FV722" s="61"/>
      <c r="FW722" s="61"/>
      <c r="FX722" s="61"/>
      <c r="FY722" s="61"/>
      <c r="FZ722" s="61"/>
      <c r="GA722" s="61"/>
      <c r="GB722" s="61"/>
      <c r="GC722" s="61"/>
      <c r="GD722" s="61"/>
      <c r="GE722" s="61"/>
      <c r="GF722" s="61"/>
      <c r="GG722" s="61"/>
      <c r="GH722" s="61"/>
      <c r="GI722" s="61"/>
      <c r="GJ722" s="61"/>
      <c r="GK722" s="61"/>
      <c r="GL722" s="61"/>
      <c r="GM722" s="61"/>
      <c r="GN722" s="61"/>
      <c r="GO722" s="61"/>
      <c r="GP722" s="61"/>
      <c r="GQ722" s="61"/>
      <c r="GR722" s="61"/>
      <c r="GS722" s="61"/>
      <c r="GT722" s="61"/>
      <c r="GU722" s="61"/>
      <c r="GV722" s="61"/>
      <c r="GW722" s="61"/>
      <c r="GX722" s="61"/>
      <c r="GY722" s="77"/>
      <c r="GZ722" s="77"/>
      <c r="HA722" s="77"/>
      <c r="HB722" s="77"/>
      <c r="HC722" s="77"/>
      <c r="HD722" s="178"/>
      <c r="HE722" s="61"/>
      <c r="HF722" s="61"/>
      <c r="HG722" s="61"/>
      <c r="HH722" s="61"/>
      <c r="HI722" s="61"/>
      <c r="HJ722" s="61"/>
      <c r="HK722" s="61"/>
      <c r="HL722" s="61"/>
      <c r="HM722" s="61"/>
      <c r="HN722" s="61"/>
      <c r="HO722" s="61"/>
      <c r="HP722" s="61"/>
      <c r="HQ722" s="61"/>
      <c r="HR722" s="61"/>
      <c r="HS722" s="61"/>
      <c r="HT722" s="61"/>
      <c r="HU722" s="61"/>
      <c r="HV722" s="61"/>
      <c r="HW722" s="61"/>
      <c r="HX722" s="61"/>
      <c r="HY722" s="61"/>
      <c r="HZ722" s="61"/>
      <c r="IA722" s="61"/>
      <c r="IB722" s="61"/>
      <c r="IC722" s="61"/>
      <c r="ID722" s="61"/>
      <c r="IE722" s="61"/>
      <c r="IF722" s="61"/>
      <c r="IG722" s="61"/>
      <c r="IH722" s="202"/>
      <c r="II722" s="203"/>
      <c r="IJ722" s="202"/>
      <c r="IK722" s="203"/>
      <c r="IL722" s="202"/>
      <c r="IM722" s="203"/>
      <c r="IN722" s="202"/>
      <c r="IO722" s="203"/>
      <c r="IP722" s="204"/>
      <c r="IQ722" s="208"/>
      <c r="IR722" s="208"/>
      <c r="IS722" s="77"/>
      <c r="IT722" s="77"/>
      <c r="IU722" s="77"/>
      <c r="IV722" s="77"/>
      <c r="IW722" s="61"/>
      <c r="IX722" s="61"/>
      <c r="IY722" s="61"/>
      <c r="IZ722" s="61"/>
      <c r="JA722" s="61"/>
      <c r="JB722" s="61"/>
      <c r="JC722" s="61"/>
      <c r="JD722" s="61"/>
      <c r="JE722" s="61"/>
      <c r="JF722" s="61"/>
      <c r="JG722" s="61"/>
      <c r="JH722" s="61"/>
      <c r="JI722" s="61"/>
      <c r="JJ722" s="61"/>
      <c r="JK722" s="61"/>
      <c r="JL722" s="61"/>
      <c r="JM722" s="61"/>
      <c r="JN722" s="61"/>
      <c r="JO722" s="61"/>
      <c r="JP722" s="61"/>
      <c r="JQ722" s="61"/>
      <c r="JR722" s="61"/>
      <c r="JS722" s="61"/>
      <c r="JT722" s="61"/>
      <c r="JU722" s="61"/>
      <c r="JV722" s="61"/>
      <c r="JW722" s="61"/>
      <c r="JX722" s="61"/>
      <c r="JY722" s="61"/>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61"/>
      <c r="LG722" s="61"/>
      <c r="LH722" s="61"/>
      <c r="LI722" s="61"/>
      <c r="LJ722" s="61"/>
      <c r="LK722" s="61"/>
      <c r="LL722" s="61"/>
      <c r="LM722" s="61"/>
      <c r="LN722" s="61"/>
      <c r="LO722" s="61"/>
      <c r="LP722" s="61"/>
      <c r="LQ722" s="61"/>
      <c r="LR722" s="61"/>
      <c r="LS722" s="61"/>
      <c r="LT722" s="61"/>
      <c r="LU722" s="61"/>
      <c r="LV722" s="61"/>
      <c r="LW722" s="61"/>
      <c r="LX722" s="61"/>
      <c r="LY722" s="61"/>
      <c r="LZ722" s="61"/>
      <c r="MA722" s="61"/>
      <c r="MB722" s="61"/>
      <c r="MC722" s="61"/>
      <c r="MD722" s="61"/>
      <c r="ME722" s="61"/>
      <c r="MF722" s="61"/>
      <c r="MG722" s="61"/>
      <c r="MH722" s="61"/>
      <c r="MI722" s="61"/>
      <c r="MJ722" s="61"/>
      <c r="MK722" s="61"/>
      <c r="ML722" s="61"/>
      <c r="MM722" s="61"/>
      <c r="MN722" s="61"/>
      <c r="MO722" s="61"/>
      <c r="MP722" s="61"/>
      <c r="MQ722" s="61"/>
      <c r="MR722" s="61"/>
      <c r="MS722" s="61"/>
      <c r="MT722" s="61"/>
      <c r="MU722" s="61"/>
      <c r="MV722" s="61"/>
      <c r="MW722" s="61"/>
      <c r="MX722" s="61"/>
      <c r="MY722" s="61"/>
      <c r="MZ722" s="61"/>
      <c r="NA722" s="61"/>
      <c r="NB722" s="61"/>
      <c r="NC722" s="61"/>
      <c r="ND722" s="61"/>
      <c r="NE722" s="61"/>
      <c r="NF722" s="61"/>
      <c r="NG722" s="61"/>
      <c r="NH722" s="61"/>
      <c r="NI722" s="61"/>
      <c r="NJ722" s="61"/>
      <c r="NK722" s="61"/>
      <c r="NL722" s="61"/>
      <c r="NM722" s="61"/>
      <c r="NN722" s="61"/>
      <c r="NO722" s="61"/>
      <c r="NP722" s="61"/>
      <c r="NQ722" s="61"/>
      <c r="NR722" s="61"/>
      <c r="NS722" s="61"/>
      <c r="NT722" s="61"/>
      <c r="NU722" s="61"/>
      <c r="NV722" s="61"/>
      <c r="NW722" s="61"/>
      <c r="NX722" s="61"/>
      <c r="NY722" s="61"/>
      <c r="NZ722" s="61"/>
      <c r="OA722" s="61"/>
      <c r="OB722" s="61"/>
      <c r="OC722" s="61"/>
      <c r="OD722" s="61"/>
      <c r="OE722" s="61"/>
      <c r="OF722" s="61"/>
      <c r="OG722" s="61"/>
      <c r="OH722" s="61"/>
      <c r="OI722" s="61"/>
      <c r="OJ722" s="61"/>
      <c r="OK722" s="61"/>
      <c r="OL722" s="61"/>
      <c r="OM722" s="61"/>
      <c r="ON722" s="61"/>
      <c r="OO722" s="61"/>
      <c r="OP722" s="61"/>
      <c r="OQ722" s="61"/>
      <c r="OR722" s="61"/>
      <c r="OS722" s="61"/>
      <c r="OT722" s="61"/>
      <c r="OU722" s="61"/>
      <c r="OV722" s="61"/>
      <c r="OW722" s="61"/>
      <c r="OX722" s="61"/>
      <c r="OY722" s="61"/>
      <c r="OZ722" s="61"/>
    </row>
    <row r="723" spans="1:423" ht="42.75" hidden="1" customHeight="1">
      <c r="A723" s="282"/>
      <c r="B723" s="274"/>
      <c r="C723" s="279"/>
      <c r="D723" s="289"/>
      <c r="E723" s="279"/>
      <c r="F723" s="291"/>
      <c r="G723" s="281"/>
      <c r="H723" s="137" t="s">
        <v>1519</v>
      </c>
      <c r="I723" s="137" t="s">
        <v>1085</v>
      </c>
      <c r="J723" s="133"/>
      <c r="K723" s="206"/>
      <c r="L723" s="134"/>
      <c r="M723" s="134" t="s">
        <v>379</v>
      </c>
      <c r="N723" s="61" t="s">
        <v>349</v>
      </c>
      <c r="O723" s="282"/>
      <c r="P723" s="282"/>
      <c r="Q723" s="131"/>
      <c r="R723" s="131"/>
      <c r="S723" s="131"/>
      <c r="T723" s="131"/>
      <c r="U723" s="131"/>
      <c r="V723" s="131"/>
      <c r="W723" s="131"/>
      <c r="X723" s="131"/>
      <c r="Y723" s="131"/>
      <c r="Z723" s="131" t="s">
        <v>205</v>
      </c>
      <c r="AA723" s="131"/>
      <c r="AB723" s="130">
        <f t="shared" si="1034"/>
        <v>1</v>
      </c>
      <c r="AC723" s="77"/>
      <c r="AD723" s="77"/>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251"/>
      <c r="BT723" s="251"/>
      <c r="BU723" s="77"/>
      <c r="BV723" s="77"/>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77"/>
      <c r="DM723" s="77"/>
      <c r="DN723" s="77"/>
      <c r="DO723" s="77"/>
      <c r="DP723" s="61"/>
      <c r="DQ723" s="61"/>
      <c r="DR723" s="61"/>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61"/>
      <c r="EX723" s="61"/>
      <c r="EY723" s="61"/>
      <c r="EZ723" s="61"/>
      <c r="FA723" s="61"/>
      <c r="FB723" s="61"/>
      <c r="FC723" s="61"/>
      <c r="FD723" s="61"/>
      <c r="FE723" s="77"/>
      <c r="FF723" s="77"/>
      <c r="FG723" s="77"/>
      <c r="FH723" s="77"/>
      <c r="FI723" s="77"/>
      <c r="FJ723" s="61"/>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c r="GL723" s="61"/>
      <c r="GM723" s="61"/>
      <c r="GN723" s="61"/>
      <c r="GO723" s="61"/>
      <c r="GP723" s="61"/>
      <c r="GQ723" s="61"/>
      <c r="GR723" s="61"/>
      <c r="GS723" s="61"/>
      <c r="GT723" s="61"/>
      <c r="GU723" s="61"/>
      <c r="GV723" s="61"/>
      <c r="GW723" s="61"/>
      <c r="GX723" s="61"/>
      <c r="GY723" s="77"/>
      <c r="GZ723" s="77"/>
      <c r="HA723" s="77"/>
      <c r="HB723" s="77"/>
      <c r="HC723" s="77"/>
      <c r="HD723" s="178"/>
      <c r="HE723" s="61"/>
      <c r="HF723" s="61"/>
      <c r="HG723" s="61"/>
      <c r="HH723" s="61"/>
      <c r="HI723" s="61"/>
      <c r="HJ723" s="61"/>
      <c r="HK723" s="61"/>
      <c r="HL723" s="61"/>
      <c r="HM723" s="61"/>
      <c r="HN723" s="61"/>
      <c r="HO723" s="61"/>
      <c r="HP723" s="61"/>
      <c r="HQ723" s="61"/>
      <c r="HR723" s="61"/>
      <c r="HS723" s="61"/>
      <c r="HT723" s="61"/>
      <c r="HU723" s="61"/>
      <c r="HV723" s="61"/>
      <c r="HW723" s="61"/>
      <c r="HX723" s="61"/>
      <c r="HY723" s="61"/>
      <c r="HZ723" s="61"/>
      <c r="IA723" s="61"/>
      <c r="IB723" s="61"/>
      <c r="IC723" s="61"/>
      <c r="ID723" s="61"/>
      <c r="IE723" s="61"/>
      <c r="IF723" s="61"/>
      <c r="IG723" s="61"/>
      <c r="IH723" s="202"/>
      <c r="II723" s="203"/>
      <c r="IJ723" s="202"/>
      <c r="IK723" s="203"/>
      <c r="IL723" s="202"/>
      <c r="IM723" s="203"/>
      <c r="IN723" s="202"/>
      <c r="IO723" s="203"/>
      <c r="IP723" s="204"/>
      <c r="IQ723" s="208"/>
      <c r="IR723" s="208"/>
      <c r="IS723" s="77"/>
      <c r="IT723" s="77"/>
      <c r="IU723" s="77"/>
      <c r="IV723" s="77"/>
      <c r="IW723" s="61"/>
      <c r="IX723" s="61"/>
      <c r="IY723" s="61"/>
      <c r="IZ723" s="61"/>
      <c r="JA723" s="61"/>
      <c r="JB723" s="61"/>
      <c r="JC723" s="61"/>
      <c r="JD723" s="61"/>
      <c r="JE723" s="61"/>
      <c r="JF723" s="61"/>
      <c r="JG723" s="61"/>
      <c r="JH723" s="61"/>
      <c r="JI723" s="61"/>
      <c r="JJ723" s="61"/>
      <c r="JK723" s="61"/>
      <c r="JL723" s="61"/>
      <c r="JM723" s="61"/>
      <c r="JN723" s="61"/>
      <c r="JO723" s="61"/>
      <c r="JP723" s="61"/>
      <c r="JQ723" s="61"/>
      <c r="JR723" s="61"/>
      <c r="JS723" s="61"/>
      <c r="JT723" s="61"/>
      <c r="JU723" s="61"/>
      <c r="JV723" s="61"/>
      <c r="JW723" s="61"/>
      <c r="JX723" s="61"/>
      <c r="JY723" s="61"/>
      <c r="JZ723" s="61"/>
      <c r="KA723" s="61"/>
      <c r="KB723" s="61"/>
      <c r="KC723" s="61"/>
      <c r="KD723" s="61"/>
      <c r="KE723" s="61"/>
      <c r="KF723" s="61"/>
      <c r="KG723" s="61"/>
      <c r="KH723" s="61"/>
      <c r="KI723" s="61"/>
      <c r="KJ723" s="61"/>
      <c r="KK723" s="61"/>
      <c r="KL723" s="61"/>
      <c r="KM723" s="61"/>
      <c r="KN723" s="61"/>
      <c r="KO723" s="61"/>
      <c r="KP723" s="61"/>
      <c r="KQ723" s="61"/>
      <c r="KR723" s="61"/>
      <c r="KS723" s="61"/>
      <c r="KT723" s="61"/>
      <c r="KU723" s="61"/>
      <c r="KV723" s="61"/>
      <c r="KW723" s="61"/>
      <c r="KX723" s="61"/>
      <c r="KY723" s="61"/>
      <c r="KZ723" s="61"/>
      <c r="LA723" s="61"/>
      <c r="LB723" s="61"/>
      <c r="LC723" s="61"/>
      <c r="LD723" s="61"/>
      <c r="LE723" s="61"/>
      <c r="LF723" s="61"/>
      <c r="LG723" s="61"/>
      <c r="LH723" s="61"/>
      <c r="LI723" s="61"/>
      <c r="LJ723" s="61"/>
      <c r="LK723" s="61"/>
      <c r="LL723" s="61"/>
      <c r="LM723" s="61"/>
      <c r="LN723" s="61"/>
      <c r="LO723" s="61"/>
      <c r="LP723" s="61"/>
      <c r="LQ723" s="61"/>
      <c r="LR723" s="61"/>
      <c r="LS723" s="61"/>
      <c r="LT723" s="61"/>
      <c r="LU723" s="61"/>
      <c r="LV723" s="61"/>
      <c r="LW723" s="61"/>
      <c r="LX723" s="61"/>
      <c r="LY723" s="61"/>
      <c r="LZ723" s="61"/>
      <c r="MA723" s="61"/>
      <c r="MB723" s="61"/>
      <c r="MC723" s="61"/>
      <c r="MD723" s="61"/>
      <c r="ME723" s="61"/>
      <c r="MF723" s="61"/>
      <c r="MG723" s="61"/>
      <c r="MH723" s="61"/>
      <c r="MI723" s="61"/>
      <c r="MJ723" s="61"/>
      <c r="MK723" s="61"/>
      <c r="ML723" s="61"/>
      <c r="MM723" s="61"/>
      <c r="MN723" s="61"/>
      <c r="MO723" s="61"/>
      <c r="MP723" s="61"/>
      <c r="MQ723" s="61"/>
      <c r="MR723" s="61"/>
      <c r="MS723" s="61"/>
      <c r="MT723" s="61"/>
      <c r="MU723" s="61"/>
      <c r="MV723" s="61"/>
      <c r="MW723" s="61"/>
      <c r="MX723" s="61"/>
      <c r="MY723" s="61"/>
      <c r="MZ723" s="61"/>
      <c r="NA723" s="61"/>
      <c r="NB723" s="61"/>
      <c r="NC723" s="61"/>
      <c r="ND723" s="61"/>
      <c r="NE723" s="61"/>
      <c r="NF723" s="61"/>
      <c r="NG723" s="61"/>
      <c r="NH723" s="61"/>
      <c r="NI723" s="61"/>
      <c r="NJ723" s="61"/>
      <c r="NK723" s="61"/>
      <c r="NL723" s="61"/>
      <c r="NM723" s="61"/>
      <c r="NN723" s="61"/>
      <c r="NO723" s="61"/>
      <c r="NP723" s="61"/>
      <c r="NQ723" s="61"/>
      <c r="NR723" s="61"/>
      <c r="NS723" s="61"/>
      <c r="NT723" s="61"/>
      <c r="NU723" s="61"/>
      <c r="NV723" s="61"/>
      <c r="NW723" s="61"/>
      <c r="NX723" s="61"/>
      <c r="NY723" s="61"/>
      <c r="NZ723" s="61"/>
      <c r="OA723" s="61"/>
      <c r="OB723" s="61"/>
      <c r="OC723" s="61"/>
      <c r="OD723" s="61"/>
      <c r="OE723" s="61"/>
      <c r="OF723" s="61"/>
      <c r="OG723" s="61"/>
      <c r="OH723" s="61"/>
      <c r="OI723" s="61"/>
      <c r="OJ723" s="61"/>
      <c r="OK723" s="61"/>
      <c r="OL723" s="61"/>
      <c r="OM723" s="61"/>
      <c r="ON723" s="61"/>
      <c r="OO723" s="61"/>
      <c r="OP723" s="61"/>
      <c r="OQ723" s="61"/>
      <c r="OR723" s="61"/>
      <c r="OS723" s="61"/>
      <c r="OT723" s="61"/>
      <c r="OU723" s="61"/>
      <c r="OV723" s="61"/>
      <c r="OW723" s="61"/>
      <c r="OX723" s="61"/>
      <c r="OY723" s="61"/>
      <c r="OZ723" s="61"/>
    </row>
    <row r="724" spans="1:423" ht="42.75" hidden="1" customHeight="1">
      <c r="A724" s="282"/>
      <c r="B724" s="273"/>
      <c r="C724" s="276"/>
      <c r="D724" s="309"/>
      <c r="E724" s="276"/>
      <c r="F724" s="295"/>
      <c r="G724" s="281"/>
      <c r="H724" s="137" t="s">
        <v>1520</v>
      </c>
      <c r="I724" s="137" t="s">
        <v>1085</v>
      </c>
      <c r="J724" s="133"/>
      <c r="K724" s="206" t="s">
        <v>662</v>
      </c>
      <c r="L724" s="134" t="s">
        <v>500</v>
      </c>
      <c r="M724" s="55" t="s">
        <v>379</v>
      </c>
      <c r="N724" s="61" t="s">
        <v>370</v>
      </c>
      <c r="O724" s="282"/>
      <c r="P724" s="282"/>
      <c r="Q724" s="131"/>
      <c r="R724" s="131"/>
      <c r="S724" s="131"/>
      <c r="T724" s="131"/>
      <c r="U724" s="131"/>
      <c r="V724" s="131"/>
      <c r="W724" s="131"/>
      <c r="X724" s="131"/>
      <c r="Y724" s="131"/>
      <c r="Z724" s="131"/>
      <c r="AA724" s="131" t="s">
        <v>205</v>
      </c>
      <c r="AB724" s="130">
        <f t="shared" si="1034"/>
        <v>1</v>
      </c>
      <c r="AC724" s="77"/>
      <c r="AD724" s="77"/>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251"/>
      <c r="BT724" s="251"/>
      <c r="BU724" s="77"/>
      <c r="BV724" s="77"/>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77"/>
      <c r="DM724" s="77"/>
      <c r="DN724" s="77"/>
      <c r="DO724" s="77"/>
      <c r="DP724" s="61"/>
      <c r="DQ724" s="61"/>
      <c r="DR724" s="61"/>
      <c r="DS724" s="61"/>
      <c r="DT724" s="61"/>
      <c r="DU724" s="61"/>
      <c r="DV724" s="61"/>
      <c r="DW724" s="61"/>
      <c r="DX724" s="61"/>
      <c r="DY724" s="61"/>
      <c r="DZ724" s="61"/>
      <c r="EA724" s="61"/>
      <c r="EB724" s="61"/>
      <c r="EC724" s="61"/>
      <c r="ED724" s="61"/>
      <c r="EE724" s="61"/>
      <c r="EF724" s="61"/>
      <c r="EG724" s="61"/>
      <c r="EH724" s="61"/>
      <c r="EI724" s="61"/>
      <c r="EJ724" s="61"/>
      <c r="EK724" s="61"/>
      <c r="EL724" s="61"/>
      <c r="EM724" s="61"/>
      <c r="EN724" s="61"/>
      <c r="EO724" s="61"/>
      <c r="EP724" s="61"/>
      <c r="EQ724" s="61"/>
      <c r="ER724" s="61"/>
      <c r="ES724" s="61"/>
      <c r="ET724" s="61"/>
      <c r="EU724" s="61"/>
      <c r="EV724" s="61"/>
      <c r="EW724" s="61"/>
      <c r="EX724" s="61"/>
      <c r="EY724" s="61"/>
      <c r="EZ724" s="61"/>
      <c r="FA724" s="61"/>
      <c r="FB724" s="61"/>
      <c r="FC724" s="61"/>
      <c r="FD724" s="61"/>
      <c r="FE724" s="77"/>
      <c r="FF724" s="77"/>
      <c r="FG724" s="77"/>
      <c r="FH724" s="77"/>
      <c r="FI724" s="77"/>
      <c r="FJ724" s="61"/>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c r="GL724" s="61"/>
      <c r="GM724" s="61"/>
      <c r="GN724" s="61"/>
      <c r="GO724" s="61"/>
      <c r="GP724" s="61"/>
      <c r="GQ724" s="61"/>
      <c r="GR724" s="61"/>
      <c r="GS724" s="61"/>
      <c r="GT724" s="61"/>
      <c r="GU724" s="61"/>
      <c r="GV724" s="61"/>
      <c r="GW724" s="61"/>
      <c r="GX724" s="61"/>
      <c r="GY724" s="77"/>
      <c r="GZ724" s="77"/>
      <c r="HA724" s="77"/>
      <c r="HB724" s="77"/>
      <c r="HC724" s="77"/>
      <c r="HD724" s="178"/>
      <c r="HE724" s="61"/>
      <c r="HF724" s="61"/>
      <c r="HG724" s="61"/>
      <c r="HH724" s="61"/>
      <c r="HI724" s="61"/>
      <c r="HJ724" s="61"/>
      <c r="HK724" s="61"/>
      <c r="HL724" s="61"/>
      <c r="HM724" s="61"/>
      <c r="HN724" s="61"/>
      <c r="HO724" s="61"/>
      <c r="HP724" s="61"/>
      <c r="HQ724" s="61"/>
      <c r="HR724" s="61"/>
      <c r="HS724" s="61"/>
      <c r="HT724" s="61"/>
      <c r="HU724" s="61"/>
      <c r="HV724" s="61"/>
      <c r="HW724" s="61"/>
      <c r="HX724" s="61"/>
      <c r="HY724" s="61"/>
      <c r="HZ724" s="61"/>
      <c r="IA724" s="61"/>
      <c r="IB724" s="61"/>
      <c r="IC724" s="61"/>
      <c r="ID724" s="61"/>
      <c r="IE724" s="61"/>
      <c r="IF724" s="61"/>
      <c r="IG724" s="61"/>
      <c r="IH724" s="202"/>
      <c r="II724" s="203"/>
      <c r="IJ724" s="202"/>
      <c r="IK724" s="203"/>
      <c r="IL724" s="202"/>
      <c r="IM724" s="203"/>
      <c r="IN724" s="202"/>
      <c r="IO724" s="203"/>
      <c r="IP724" s="204"/>
      <c r="IQ724" s="208"/>
      <c r="IR724" s="208"/>
      <c r="IS724" s="77"/>
      <c r="IT724" s="77"/>
      <c r="IU724" s="77"/>
      <c r="IV724" s="77"/>
      <c r="IW724" s="61"/>
      <c r="IX724" s="61"/>
      <c r="IY724" s="61"/>
      <c r="IZ724" s="61"/>
      <c r="JA724" s="61"/>
      <c r="JB724" s="61"/>
      <c r="JC724" s="61"/>
      <c r="JD724" s="61"/>
      <c r="JE724" s="61"/>
      <c r="JF724" s="61"/>
      <c r="JG724" s="61"/>
      <c r="JH724" s="61"/>
      <c r="JI724" s="61"/>
      <c r="JJ724" s="61"/>
      <c r="JK724" s="61"/>
      <c r="JL724" s="61"/>
      <c r="JM724" s="61"/>
      <c r="JN724" s="61"/>
      <c r="JO724" s="61"/>
      <c r="JP724" s="61"/>
      <c r="JQ724" s="61"/>
      <c r="JR724" s="61"/>
      <c r="JS724" s="61"/>
      <c r="JT724" s="61"/>
      <c r="JU724" s="61"/>
      <c r="JV724" s="61"/>
      <c r="JW724" s="61"/>
      <c r="JX724" s="61"/>
      <c r="JY724" s="61"/>
      <c r="JZ724" s="61"/>
      <c r="KA724" s="61"/>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61"/>
      <c r="LG724" s="61"/>
      <c r="LH724" s="61"/>
      <c r="LI724" s="61"/>
      <c r="LJ724" s="61"/>
      <c r="LK724" s="61"/>
      <c r="LL724" s="61"/>
      <c r="LM724" s="61"/>
      <c r="LN724" s="61"/>
      <c r="LO724" s="61"/>
      <c r="LP724" s="61"/>
      <c r="LQ724" s="61"/>
      <c r="LR724" s="61"/>
      <c r="LS724" s="61"/>
      <c r="LT724" s="61"/>
      <c r="LU724" s="61"/>
      <c r="LV724" s="61"/>
      <c r="LW724" s="61"/>
      <c r="LX724" s="61"/>
      <c r="LY724" s="61"/>
      <c r="LZ724" s="61"/>
      <c r="MA724" s="61"/>
      <c r="MB724" s="61"/>
      <c r="MC724" s="61"/>
      <c r="MD724" s="61"/>
      <c r="ME724" s="61"/>
      <c r="MF724" s="61"/>
      <c r="MG724" s="61"/>
      <c r="MH724" s="61"/>
      <c r="MI724" s="61"/>
      <c r="MJ724" s="61"/>
      <c r="MK724" s="61"/>
      <c r="ML724" s="61"/>
      <c r="MM724" s="61"/>
      <c r="MN724" s="61"/>
      <c r="MO724" s="61"/>
      <c r="MP724" s="61"/>
      <c r="MQ724" s="61"/>
      <c r="MR724" s="61"/>
      <c r="MS724" s="61"/>
      <c r="MT724" s="61"/>
      <c r="MU724" s="61"/>
      <c r="MV724" s="61"/>
      <c r="MW724" s="61"/>
      <c r="MX724" s="61"/>
      <c r="MY724" s="61"/>
      <c r="MZ724" s="61"/>
      <c r="NA724" s="61"/>
      <c r="NB724" s="61"/>
      <c r="NC724" s="61"/>
      <c r="ND724" s="61"/>
      <c r="NE724" s="61"/>
      <c r="NF724" s="61"/>
      <c r="NG724" s="61"/>
      <c r="NH724" s="61"/>
      <c r="NI724" s="61"/>
      <c r="NJ724" s="61"/>
      <c r="NK724" s="61"/>
      <c r="NL724" s="61"/>
      <c r="NM724" s="61"/>
      <c r="NN724" s="61"/>
      <c r="NO724" s="61"/>
      <c r="NP724" s="61"/>
      <c r="NQ724" s="61"/>
      <c r="NR724" s="61"/>
      <c r="NS724" s="61"/>
      <c r="NT724" s="61"/>
      <c r="NU724" s="61"/>
      <c r="NV724" s="61"/>
      <c r="NW724" s="61"/>
      <c r="NX724" s="61"/>
      <c r="NY724" s="61"/>
      <c r="NZ724" s="61"/>
      <c r="OA724" s="61"/>
      <c r="OB724" s="61"/>
      <c r="OC724" s="61"/>
      <c r="OD724" s="61"/>
      <c r="OE724" s="61"/>
      <c r="OF724" s="61"/>
      <c r="OG724" s="61"/>
      <c r="OH724" s="61"/>
      <c r="OI724" s="61"/>
      <c r="OJ724" s="61"/>
      <c r="OK724" s="61"/>
      <c r="OL724" s="61"/>
      <c r="OM724" s="61"/>
      <c r="ON724" s="61"/>
      <c r="OO724" s="61"/>
      <c r="OP724" s="61"/>
      <c r="OQ724" s="61"/>
      <c r="OR724" s="61"/>
      <c r="OS724" s="61"/>
      <c r="OT724" s="61"/>
      <c r="OU724" s="61"/>
      <c r="OV724" s="61"/>
      <c r="OW724" s="61"/>
      <c r="OX724" s="61"/>
      <c r="OY724" s="61"/>
      <c r="OZ724" s="61"/>
    </row>
    <row r="725" spans="1:423" ht="8.25" hidden="1" customHeight="1">
      <c r="A725" s="44"/>
      <c r="B725" s="61"/>
      <c r="C725" s="442"/>
      <c r="D725" s="443"/>
      <c r="E725" s="444"/>
      <c r="F725" s="134"/>
      <c r="G725" s="133"/>
      <c r="H725" s="133"/>
      <c r="I725" s="133"/>
      <c r="J725" s="134"/>
      <c r="K725" s="83"/>
      <c r="L725" s="83"/>
      <c r="M725" s="2"/>
      <c r="N725" s="44"/>
      <c r="O725" s="61"/>
      <c r="P725" s="61"/>
      <c r="Q725" s="131"/>
      <c r="R725" s="131"/>
      <c r="S725" s="131"/>
      <c r="T725" s="131"/>
      <c r="U725" s="131"/>
      <c r="V725" s="131"/>
      <c r="W725" s="131"/>
      <c r="X725" s="131"/>
      <c r="Y725" s="131"/>
      <c r="Z725" s="131"/>
      <c r="AA725" s="131"/>
      <c r="AB725" s="131"/>
      <c r="AC725" s="2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0"/>
      <c r="BJ725" s="40"/>
      <c r="BK725" s="40"/>
      <c r="BL725" s="40"/>
      <c r="BM725" s="40"/>
      <c r="BN725" s="40"/>
      <c r="BO725" s="40"/>
      <c r="BP725" s="40"/>
      <c r="BQ725" s="40"/>
      <c r="BR725" s="20"/>
      <c r="BS725" s="44"/>
      <c r="BT725" s="59"/>
      <c r="BU725" s="59"/>
      <c r="BV725" s="44"/>
      <c r="BW725" s="44"/>
      <c r="BX725" s="44"/>
      <c r="BY725" s="44"/>
      <c r="BZ725" s="44"/>
      <c r="CA725" s="44"/>
      <c r="CB725" s="44"/>
      <c r="CC725" s="44"/>
      <c r="CD725" s="44"/>
      <c r="CE725" s="44"/>
      <c r="CF725" s="44"/>
      <c r="CG725" s="44"/>
      <c r="CH725" s="44"/>
      <c r="CI725" s="44"/>
      <c r="CJ725" s="44"/>
      <c r="CK725" s="44"/>
      <c r="CL725" s="44"/>
      <c r="CM725" s="44"/>
      <c r="CN725" s="44"/>
      <c r="CO725" s="44"/>
      <c r="CP725" s="44"/>
      <c r="CQ725" s="44"/>
      <c r="CR725" s="44"/>
      <c r="CS725" s="44"/>
      <c r="CT725" s="44"/>
      <c r="CU725" s="44"/>
      <c r="CV725" s="44"/>
      <c r="CW725" s="44"/>
      <c r="CX725" s="44"/>
      <c r="CY725" s="44"/>
      <c r="CZ725" s="44"/>
      <c r="DA725" s="44"/>
      <c r="DB725" s="44"/>
      <c r="DC725" s="44"/>
      <c r="DD725" s="44"/>
      <c r="DE725" s="44"/>
      <c r="DF725" s="44"/>
      <c r="DG725" s="44"/>
      <c r="DH725" s="44"/>
      <c r="DI725" s="44"/>
      <c r="DJ725" s="44"/>
      <c r="DK725" s="44"/>
      <c r="DL725" s="44"/>
      <c r="DM725" s="44"/>
      <c r="DN725" s="44"/>
      <c r="DO725" s="44"/>
      <c r="DP725" s="44"/>
      <c r="DQ725" s="44"/>
      <c r="DR725" s="44"/>
      <c r="DS725" s="44"/>
      <c r="DT725" s="44"/>
      <c r="DU725" s="44"/>
      <c r="DV725" s="44"/>
      <c r="DW725" s="44"/>
      <c r="DX725" s="44"/>
      <c r="DY725" s="44"/>
      <c r="DZ725" s="44"/>
      <c r="EA725" s="44"/>
      <c r="EB725" s="44"/>
      <c r="EC725" s="44"/>
      <c r="ED725" s="44"/>
      <c r="EE725" s="44"/>
      <c r="EF725" s="44"/>
      <c r="EG725" s="44"/>
      <c r="EH725" s="44"/>
      <c r="EI725" s="44"/>
      <c r="EJ725" s="44"/>
      <c r="EK725" s="44"/>
      <c r="EL725" s="44"/>
      <c r="EM725" s="44"/>
      <c r="EN725" s="44"/>
      <c r="EO725" s="44"/>
      <c r="EP725" s="44"/>
      <c r="EQ725" s="44"/>
      <c r="ER725" s="44"/>
      <c r="ES725" s="44"/>
      <c r="ET725" s="44"/>
      <c r="EU725" s="44"/>
      <c r="EV725" s="44"/>
      <c r="EW725" s="44"/>
      <c r="EX725" s="44"/>
      <c r="EY725" s="44"/>
      <c r="EZ725" s="44"/>
      <c r="FA725" s="44"/>
      <c r="FB725" s="44"/>
      <c r="FC725" s="44"/>
      <c r="FD725" s="44"/>
      <c r="FE725" s="2"/>
      <c r="FF725" s="2"/>
      <c r="FG725" s="2"/>
      <c r="FH725" s="2"/>
      <c r="FI725" s="2"/>
      <c r="FJ725" s="44"/>
      <c r="FK725" s="44"/>
      <c r="FL725" s="44"/>
      <c r="FM725" s="88"/>
      <c r="FN725" s="95"/>
      <c r="FO725" s="44"/>
      <c r="FP725" s="95"/>
      <c r="FQ725" s="44"/>
      <c r="FR725" s="44"/>
      <c r="FS725" s="44"/>
      <c r="FT725" s="95"/>
      <c r="FU725" s="44"/>
      <c r="FV725" s="44"/>
      <c r="FW725" s="44"/>
      <c r="FX725" s="44"/>
      <c r="FY725" s="44"/>
      <c r="FZ725" s="44"/>
      <c r="GA725" s="44"/>
      <c r="GB725" s="44"/>
      <c r="GC725" s="44"/>
      <c r="GD725" s="44"/>
      <c r="GE725" s="44"/>
      <c r="GF725" s="44"/>
      <c r="GG725" s="88"/>
      <c r="GH725" s="44"/>
      <c r="GI725" s="44"/>
      <c r="GJ725" s="44"/>
      <c r="GK725" s="44"/>
      <c r="GL725" s="44"/>
      <c r="GM725" s="44"/>
      <c r="GN725" s="44"/>
      <c r="GO725" s="44"/>
      <c r="GP725" s="44"/>
      <c r="GQ725" s="44"/>
      <c r="GR725" s="44"/>
      <c r="GS725" s="44"/>
      <c r="GT725" s="44"/>
      <c r="GU725" s="44"/>
      <c r="GV725" s="44"/>
      <c r="GW725" s="44"/>
      <c r="GX725" s="44"/>
      <c r="GY725" s="44"/>
      <c r="GZ725" s="44"/>
      <c r="HA725" s="44"/>
      <c r="HB725" s="44"/>
      <c r="HC725" s="44"/>
      <c r="HD725" s="44"/>
      <c r="HE725" s="44"/>
      <c r="HF725" s="44"/>
      <c r="HG725" s="44"/>
      <c r="HH725" s="44"/>
      <c r="HI725" s="44"/>
      <c r="HJ725" s="44"/>
      <c r="HK725" s="44"/>
      <c r="HL725" s="44"/>
      <c r="HM725" s="44"/>
      <c r="HN725" s="44"/>
      <c r="HO725" s="44"/>
      <c r="HP725" s="44"/>
      <c r="HQ725" s="44"/>
      <c r="HR725" s="44"/>
      <c r="HS725" s="44"/>
      <c r="HT725" s="44"/>
      <c r="HU725" s="44"/>
      <c r="HV725" s="44"/>
      <c r="HW725" s="44"/>
      <c r="HX725" s="44"/>
      <c r="HY725" s="44"/>
      <c r="HZ725" s="44"/>
      <c r="IA725" s="44"/>
      <c r="IB725" s="44"/>
      <c r="IC725" s="44"/>
      <c r="ID725" s="44"/>
      <c r="IE725" s="44"/>
      <c r="IF725" s="44"/>
      <c r="IG725" s="44"/>
      <c r="IH725" s="44"/>
      <c r="II725" s="44"/>
      <c r="IJ725" s="44"/>
      <c r="IK725" s="44"/>
      <c r="IL725" s="44"/>
      <c r="IM725" s="44"/>
      <c r="IN725" s="44"/>
      <c r="IO725" s="44"/>
      <c r="IP725" s="44"/>
      <c r="IQ725" s="44"/>
      <c r="IR725" s="44"/>
      <c r="IS725" s="2"/>
      <c r="IT725" s="2"/>
      <c r="IU725" s="2"/>
      <c r="IV725" s="2"/>
      <c r="IW725" s="44"/>
      <c r="IX725" s="44"/>
      <c r="IY725" s="44"/>
      <c r="IZ725" s="44"/>
      <c r="JA725" s="44"/>
      <c r="JB725" s="44"/>
      <c r="JC725" s="44"/>
      <c r="JD725" s="44"/>
      <c r="JE725" s="44"/>
      <c r="JF725" s="44"/>
      <c r="JG725" s="44"/>
      <c r="JH725" s="44"/>
      <c r="JI725" s="44"/>
      <c r="JJ725" s="44"/>
      <c r="JK725" s="44"/>
      <c r="JL725" s="44"/>
      <c r="JM725" s="44"/>
      <c r="JN725" s="44"/>
      <c r="JO725" s="44"/>
      <c r="JP725" s="44"/>
      <c r="JQ725" s="44"/>
      <c r="JR725" s="44"/>
      <c r="JS725" s="44"/>
      <c r="JT725" s="44"/>
      <c r="JU725" s="44"/>
      <c r="JV725" s="44"/>
      <c r="JW725" s="44"/>
      <c r="JX725" s="44"/>
      <c r="JY725" s="44"/>
      <c r="JZ725" s="44"/>
      <c r="KA725" s="44"/>
      <c r="KB725" s="44"/>
      <c r="KC725" s="44"/>
      <c r="KD725" s="44"/>
      <c r="KE725" s="44"/>
      <c r="KF725" s="44"/>
      <c r="KG725" s="44"/>
      <c r="KH725" s="44"/>
      <c r="KI725" s="44"/>
      <c r="KJ725" s="44"/>
      <c r="KK725" s="44"/>
      <c r="KL725" s="44"/>
      <c r="KM725" s="44"/>
      <c r="KN725" s="44"/>
      <c r="KO725" s="44"/>
      <c r="KP725" s="44"/>
      <c r="KQ725" s="31"/>
      <c r="KR725" s="44"/>
      <c r="KS725" s="44"/>
      <c r="KT725" s="44"/>
      <c r="KU725" s="44"/>
      <c r="KV725" s="44"/>
      <c r="KW725" s="44"/>
      <c r="KX725" s="44"/>
      <c r="KY725" s="44"/>
      <c r="KZ725" s="44"/>
      <c r="LA725" s="44"/>
      <c r="LB725" s="44"/>
      <c r="LC725" s="44"/>
      <c r="LD725" s="44"/>
      <c r="LE725" s="44"/>
      <c r="LF725" s="44"/>
      <c r="LG725" s="44"/>
      <c r="LH725" s="44"/>
      <c r="LI725" s="44"/>
      <c r="LJ725" s="44"/>
      <c r="LK725" s="44"/>
      <c r="LL725" s="44"/>
      <c r="LM725" s="44"/>
      <c r="LN725" s="44"/>
      <c r="LO725" s="44"/>
      <c r="LP725" s="44"/>
      <c r="LQ725" s="44"/>
      <c r="LR725" s="44"/>
      <c r="LS725" s="44"/>
      <c r="LT725" s="44"/>
      <c r="LU725" s="44"/>
      <c r="LV725" s="44"/>
      <c r="LW725" s="44"/>
      <c r="LX725" s="44"/>
      <c r="LY725" s="44"/>
      <c r="LZ725" s="44"/>
      <c r="MA725" s="44"/>
      <c r="MB725" s="44"/>
      <c r="MC725" s="44"/>
      <c r="MD725" s="44"/>
      <c r="ME725" s="44"/>
      <c r="MF725" s="44"/>
      <c r="MG725" s="44"/>
      <c r="MH725" s="44"/>
      <c r="MI725" s="44"/>
      <c r="MJ725" s="44"/>
      <c r="MK725" s="44"/>
      <c r="ML725" s="44"/>
      <c r="MM725" s="44"/>
      <c r="MN725" s="44"/>
      <c r="MO725" s="44"/>
      <c r="MP725" s="44"/>
      <c r="MQ725" s="44"/>
      <c r="MR725" s="44"/>
      <c r="MS725" s="44"/>
      <c r="MT725" s="44"/>
      <c r="MU725" s="44"/>
      <c r="MV725" s="44"/>
      <c r="MW725" s="44"/>
      <c r="MX725" s="44"/>
      <c r="MY725" s="44"/>
      <c r="MZ725" s="44"/>
      <c r="NA725" s="44"/>
      <c r="NB725" s="44"/>
      <c r="NC725" s="44"/>
      <c r="ND725" s="44"/>
      <c r="NE725" s="44"/>
      <c r="NF725" s="44"/>
      <c r="NG725" s="44"/>
      <c r="NH725" s="44"/>
      <c r="NI725" s="44"/>
      <c r="NJ725" s="44"/>
      <c r="NK725" s="44"/>
      <c r="NL725" s="44"/>
      <c r="NM725" s="44"/>
      <c r="NN725" s="44"/>
      <c r="NO725" s="44"/>
      <c r="NP725" s="44"/>
      <c r="NQ725" s="44"/>
      <c r="NR725" s="44"/>
      <c r="NS725" s="44"/>
      <c r="NT725" s="44"/>
      <c r="NU725" s="44"/>
      <c r="NV725" s="44"/>
      <c r="NW725" s="44"/>
      <c r="NX725" s="44"/>
      <c r="NY725" s="44"/>
      <c r="NZ725" s="44"/>
      <c r="OA725" s="44"/>
      <c r="OB725" s="44"/>
      <c r="OC725" s="44"/>
      <c r="OD725" s="44"/>
      <c r="OE725" s="44"/>
      <c r="OF725" s="44"/>
      <c r="OG725" s="44"/>
      <c r="OH725" s="44"/>
      <c r="OI725" s="44"/>
      <c r="OJ725" s="44"/>
      <c r="OK725" s="44"/>
      <c r="OL725" s="44"/>
      <c r="OM725" s="44"/>
      <c r="ON725" s="44"/>
      <c r="OO725" s="44"/>
      <c r="OP725" s="44"/>
      <c r="OQ725" s="44"/>
      <c r="OR725" s="44"/>
      <c r="OS725" s="44"/>
      <c r="OT725" s="44"/>
      <c r="OU725" s="44"/>
      <c r="OV725" s="44"/>
      <c r="OW725" s="44"/>
      <c r="OX725" s="44"/>
      <c r="OY725" s="44"/>
      <c r="OZ725" s="61"/>
    </row>
    <row r="726" spans="1:423" ht="30" customHeight="1">
      <c r="A726" s="44"/>
      <c r="B726" s="362" t="s">
        <v>395</v>
      </c>
      <c r="C726" s="432"/>
      <c r="D726" s="432"/>
      <c r="E726" s="432"/>
      <c r="F726" s="362"/>
      <c r="G726" s="179">
        <f>SUM(G727:G731)</f>
        <v>28</v>
      </c>
      <c r="H726" s="180"/>
      <c r="I726" s="180"/>
      <c r="J726" s="181"/>
      <c r="K726" s="14"/>
      <c r="L726" s="67"/>
      <c r="M726" s="66"/>
      <c r="N726" s="26"/>
      <c r="O726" s="188">
        <f>SUM(O727:O731)</f>
        <v>263</v>
      </c>
      <c r="P726" s="189">
        <f>SUM(P727:P731)</f>
        <v>196</v>
      </c>
      <c r="Q726" s="188">
        <f t="shared" ref="Q726:AB726" si="1065">SUM(Q727:Q731)</f>
        <v>76</v>
      </c>
      <c r="R726" s="188">
        <f t="shared" si="1065"/>
        <v>47</v>
      </c>
      <c r="S726" s="188">
        <f t="shared" si="1065"/>
        <v>39</v>
      </c>
      <c r="T726" s="188">
        <f t="shared" si="1065"/>
        <v>60</v>
      </c>
      <c r="U726" s="188">
        <f t="shared" si="1065"/>
        <v>71</v>
      </c>
      <c r="V726" s="188">
        <f t="shared" si="1065"/>
        <v>66</v>
      </c>
      <c r="W726" s="188">
        <f t="shared" si="1065"/>
        <v>60</v>
      </c>
      <c r="X726" s="188">
        <f t="shared" si="1065"/>
        <v>51</v>
      </c>
      <c r="Y726" s="188">
        <f t="shared" si="1065"/>
        <v>57</v>
      </c>
      <c r="Z726" s="188">
        <f t="shared" si="1065"/>
        <v>55</v>
      </c>
      <c r="AA726" s="188">
        <f t="shared" si="1065"/>
        <v>73</v>
      </c>
      <c r="AB726" s="188">
        <f t="shared" si="1065"/>
        <v>657</v>
      </c>
      <c r="AC726" s="27">
        <f>SUM(AC727:AC732)</f>
        <v>50</v>
      </c>
      <c r="AD726" s="27">
        <f>SUM(AD727:AD732)</f>
        <v>53</v>
      </c>
      <c r="AE726" s="26">
        <f t="shared" ref="AE726:BR726" si="1066">SUM(AE727:AE731)</f>
        <v>0</v>
      </c>
      <c r="AF726" s="26">
        <f t="shared" si="1066"/>
        <v>0</v>
      </c>
      <c r="AG726" s="26">
        <f t="shared" si="1066"/>
        <v>0</v>
      </c>
      <c r="AH726" s="26">
        <f t="shared" si="1066"/>
        <v>0</v>
      </c>
      <c r="AI726" s="26">
        <f t="shared" si="1066"/>
        <v>0</v>
      </c>
      <c r="AJ726" s="26">
        <f t="shared" si="1066"/>
        <v>0</v>
      </c>
      <c r="AK726" s="26">
        <f t="shared" si="1066"/>
        <v>0</v>
      </c>
      <c r="AL726" s="26">
        <f t="shared" si="1066"/>
        <v>0</v>
      </c>
      <c r="AM726" s="26">
        <f t="shared" si="1066"/>
        <v>0</v>
      </c>
      <c r="AN726" s="26">
        <f t="shared" si="1066"/>
        <v>0</v>
      </c>
      <c r="AO726" s="26">
        <f t="shared" si="1066"/>
        <v>0</v>
      </c>
      <c r="AP726" s="26">
        <f t="shared" si="1066"/>
        <v>0</v>
      </c>
      <c r="AQ726" s="26">
        <f t="shared" si="1066"/>
        <v>0</v>
      </c>
      <c r="AR726" s="26">
        <f t="shared" si="1066"/>
        <v>0</v>
      </c>
      <c r="AS726" s="26">
        <f t="shared" si="1066"/>
        <v>0</v>
      </c>
      <c r="AT726" s="26">
        <f t="shared" si="1066"/>
        <v>0</v>
      </c>
      <c r="AU726" s="26">
        <f t="shared" si="1066"/>
        <v>0</v>
      </c>
      <c r="AV726" s="26">
        <f t="shared" si="1066"/>
        <v>0</v>
      </c>
      <c r="AW726" s="26">
        <f t="shared" si="1066"/>
        <v>0</v>
      </c>
      <c r="AX726" s="26">
        <f t="shared" si="1066"/>
        <v>0</v>
      </c>
      <c r="AY726" s="26">
        <f t="shared" si="1066"/>
        <v>0</v>
      </c>
      <c r="AZ726" s="26">
        <f t="shared" si="1066"/>
        <v>0</v>
      </c>
      <c r="BA726" s="26">
        <f t="shared" si="1066"/>
        <v>0</v>
      </c>
      <c r="BB726" s="26">
        <f t="shared" si="1066"/>
        <v>0</v>
      </c>
      <c r="BC726" s="26"/>
      <c r="BD726" s="26"/>
      <c r="BE726" s="26"/>
      <c r="BF726" s="26"/>
      <c r="BG726" s="26"/>
      <c r="BH726" s="26"/>
      <c r="BI726" s="26">
        <f t="shared" si="1066"/>
        <v>0</v>
      </c>
      <c r="BJ726" s="26">
        <f t="shared" si="1066"/>
        <v>0</v>
      </c>
      <c r="BK726" s="26">
        <f t="shared" si="1066"/>
        <v>0</v>
      </c>
      <c r="BL726" s="26">
        <f t="shared" si="1066"/>
        <v>0</v>
      </c>
      <c r="BM726" s="26">
        <f t="shared" si="1066"/>
        <v>0</v>
      </c>
      <c r="BN726" s="26">
        <f t="shared" si="1066"/>
        <v>0</v>
      </c>
      <c r="BO726" s="26">
        <f t="shared" si="1066"/>
        <v>0</v>
      </c>
      <c r="BP726" s="26">
        <f t="shared" si="1066"/>
        <v>0</v>
      </c>
      <c r="BQ726" s="26">
        <f t="shared" si="1066"/>
        <v>0</v>
      </c>
      <c r="BR726" s="26">
        <f t="shared" si="1066"/>
        <v>0</v>
      </c>
      <c r="BS726" s="262">
        <f>SUM(BS727:BS732)</f>
        <v>39</v>
      </c>
      <c r="BT726" s="262">
        <f>SUM(BT727:BT732)</f>
        <v>34</v>
      </c>
      <c r="BU726" s="27">
        <f t="shared" ref="BU726:CR726" si="1067">SUM(BU727:BU731)</f>
        <v>0</v>
      </c>
      <c r="BV726" s="27">
        <f t="shared" si="1067"/>
        <v>0</v>
      </c>
      <c r="BW726" s="26">
        <f t="shared" si="1067"/>
        <v>0</v>
      </c>
      <c r="BX726" s="26">
        <f t="shared" si="1067"/>
        <v>0</v>
      </c>
      <c r="BY726" s="26">
        <f t="shared" si="1067"/>
        <v>0</v>
      </c>
      <c r="BZ726" s="26">
        <f t="shared" si="1067"/>
        <v>0</v>
      </c>
      <c r="CA726" s="26">
        <f t="shared" si="1067"/>
        <v>0</v>
      </c>
      <c r="CB726" s="26">
        <f t="shared" si="1067"/>
        <v>0</v>
      </c>
      <c r="CC726" s="26">
        <f t="shared" si="1067"/>
        <v>0</v>
      </c>
      <c r="CD726" s="26">
        <f t="shared" si="1067"/>
        <v>0</v>
      </c>
      <c r="CE726" s="26">
        <f t="shared" si="1067"/>
        <v>0</v>
      </c>
      <c r="CF726" s="26">
        <f t="shared" si="1067"/>
        <v>0</v>
      </c>
      <c r="CG726" s="26">
        <f t="shared" si="1067"/>
        <v>0</v>
      </c>
      <c r="CH726" s="26">
        <f t="shared" si="1067"/>
        <v>0</v>
      </c>
      <c r="CI726" s="26">
        <f t="shared" si="1067"/>
        <v>0</v>
      </c>
      <c r="CJ726" s="26">
        <f t="shared" si="1067"/>
        <v>0</v>
      </c>
      <c r="CK726" s="26">
        <f t="shared" si="1067"/>
        <v>0</v>
      </c>
      <c r="CL726" s="26">
        <f t="shared" si="1067"/>
        <v>0</v>
      </c>
      <c r="CM726" s="26">
        <f t="shared" si="1067"/>
        <v>0</v>
      </c>
      <c r="CN726" s="26">
        <f t="shared" si="1067"/>
        <v>0</v>
      </c>
      <c r="CO726" s="26">
        <f t="shared" si="1067"/>
        <v>0</v>
      </c>
      <c r="CP726" s="26">
        <f t="shared" si="1067"/>
        <v>0</v>
      </c>
      <c r="CQ726" s="26">
        <f t="shared" si="1067"/>
        <v>0</v>
      </c>
      <c r="CR726" s="26">
        <f t="shared" si="1067"/>
        <v>0</v>
      </c>
      <c r="CS726" s="26"/>
      <c r="CT726" s="26"/>
      <c r="CU726" s="26"/>
      <c r="CV726" s="26"/>
      <c r="CW726" s="26"/>
      <c r="CX726" s="26"/>
      <c r="CY726" s="26">
        <f t="shared" ref="CY726:DH726" si="1068">SUM(CY727:CY731)</f>
        <v>0</v>
      </c>
      <c r="CZ726" s="26">
        <f t="shared" si="1068"/>
        <v>0</v>
      </c>
      <c r="DA726" s="26">
        <f t="shared" si="1068"/>
        <v>0</v>
      </c>
      <c r="DB726" s="26">
        <f t="shared" si="1068"/>
        <v>0</v>
      </c>
      <c r="DC726" s="26">
        <f t="shared" si="1068"/>
        <v>0</v>
      </c>
      <c r="DD726" s="26">
        <f t="shared" si="1068"/>
        <v>0</v>
      </c>
      <c r="DE726" s="26">
        <f t="shared" si="1068"/>
        <v>0</v>
      </c>
      <c r="DF726" s="26">
        <f t="shared" si="1068"/>
        <v>0</v>
      </c>
      <c r="DG726" s="26">
        <f t="shared" si="1068"/>
        <v>0</v>
      </c>
      <c r="DH726" s="26">
        <f t="shared" si="1068"/>
        <v>0</v>
      </c>
      <c r="DI726" s="26">
        <f t="shared" ref="DI726:DW726" si="1069">SUM(DI727:DI731)</f>
        <v>0</v>
      </c>
      <c r="DJ726" s="26">
        <f t="shared" si="1069"/>
        <v>0</v>
      </c>
      <c r="DK726" s="26">
        <f t="shared" si="1069"/>
        <v>0</v>
      </c>
      <c r="DL726" s="27">
        <f>SUM(DL727:DL732)</f>
        <v>33</v>
      </c>
      <c r="DM726" s="27">
        <f>SUM(DM727:DM732)</f>
        <v>33</v>
      </c>
      <c r="DN726" s="27">
        <f>SUM(DN727:DN732)</f>
        <v>32</v>
      </c>
      <c r="DO726" s="27">
        <f>SUM(DO727:DO732)</f>
        <v>35</v>
      </c>
      <c r="DP726" s="26">
        <f t="shared" si="1069"/>
        <v>0</v>
      </c>
      <c r="DQ726" s="26">
        <f t="shared" si="1069"/>
        <v>0</v>
      </c>
      <c r="DR726" s="26">
        <f t="shared" si="1069"/>
        <v>0</v>
      </c>
      <c r="DS726" s="26">
        <f t="shared" si="1069"/>
        <v>0</v>
      </c>
      <c r="DT726" s="26">
        <f t="shared" si="1069"/>
        <v>0</v>
      </c>
      <c r="DU726" s="26">
        <f t="shared" si="1069"/>
        <v>0</v>
      </c>
      <c r="DV726" s="26">
        <f t="shared" si="1069"/>
        <v>0</v>
      </c>
      <c r="DW726" s="26">
        <f t="shared" si="1069"/>
        <v>0</v>
      </c>
      <c r="DX726" s="26">
        <f t="shared" ref="DX726:GV726" si="1070">SUM(DX727:DX731)</f>
        <v>0</v>
      </c>
      <c r="DY726" s="26">
        <f t="shared" si="1070"/>
        <v>0</v>
      </c>
      <c r="DZ726" s="26">
        <f t="shared" si="1070"/>
        <v>0</v>
      </c>
      <c r="EA726" s="26">
        <f t="shared" si="1070"/>
        <v>0</v>
      </c>
      <c r="EB726" s="26">
        <f t="shared" si="1070"/>
        <v>0</v>
      </c>
      <c r="EC726" s="26">
        <f t="shared" si="1070"/>
        <v>0</v>
      </c>
      <c r="ED726" s="26">
        <f t="shared" si="1070"/>
        <v>0</v>
      </c>
      <c r="EE726" s="26">
        <f t="shared" si="1070"/>
        <v>0</v>
      </c>
      <c r="EF726" s="26">
        <f t="shared" si="1070"/>
        <v>0</v>
      </c>
      <c r="EG726" s="26">
        <f t="shared" si="1070"/>
        <v>0</v>
      </c>
      <c r="EH726" s="26">
        <f t="shared" si="1070"/>
        <v>0</v>
      </c>
      <c r="EI726" s="26"/>
      <c r="EJ726" s="26"/>
      <c r="EK726" s="26"/>
      <c r="EL726" s="26"/>
      <c r="EM726" s="26"/>
      <c r="EN726" s="26"/>
      <c r="EO726" s="26">
        <f t="shared" si="1070"/>
        <v>0</v>
      </c>
      <c r="EP726" s="26">
        <f t="shared" si="1070"/>
        <v>0</v>
      </c>
      <c r="EQ726" s="26">
        <f t="shared" si="1070"/>
        <v>0</v>
      </c>
      <c r="ER726" s="26">
        <f t="shared" si="1070"/>
        <v>0</v>
      </c>
      <c r="ES726" s="26">
        <f t="shared" si="1070"/>
        <v>0</v>
      </c>
      <c r="ET726" s="26">
        <f t="shared" si="1070"/>
        <v>0</v>
      </c>
      <c r="EU726" s="26">
        <f t="shared" si="1070"/>
        <v>0</v>
      </c>
      <c r="EV726" s="26">
        <f t="shared" si="1070"/>
        <v>0</v>
      </c>
      <c r="EW726" s="26">
        <f t="shared" si="1070"/>
        <v>0</v>
      </c>
      <c r="EX726" s="26">
        <f t="shared" si="1070"/>
        <v>0</v>
      </c>
      <c r="EY726" s="26">
        <f t="shared" si="1070"/>
        <v>0</v>
      </c>
      <c r="EZ726" s="26">
        <f t="shared" si="1070"/>
        <v>0</v>
      </c>
      <c r="FA726" s="26">
        <f t="shared" si="1070"/>
        <v>0</v>
      </c>
      <c r="FB726" s="26">
        <f t="shared" si="1070"/>
        <v>0</v>
      </c>
      <c r="FC726" s="26">
        <f t="shared" si="1070"/>
        <v>0</v>
      </c>
      <c r="FD726" s="26">
        <f t="shared" si="1070"/>
        <v>0</v>
      </c>
      <c r="FE726" s="14">
        <f>SUM(FE727:FE732)</f>
        <v>36</v>
      </c>
      <c r="FF726" s="14">
        <f>SUM(FF727:FF732)</f>
        <v>44</v>
      </c>
      <c r="FG726" s="14">
        <f>SUM(FG727:FG732)</f>
        <v>36</v>
      </c>
      <c r="FH726" s="14">
        <f>SUM(FH727:FH732)</f>
        <v>39</v>
      </c>
      <c r="FI726" s="14">
        <f>SUM(FI727:FI732)</f>
        <v>39</v>
      </c>
      <c r="FJ726" s="26">
        <f t="shared" si="1070"/>
        <v>0</v>
      </c>
      <c r="FK726" s="26">
        <f t="shared" si="1070"/>
        <v>0</v>
      </c>
      <c r="FL726" s="26">
        <f t="shared" si="1070"/>
        <v>0</v>
      </c>
      <c r="FM726" s="91">
        <f t="shared" si="1070"/>
        <v>0</v>
      </c>
      <c r="FN726" s="96">
        <f t="shared" si="1070"/>
        <v>0</v>
      </c>
      <c r="FO726" s="26">
        <f t="shared" si="1070"/>
        <v>0</v>
      </c>
      <c r="FP726" s="96">
        <f t="shared" si="1070"/>
        <v>0</v>
      </c>
      <c r="FQ726" s="26">
        <f t="shared" si="1070"/>
        <v>0</v>
      </c>
      <c r="FR726" s="26">
        <f t="shared" si="1070"/>
        <v>0</v>
      </c>
      <c r="FS726" s="26">
        <f t="shared" si="1070"/>
        <v>0</v>
      </c>
      <c r="FT726" s="96">
        <f t="shared" si="1070"/>
        <v>0</v>
      </c>
      <c r="FU726" s="26">
        <f t="shared" si="1070"/>
        <v>0</v>
      </c>
      <c r="FV726" s="26">
        <f t="shared" si="1070"/>
        <v>0</v>
      </c>
      <c r="FW726" s="26">
        <f t="shared" si="1070"/>
        <v>0</v>
      </c>
      <c r="FX726" s="26">
        <f t="shared" si="1070"/>
        <v>0</v>
      </c>
      <c r="FY726" s="26">
        <f t="shared" si="1070"/>
        <v>0</v>
      </c>
      <c r="FZ726" s="26">
        <f t="shared" si="1070"/>
        <v>0</v>
      </c>
      <c r="GA726" s="26">
        <f t="shared" si="1070"/>
        <v>0</v>
      </c>
      <c r="GB726" s="26">
        <f t="shared" si="1070"/>
        <v>0</v>
      </c>
      <c r="GC726" s="26">
        <f t="shared" si="1070"/>
        <v>0</v>
      </c>
      <c r="GD726" s="26"/>
      <c r="GE726" s="26"/>
      <c r="GF726" s="26"/>
      <c r="GG726" s="91"/>
      <c r="GH726" s="26"/>
      <c r="GI726" s="26">
        <f t="shared" si="1070"/>
        <v>0</v>
      </c>
      <c r="GJ726" s="26">
        <f t="shared" si="1070"/>
        <v>0</v>
      </c>
      <c r="GK726" s="26">
        <f t="shared" si="1070"/>
        <v>0</v>
      </c>
      <c r="GL726" s="26">
        <f t="shared" si="1070"/>
        <v>0</v>
      </c>
      <c r="GM726" s="26"/>
      <c r="GN726" s="26">
        <f t="shared" si="1070"/>
        <v>0</v>
      </c>
      <c r="GO726" s="26">
        <f t="shared" si="1070"/>
        <v>0</v>
      </c>
      <c r="GP726" s="26">
        <f t="shared" si="1070"/>
        <v>0</v>
      </c>
      <c r="GQ726" s="26">
        <f t="shared" si="1070"/>
        <v>0</v>
      </c>
      <c r="GR726" s="26">
        <f t="shared" si="1070"/>
        <v>0</v>
      </c>
      <c r="GS726" s="26">
        <f t="shared" si="1070"/>
        <v>0</v>
      </c>
      <c r="GT726" s="26">
        <f t="shared" si="1070"/>
        <v>0</v>
      </c>
      <c r="GU726" s="26">
        <f t="shared" si="1070"/>
        <v>0</v>
      </c>
      <c r="GV726" s="26">
        <f t="shared" si="1070"/>
        <v>0</v>
      </c>
      <c r="GW726" s="26">
        <f t="shared" ref="GW726:JN726" si="1071">SUM(GW727:GW731)</f>
        <v>0</v>
      </c>
      <c r="GX726" s="26">
        <f t="shared" si="1071"/>
        <v>0</v>
      </c>
      <c r="GY726" s="26">
        <f>SUM(GY727:GY732)</f>
        <v>42</v>
      </c>
      <c r="GZ726" s="26">
        <f t="shared" ref="GZ726:HC726" si="1072">SUM(GZ727:GZ732)</f>
        <v>34</v>
      </c>
      <c r="HA726" s="26">
        <f t="shared" si="1072"/>
        <v>36</v>
      </c>
      <c r="HB726" s="26">
        <f t="shared" si="1072"/>
        <v>37</v>
      </c>
      <c r="HC726" s="26">
        <f t="shared" si="1072"/>
        <v>37</v>
      </c>
      <c r="HD726" s="26">
        <f t="shared" si="1071"/>
        <v>0</v>
      </c>
      <c r="HE726" s="26">
        <f t="shared" si="1071"/>
        <v>0</v>
      </c>
      <c r="HF726" s="26">
        <f t="shared" si="1071"/>
        <v>0</v>
      </c>
      <c r="HG726" s="26">
        <f t="shared" si="1071"/>
        <v>0</v>
      </c>
      <c r="HH726" s="26">
        <f t="shared" si="1071"/>
        <v>0</v>
      </c>
      <c r="HI726" s="26">
        <f t="shared" si="1071"/>
        <v>0</v>
      </c>
      <c r="HJ726" s="26">
        <f t="shared" si="1071"/>
        <v>0</v>
      </c>
      <c r="HK726" s="26">
        <f t="shared" si="1071"/>
        <v>0</v>
      </c>
      <c r="HL726" s="26">
        <f t="shared" si="1071"/>
        <v>0</v>
      </c>
      <c r="HM726" s="26">
        <f t="shared" si="1071"/>
        <v>0</v>
      </c>
      <c r="HN726" s="26">
        <f t="shared" si="1071"/>
        <v>0</v>
      </c>
      <c r="HO726" s="26">
        <f t="shared" si="1071"/>
        <v>0</v>
      </c>
      <c r="HP726" s="26">
        <f t="shared" si="1071"/>
        <v>0</v>
      </c>
      <c r="HQ726" s="26">
        <f t="shared" si="1071"/>
        <v>0</v>
      </c>
      <c r="HR726" s="26">
        <f t="shared" si="1071"/>
        <v>0</v>
      </c>
      <c r="HS726" s="26">
        <f t="shared" si="1071"/>
        <v>0</v>
      </c>
      <c r="HT726" s="26">
        <f t="shared" si="1071"/>
        <v>0</v>
      </c>
      <c r="HU726" s="26">
        <f t="shared" si="1071"/>
        <v>0</v>
      </c>
      <c r="HV726" s="26">
        <f t="shared" si="1071"/>
        <v>0</v>
      </c>
      <c r="HW726" s="26"/>
      <c r="HX726" s="26"/>
      <c r="HY726" s="26"/>
      <c r="HZ726" s="26"/>
      <c r="IA726" s="26"/>
      <c r="IB726" s="26"/>
      <c r="IC726" s="26">
        <f t="shared" si="1071"/>
        <v>0</v>
      </c>
      <c r="ID726" s="26">
        <f t="shared" si="1071"/>
        <v>0</v>
      </c>
      <c r="IE726" s="26">
        <f t="shared" si="1071"/>
        <v>0</v>
      </c>
      <c r="IF726" s="26">
        <f t="shared" si="1071"/>
        <v>0</v>
      </c>
      <c r="IG726" s="26">
        <f t="shared" si="1071"/>
        <v>0</v>
      </c>
      <c r="IH726" s="26">
        <f t="shared" si="1071"/>
        <v>0</v>
      </c>
      <c r="II726" s="26">
        <f t="shared" si="1071"/>
        <v>0</v>
      </c>
      <c r="IJ726" s="26">
        <f t="shared" si="1071"/>
        <v>0</v>
      </c>
      <c r="IK726" s="26">
        <f t="shared" si="1071"/>
        <v>0</v>
      </c>
      <c r="IL726" s="26">
        <f t="shared" si="1071"/>
        <v>0</v>
      </c>
      <c r="IM726" s="26">
        <f t="shared" si="1071"/>
        <v>0</v>
      </c>
      <c r="IN726" s="26">
        <f t="shared" si="1071"/>
        <v>0</v>
      </c>
      <c r="IO726" s="26">
        <f t="shared" si="1071"/>
        <v>0</v>
      </c>
      <c r="IP726" s="26">
        <f t="shared" si="1071"/>
        <v>0</v>
      </c>
      <c r="IQ726" s="26">
        <f t="shared" si="1071"/>
        <v>0</v>
      </c>
      <c r="IR726" s="14">
        <f>SUM(IR727:IR732)</f>
        <v>44</v>
      </c>
      <c r="IS726" s="14">
        <f>SUM(IS727:IS732)</f>
        <v>42</v>
      </c>
      <c r="IT726" s="14">
        <f>SUM(IT727:IT732)</f>
        <v>40</v>
      </c>
      <c r="IU726" s="14">
        <f>SUM(IU727:IU732)</f>
        <v>40</v>
      </c>
      <c r="IV726" s="14">
        <f>SUM(IV727:IV732)</f>
        <v>41</v>
      </c>
      <c r="IW726" s="26">
        <f t="shared" si="1071"/>
        <v>0</v>
      </c>
      <c r="IX726" s="26">
        <f t="shared" si="1071"/>
        <v>0</v>
      </c>
      <c r="IY726" s="26">
        <f t="shared" si="1071"/>
        <v>0</v>
      </c>
      <c r="IZ726" s="26">
        <f t="shared" si="1071"/>
        <v>0</v>
      </c>
      <c r="JA726" s="26">
        <f t="shared" si="1071"/>
        <v>0</v>
      </c>
      <c r="JB726" s="26">
        <f t="shared" si="1071"/>
        <v>0</v>
      </c>
      <c r="JC726" s="26">
        <f t="shared" si="1071"/>
        <v>0</v>
      </c>
      <c r="JD726" s="26">
        <f t="shared" si="1071"/>
        <v>0</v>
      </c>
      <c r="JE726" s="26">
        <f t="shared" si="1071"/>
        <v>0</v>
      </c>
      <c r="JF726" s="26">
        <f t="shared" si="1071"/>
        <v>0</v>
      </c>
      <c r="JG726" s="26">
        <f t="shared" si="1071"/>
        <v>0</v>
      </c>
      <c r="JH726" s="26">
        <f t="shared" si="1071"/>
        <v>0</v>
      </c>
      <c r="JI726" s="26">
        <f t="shared" si="1071"/>
        <v>0</v>
      </c>
      <c r="JJ726" s="26">
        <f t="shared" si="1071"/>
        <v>0</v>
      </c>
      <c r="JK726" s="26">
        <f t="shared" si="1071"/>
        <v>0</v>
      </c>
      <c r="JL726" s="26">
        <f t="shared" si="1071"/>
        <v>0</v>
      </c>
      <c r="JM726" s="26">
        <f t="shared" si="1071"/>
        <v>0</v>
      </c>
      <c r="JN726" s="26">
        <f t="shared" si="1071"/>
        <v>0</v>
      </c>
      <c r="JO726" s="26">
        <f t="shared" ref="JO726:MI726" si="1073">SUM(JO727:JO731)</f>
        <v>0</v>
      </c>
      <c r="JP726" s="26">
        <f t="shared" si="1073"/>
        <v>0</v>
      </c>
      <c r="JQ726" s="26"/>
      <c r="JR726" s="26"/>
      <c r="JS726" s="26"/>
      <c r="JT726" s="26"/>
      <c r="JU726" s="26"/>
      <c r="JV726" s="26">
        <f t="shared" si="1073"/>
        <v>0</v>
      </c>
      <c r="JW726" s="26">
        <f t="shared" si="1073"/>
        <v>0</v>
      </c>
      <c r="JX726" s="26">
        <f t="shared" si="1073"/>
        <v>0</v>
      </c>
      <c r="JY726" s="26">
        <f t="shared" si="1073"/>
        <v>0</v>
      </c>
      <c r="JZ726" s="26">
        <f t="shared" si="1073"/>
        <v>0</v>
      </c>
      <c r="KA726" s="26">
        <f t="shared" si="1073"/>
        <v>0</v>
      </c>
      <c r="KB726" s="26">
        <f t="shared" si="1073"/>
        <v>0</v>
      </c>
      <c r="KC726" s="26">
        <f t="shared" si="1073"/>
        <v>0</v>
      </c>
      <c r="KD726" s="26">
        <f t="shared" si="1073"/>
        <v>0</v>
      </c>
      <c r="KE726" s="26">
        <f t="shared" si="1073"/>
        <v>0</v>
      </c>
      <c r="KF726" s="26">
        <f t="shared" si="1073"/>
        <v>0</v>
      </c>
      <c r="KG726" s="26">
        <f t="shared" si="1073"/>
        <v>0</v>
      </c>
      <c r="KH726" s="26">
        <f t="shared" si="1073"/>
        <v>0</v>
      </c>
      <c r="KI726" s="26">
        <f t="shared" si="1073"/>
        <v>0</v>
      </c>
      <c r="KJ726" s="26">
        <f t="shared" si="1073"/>
        <v>0</v>
      </c>
      <c r="KK726" s="14">
        <f>SUM(KK727:KK732)</f>
        <v>39</v>
      </c>
      <c r="KL726" s="26">
        <f t="shared" si="1073"/>
        <v>6</v>
      </c>
      <c r="KM726" s="14">
        <f>SUM(KM727:KM732)</f>
        <v>47</v>
      </c>
      <c r="KN726" s="26">
        <f t="shared" si="1073"/>
        <v>0</v>
      </c>
      <c r="KO726" s="26">
        <f t="shared" si="1073"/>
        <v>0</v>
      </c>
      <c r="KP726" s="26">
        <f t="shared" si="1073"/>
        <v>0</v>
      </c>
      <c r="KQ726" s="26">
        <f t="shared" si="1073"/>
        <v>0</v>
      </c>
      <c r="KR726" s="26">
        <f t="shared" si="1073"/>
        <v>0</v>
      </c>
      <c r="KS726" s="26">
        <f t="shared" si="1073"/>
        <v>0</v>
      </c>
      <c r="KT726" s="26">
        <f t="shared" si="1073"/>
        <v>0</v>
      </c>
      <c r="KU726" s="26">
        <f t="shared" si="1073"/>
        <v>0</v>
      </c>
      <c r="KV726" s="26">
        <f t="shared" si="1073"/>
        <v>0</v>
      </c>
      <c r="KW726" s="26">
        <f t="shared" si="1073"/>
        <v>0</v>
      </c>
      <c r="KX726" s="26">
        <f t="shared" si="1073"/>
        <v>0</v>
      </c>
      <c r="KY726" s="26">
        <f t="shared" si="1073"/>
        <v>0</v>
      </c>
      <c r="KZ726" s="26">
        <f t="shared" si="1073"/>
        <v>0</v>
      </c>
      <c r="LA726" s="26">
        <f t="shared" si="1073"/>
        <v>0</v>
      </c>
      <c r="LB726" s="26">
        <f t="shared" si="1073"/>
        <v>0</v>
      </c>
      <c r="LC726" s="26">
        <f t="shared" si="1073"/>
        <v>0</v>
      </c>
      <c r="LD726" s="26">
        <f t="shared" si="1073"/>
        <v>0</v>
      </c>
      <c r="LE726" s="26">
        <f t="shared" si="1073"/>
        <v>0</v>
      </c>
      <c r="LF726" s="26">
        <f t="shared" si="1073"/>
        <v>0</v>
      </c>
      <c r="LG726" s="26">
        <f t="shared" si="1073"/>
        <v>0</v>
      </c>
      <c r="LH726" s="26">
        <f t="shared" si="1073"/>
        <v>0</v>
      </c>
      <c r="LI726" s="26">
        <f t="shared" si="1073"/>
        <v>0</v>
      </c>
      <c r="LJ726" s="26">
        <f t="shared" si="1073"/>
        <v>0</v>
      </c>
      <c r="LK726" s="26"/>
      <c r="LL726" s="26"/>
      <c r="LM726" s="26"/>
      <c r="LN726" s="26"/>
      <c r="LO726" s="26">
        <f t="shared" si="1073"/>
        <v>0</v>
      </c>
      <c r="LP726" s="26">
        <f t="shared" si="1073"/>
        <v>0</v>
      </c>
      <c r="LQ726" s="26">
        <f t="shared" si="1073"/>
        <v>0</v>
      </c>
      <c r="LR726" s="26">
        <f t="shared" si="1073"/>
        <v>0</v>
      </c>
      <c r="LS726" s="26">
        <f t="shared" si="1073"/>
        <v>0</v>
      </c>
      <c r="LT726" s="26">
        <f t="shared" si="1073"/>
        <v>0</v>
      </c>
      <c r="LU726" s="26">
        <f t="shared" si="1073"/>
        <v>0</v>
      </c>
      <c r="LV726" s="26">
        <f t="shared" si="1073"/>
        <v>0</v>
      </c>
      <c r="LW726" s="26">
        <f t="shared" si="1073"/>
        <v>0</v>
      </c>
      <c r="LX726" s="26">
        <f t="shared" si="1073"/>
        <v>0</v>
      </c>
      <c r="LY726" s="26">
        <f t="shared" si="1073"/>
        <v>0</v>
      </c>
      <c r="LZ726" s="26">
        <f t="shared" si="1073"/>
        <v>0</v>
      </c>
      <c r="MA726" s="26">
        <f t="shared" si="1073"/>
        <v>0</v>
      </c>
      <c r="MB726" s="26">
        <f t="shared" si="1073"/>
        <v>0</v>
      </c>
      <c r="MC726" s="26">
        <f t="shared" si="1073"/>
        <v>0</v>
      </c>
      <c r="MD726" s="26">
        <f t="shared" si="1073"/>
        <v>0</v>
      </c>
      <c r="ME726" s="26">
        <f t="shared" si="1073"/>
        <v>0</v>
      </c>
      <c r="MF726" s="26">
        <f t="shared" si="1073"/>
        <v>0</v>
      </c>
      <c r="MG726" s="26">
        <f t="shared" si="1073"/>
        <v>0</v>
      </c>
      <c r="MH726" s="26">
        <f t="shared" si="1073"/>
        <v>0</v>
      </c>
      <c r="MI726" s="26">
        <f t="shared" si="1073"/>
        <v>0</v>
      </c>
      <c r="MJ726" s="26">
        <f t="shared" ref="MJ726:OU726" si="1074">SUM(MJ727:MJ731)</f>
        <v>0</v>
      </c>
      <c r="MK726" s="26">
        <f t="shared" si="1074"/>
        <v>0</v>
      </c>
      <c r="ML726" s="26">
        <f t="shared" si="1074"/>
        <v>0</v>
      </c>
      <c r="MM726" s="26">
        <f t="shared" si="1074"/>
        <v>0</v>
      </c>
      <c r="MN726" s="26">
        <f t="shared" si="1074"/>
        <v>0</v>
      </c>
      <c r="MO726" s="26">
        <f t="shared" si="1074"/>
        <v>0</v>
      </c>
      <c r="MP726" s="26">
        <f t="shared" si="1074"/>
        <v>0</v>
      </c>
      <c r="MQ726" s="26">
        <f t="shared" si="1074"/>
        <v>0</v>
      </c>
      <c r="MR726" s="26">
        <f t="shared" si="1074"/>
        <v>0</v>
      </c>
      <c r="MS726" s="26">
        <f t="shared" si="1074"/>
        <v>0</v>
      </c>
      <c r="MT726" s="26">
        <f t="shared" si="1074"/>
        <v>0</v>
      </c>
      <c r="MU726" s="26">
        <f t="shared" si="1074"/>
        <v>0</v>
      </c>
      <c r="MV726" s="26">
        <f t="shared" si="1074"/>
        <v>0</v>
      </c>
      <c r="MW726" s="26">
        <f t="shared" si="1074"/>
        <v>0</v>
      </c>
      <c r="MX726" s="26">
        <f t="shared" si="1074"/>
        <v>0</v>
      </c>
      <c r="MY726" s="26">
        <f t="shared" si="1074"/>
        <v>0</v>
      </c>
      <c r="MZ726" s="26">
        <f t="shared" si="1074"/>
        <v>0</v>
      </c>
      <c r="NA726" s="26">
        <f t="shared" si="1074"/>
        <v>0</v>
      </c>
      <c r="NB726" s="26">
        <f t="shared" si="1074"/>
        <v>0</v>
      </c>
      <c r="NC726" s="26">
        <f t="shared" si="1074"/>
        <v>0</v>
      </c>
      <c r="ND726" s="26">
        <f t="shared" si="1074"/>
        <v>0</v>
      </c>
      <c r="NE726" s="26">
        <f t="shared" si="1074"/>
        <v>0</v>
      </c>
      <c r="NF726" s="26">
        <f t="shared" si="1074"/>
        <v>0</v>
      </c>
      <c r="NG726" s="26">
        <f t="shared" si="1074"/>
        <v>0</v>
      </c>
      <c r="NH726" s="26">
        <f t="shared" si="1074"/>
        <v>0</v>
      </c>
      <c r="NI726" s="26">
        <f t="shared" si="1074"/>
        <v>0</v>
      </c>
      <c r="NJ726" s="26">
        <f t="shared" si="1074"/>
        <v>0</v>
      </c>
      <c r="NK726" s="26">
        <f t="shared" si="1074"/>
        <v>0</v>
      </c>
      <c r="NL726" s="26">
        <f t="shared" si="1074"/>
        <v>0</v>
      </c>
      <c r="NM726" s="26">
        <f t="shared" si="1074"/>
        <v>0</v>
      </c>
      <c r="NN726" s="26">
        <f t="shared" si="1074"/>
        <v>0</v>
      </c>
      <c r="NO726" s="26">
        <f t="shared" si="1074"/>
        <v>0</v>
      </c>
      <c r="NP726" s="26">
        <f t="shared" si="1074"/>
        <v>0</v>
      </c>
      <c r="NQ726" s="26">
        <f t="shared" si="1074"/>
        <v>0</v>
      </c>
      <c r="NR726" s="26">
        <f t="shared" si="1074"/>
        <v>0</v>
      </c>
      <c r="NS726" s="26">
        <f t="shared" si="1074"/>
        <v>0</v>
      </c>
      <c r="NT726" s="26">
        <f t="shared" si="1074"/>
        <v>0</v>
      </c>
      <c r="NU726" s="26">
        <f t="shared" si="1074"/>
        <v>0</v>
      </c>
      <c r="NV726" s="26">
        <f t="shared" si="1074"/>
        <v>0</v>
      </c>
      <c r="NW726" s="26">
        <f t="shared" si="1074"/>
        <v>0</v>
      </c>
      <c r="NX726" s="26">
        <f t="shared" si="1074"/>
        <v>0</v>
      </c>
      <c r="NY726" s="26">
        <f t="shared" si="1074"/>
        <v>0</v>
      </c>
      <c r="NZ726" s="26">
        <f t="shared" si="1074"/>
        <v>0</v>
      </c>
      <c r="OA726" s="26">
        <f t="shared" si="1074"/>
        <v>0</v>
      </c>
      <c r="OB726" s="26">
        <f t="shared" si="1074"/>
        <v>0</v>
      </c>
      <c r="OC726" s="26">
        <f t="shared" si="1074"/>
        <v>0</v>
      </c>
      <c r="OD726" s="26">
        <f t="shared" si="1074"/>
        <v>0</v>
      </c>
      <c r="OE726" s="26">
        <f t="shared" si="1074"/>
        <v>0</v>
      </c>
      <c r="OF726" s="26">
        <f t="shared" si="1074"/>
        <v>0</v>
      </c>
      <c r="OG726" s="26">
        <f t="shared" si="1074"/>
        <v>0</v>
      </c>
      <c r="OH726" s="26">
        <f t="shared" si="1074"/>
        <v>0</v>
      </c>
      <c r="OI726" s="26">
        <f t="shared" si="1074"/>
        <v>0</v>
      </c>
      <c r="OJ726" s="26">
        <f t="shared" si="1074"/>
        <v>0</v>
      </c>
      <c r="OK726" s="26">
        <f t="shared" si="1074"/>
        <v>0</v>
      </c>
      <c r="OL726" s="26">
        <f t="shared" si="1074"/>
        <v>0</v>
      </c>
      <c r="OM726" s="26">
        <f t="shared" si="1074"/>
        <v>0</v>
      </c>
      <c r="ON726" s="26">
        <f t="shared" si="1074"/>
        <v>0</v>
      </c>
      <c r="OO726" s="26">
        <f t="shared" si="1074"/>
        <v>0</v>
      </c>
      <c r="OP726" s="26">
        <f t="shared" si="1074"/>
        <v>0</v>
      </c>
      <c r="OQ726" s="26">
        <f t="shared" si="1074"/>
        <v>0</v>
      </c>
      <c r="OR726" s="26">
        <f t="shared" si="1074"/>
        <v>0</v>
      </c>
      <c r="OS726" s="26">
        <f t="shared" si="1074"/>
        <v>0</v>
      </c>
      <c r="OT726" s="26">
        <f t="shared" si="1074"/>
        <v>0</v>
      </c>
      <c r="OU726" s="26">
        <f t="shared" si="1074"/>
        <v>0</v>
      </c>
      <c r="OV726" s="26">
        <f>SUM(OV727:OV731)</f>
        <v>0</v>
      </c>
      <c r="OW726" s="26">
        <f>SUM(OW727:OW731)</f>
        <v>0</v>
      </c>
      <c r="OX726" s="26">
        <f>SUM(OX727:OX731)</f>
        <v>0</v>
      </c>
      <c r="OY726" s="26">
        <f>SUM(OY727:OY731)</f>
        <v>0</v>
      </c>
      <c r="OZ726" s="188"/>
      <c r="PA726" s="193"/>
    </row>
    <row r="727" spans="1:423" ht="27" customHeight="1">
      <c r="A727" s="44"/>
      <c r="B727" s="431" t="s">
        <v>800</v>
      </c>
      <c r="C727" s="432"/>
      <c r="D727" s="432"/>
      <c r="E727" s="432"/>
      <c r="F727" s="362"/>
      <c r="G727" s="182">
        <f>COUNTIF(G13:G194,"x")</f>
        <v>8</v>
      </c>
      <c r="H727" s="180"/>
      <c r="I727" s="180"/>
      <c r="J727" s="183"/>
      <c r="K727" s="84"/>
      <c r="L727" s="68"/>
      <c r="M727" s="2"/>
      <c r="N727" s="44"/>
      <c r="O727" s="190">
        <f>COUNTIF(O13:O194,"x")</f>
        <v>85</v>
      </c>
      <c r="P727" s="191">
        <f>P13</f>
        <v>76</v>
      </c>
      <c r="Q727" s="190">
        <f t="shared" ref="Q727:AA727" si="1075">COUNTIF(Q13:Q194,"x")</f>
        <v>16</v>
      </c>
      <c r="R727" s="190">
        <f t="shared" si="1075"/>
        <v>12</v>
      </c>
      <c r="S727" s="190">
        <f t="shared" si="1075"/>
        <v>12</v>
      </c>
      <c r="T727" s="190">
        <f t="shared" si="1075"/>
        <v>14</v>
      </c>
      <c r="U727" s="190">
        <f t="shared" si="1075"/>
        <v>16</v>
      </c>
      <c r="V727" s="190">
        <f t="shared" si="1075"/>
        <v>18</v>
      </c>
      <c r="W727" s="190">
        <f t="shared" si="1075"/>
        <v>17</v>
      </c>
      <c r="X727" s="190">
        <f t="shared" si="1075"/>
        <v>15</v>
      </c>
      <c r="Y727" s="190">
        <f t="shared" si="1075"/>
        <v>15</v>
      </c>
      <c r="Z727" s="190">
        <f t="shared" si="1075"/>
        <v>15</v>
      </c>
      <c r="AA727" s="190">
        <f t="shared" si="1075"/>
        <v>16</v>
      </c>
      <c r="AB727" s="190">
        <f>COUNTIF(AB13:AB194,"1")</f>
        <v>166</v>
      </c>
      <c r="AC727" s="53">
        <f>SUM(COUNTIFS(AC$14:AC$193,{"ĐTT","TDS","ĐTT/HĐC","HĐH","HĐG","HĐNT","VSAN","SHHN","HĐC","TQDN","LH","HĐH/HĐC","HĐH/HĐNT","HĐH/HĐG"}))</f>
        <v>13</v>
      </c>
      <c r="AD727" s="53">
        <f>SUM(COUNTIFS(AD$14:AD$193,{"ĐTT","TDS","ĐTT/HĐC","HĐH","HĐG","HĐNT","VSAN","SHHN","HĐC","TQDN","LH","HĐH/HĐC","HĐH/HĐNT","HĐH/HĐG"}))</f>
        <v>13</v>
      </c>
      <c r="AE727" s="28">
        <f t="shared" ref="AE727:BB727" si="1076">COUNTIF(AE$15:AE$125,"x")</f>
        <v>0</v>
      </c>
      <c r="AF727" s="28">
        <f t="shared" si="1076"/>
        <v>0</v>
      </c>
      <c r="AG727" s="28">
        <f t="shared" si="1076"/>
        <v>0</v>
      </c>
      <c r="AH727" s="28">
        <f t="shared" si="1076"/>
        <v>0</v>
      </c>
      <c r="AI727" s="28">
        <f t="shared" si="1076"/>
        <v>0</v>
      </c>
      <c r="AJ727" s="28">
        <f t="shared" si="1076"/>
        <v>0</v>
      </c>
      <c r="AK727" s="28">
        <f t="shared" si="1076"/>
        <v>0</v>
      </c>
      <c r="AL727" s="28">
        <f t="shared" si="1076"/>
        <v>0</v>
      </c>
      <c r="AM727" s="28">
        <f t="shared" si="1076"/>
        <v>0</v>
      </c>
      <c r="AN727" s="28">
        <f t="shared" si="1076"/>
        <v>0</v>
      </c>
      <c r="AO727" s="28">
        <f t="shared" si="1076"/>
        <v>0</v>
      </c>
      <c r="AP727" s="28">
        <f t="shared" si="1076"/>
        <v>0</v>
      </c>
      <c r="AQ727" s="28">
        <f t="shared" si="1076"/>
        <v>0</v>
      </c>
      <c r="AR727" s="28">
        <f t="shared" si="1076"/>
        <v>0</v>
      </c>
      <c r="AS727" s="28">
        <f t="shared" si="1076"/>
        <v>0</v>
      </c>
      <c r="AT727" s="28">
        <f t="shared" si="1076"/>
        <v>0</v>
      </c>
      <c r="AU727" s="28">
        <f t="shared" si="1076"/>
        <v>0</v>
      </c>
      <c r="AV727" s="28">
        <f t="shared" si="1076"/>
        <v>0</v>
      </c>
      <c r="AW727" s="28">
        <f t="shared" si="1076"/>
        <v>0</v>
      </c>
      <c r="AX727" s="28">
        <f t="shared" si="1076"/>
        <v>0</v>
      </c>
      <c r="AY727" s="28">
        <f t="shared" si="1076"/>
        <v>0</v>
      </c>
      <c r="AZ727" s="28">
        <f t="shared" si="1076"/>
        <v>0</v>
      </c>
      <c r="BA727" s="28">
        <f t="shared" si="1076"/>
        <v>0</v>
      </c>
      <c r="BB727" s="28">
        <f t="shared" si="1076"/>
        <v>0</v>
      </c>
      <c r="BC727" s="28"/>
      <c r="BD727" s="28"/>
      <c r="BE727" s="28"/>
      <c r="BF727" s="28"/>
      <c r="BG727" s="28"/>
      <c r="BH727" s="28"/>
      <c r="BI727" s="28">
        <f t="shared" ref="BI727:BR727" si="1077">COUNTIF(BI$15:BI$125,"x")</f>
        <v>0</v>
      </c>
      <c r="BJ727" s="28">
        <f t="shared" si="1077"/>
        <v>0</v>
      </c>
      <c r="BK727" s="28">
        <f t="shared" si="1077"/>
        <v>0</v>
      </c>
      <c r="BL727" s="28">
        <f t="shared" si="1077"/>
        <v>0</v>
      </c>
      <c r="BM727" s="28">
        <f t="shared" si="1077"/>
        <v>0</v>
      </c>
      <c r="BN727" s="28">
        <f t="shared" si="1077"/>
        <v>0</v>
      </c>
      <c r="BO727" s="28">
        <f t="shared" si="1077"/>
        <v>0</v>
      </c>
      <c r="BP727" s="28">
        <f t="shared" si="1077"/>
        <v>0</v>
      </c>
      <c r="BQ727" s="28">
        <f t="shared" si="1077"/>
        <v>0</v>
      </c>
      <c r="BR727" s="28">
        <f t="shared" si="1077"/>
        <v>0</v>
      </c>
      <c r="BS727" s="269">
        <f>SUM(COUNTIFS(BS$14:BS$193,{"ĐTT","TDS","ĐTT/HĐC","HĐH","HĐG","HĐNT","VSAN","SHHN","HĐC","TQDN","LH","HĐH/HĐC","HĐH/HĐNT","HĐH/HĐG"}))</f>
        <v>9</v>
      </c>
      <c r="BT727" s="269">
        <f>SUM(COUNTIFS(BT$14:BT$193,{"ĐTT","TDS","ĐTT/HĐC","HĐH","HĐG","HĐNT","VSAN","SHHN","HĐC","TQDN","LH","HĐH/HĐC","HĐH/HĐNT","HĐH/HĐG"}))</f>
        <v>8</v>
      </c>
      <c r="BU727" s="53">
        <f t="shared" ref="BU727:CR727" si="1078">COUNTIF(BU$15:BU$125,"x")</f>
        <v>0</v>
      </c>
      <c r="BV727" s="53">
        <f t="shared" si="1078"/>
        <v>0</v>
      </c>
      <c r="BW727" s="28">
        <f t="shared" si="1078"/>
        <v>0</v>
      </c>
      <c r="BX727" s="28">
        <f t="shared" si="1078"/>
        <v>0</v>
      </c>
      <c r="BY727" s="28">
        <f t="shared" si="1078"/>
        <v>0</v>
      </c>
      <c r="BZ727" s="28">
        <f t="shared" si="1078"/>
        <v>0</v>
      </c>
      <c r="CA727" s="28">
        <f t="shared" si="1078"/>
        <v>0</v>
      </c>
      <c r="CB727" s="28">
        <f t="shared" si="1078"/>
        <v>0</v>
      </c>
      <c r="CC727" s="28">
        <f t="shared" si="1078"/>
        <v>0</v>
      </c>
      <c r="CD727" s="28">
        <f t="shared" si="1078"/>
        <v>0</v>
      </c>
      <c r="CE727" s="28">
        <f t="shared" si="1078"/>
        <v>0</v>
      </c>
      <c r="CF727" s="28">
        <f t="shared" si="1078"/>
        <v>0</v>
      </c>
      <c r="CG727" s="28">
        <f t="shared" si="1078"/>
        <v>0</v>
      </c>
      <c r="CH727" s="28">
        <f t="shared" si="1078"/>
        <v>0</v>
      </c>
      <c r="CI727" s="28">
        <f t="shared" si="1078"/>
        <v>0</v>
      </c>
      <c r="CJ727" s="28">
        <f t="shared" si="1078"/>
        <v>0</v>
      </c>
      <c r="CK727" s="28">
        <f t="shared" si="1078"/>
        <v>0</v>
      </c>
      <c r="CL727" s="28">
        <f t="shared" si="1078"/>
        <v>0</v>
      </c>
      <c r="CM727" s="28">
        <f t="shared" si="1078"/>
        <v>0</v>
      </c>
      <c r="CN727" s="28">
        <f t="shared" si="1078"/>
        <v>0</v>
      </c>
      <c r="CO727" s="28">
        <f t="shared" si="1078"/>
        <v>0</v>
      </c>
      <c r="CP727" s="28">
        <f t="shared" si="1078"/>
        <v>0</v>
      </c>
      <c r="CQ727" s="28">
        <f t="shared" si="1078"/>
        <v>0</v>
      </c>
      <c r="CR727" s="28">
        <f t="shared" si="1078"/>
        <v>0</v>
      </c>
      <c r="CS727" s="28"/>
      <c r="CT727" s="28"/>
      <c r="CU727" s="28"/>
      <c r="CV727" s="28"/>
      <c r="CW727" s="28"/>
      <c r="CX727" s="28"/>
      <c r="CY727" s="28">
        <f t="shared" ref="CY727:DK727" si="1079">COUNTIF(CY$15:CY$125,"x")</f>
        <v>0</v>
      </c>
      <c r="CZ727" s="28">
        <f t="shared" si="1079"/>
        <v>0</v>
      </c>
      <c r="DA727" s="28">
        <f t="shared" si="1079"/>
        <v>0</v>
      </c>
      <c r="DB727" s="28">
        <f t="shared" si="1079"/>
        <v>0</v>
      </c>
      <c r="DC727" s="28">
        <f t="shared" si="1079"/>
        <v>0</v>
      </c>
      <c r="DD727" s="28">
        <f t="shared" si="1079"/>
        <v>0</v>
      </c>
      <c r="DE727" s="28">
        <f t="shared" si="1079"/>
        <v>0</v>
      </c>
      <c r="DF727" s="28">
        <f t="shared" si="1079"/>
        <v>0</v>
      </c>
      <c r="DG727" s="28">
        <f t="shared" si="1079"/>
        <v>0</v>
      </c>
      <c r="DH727" s="28">
        <f t="shared" si="1079"/>
        <v>0</v>
      </c>
      <c r="DI727" s="28">
        <f t="shared" si="1079"/>
        <v>0</v>
      </c>
      <c r="DJ727" s="28">
        <f t="shared" si="1079"/>
        <v>0</v>
      </c>
      <c r="DK727" s="28">
        <f t="shared" si="1079"/>
        <v>0</v>
      </c>
      <c r="DL727" s="53">
        <f>SUM(COUNTIFS(DL$14:DL$193,{"ĐTT","TDS","ĐTT/HĐC","HĐH","HĐG","HĐNT","VSAN","SHHN","HĐC","TQDN","LH","HĐH/HĐC","HĐH/HĐNT","HĐH/HĐG"}))</f>
        <v>11</v>
      </c>
      <c r="DM727" s="53">
        <f>SUM(COUNTIFS(DM$14:DM$193,{"ĐTT","TDS","ĐTT/HĐC","HĐH","HĐG","HĐNT","VSAN","SHHN","HĐC","TQDN","LH","HĐH/HĐC","HĐH/HĐNT","HĐH/HĐG"}))</f>
        <v>11</v>
      </c>
      <c r="DN727" s="53">
        <f>SUM(COUNTIFS(DN$14:DN$193,{"ĐTT","TDS","ĐTT/HĐC","HĐH","HĐG","HĐNT","VSAN","SHHN","HĐC","TQDN","LH","HĐH/HĐC","HĐH/HĐNT","HĐH/HĐG"}))</f>
        <v>11</v>
      </c>
      <c r="DO727" s="53">
        <f>SUM(COUNTIFS(DO$14:DO$193,{"ĐTT","TDS","ĐTT/HĐC","HĐH","HĐG","HĐNT","VSAN","SHHN","HĐC","TQDN","LH","HĐH/HĐC","HĐH/HĐNT","HĐH/HĐG"}))</f>
        <v>12</v>
      </c>
      <c r="DP727" s="28">
        <f t="shared" ref="DP727:EH727" si="1080">COUNTIF(DP$15:DP$125,"x")</f>
        <v>0</v>
      </c>
      <c r="DQ727" s="28">
        <f t="shared" si="1080"/>
        <v>0</v>
      </c>
      <c r="DR727" s="28">
        <f t="shared" si="1080"/>
        <v>0</v>
      </c>
      <c r="DS727" s="28">
        <f t="shared" si="1080"/>
        <v>0</v>
      </c>
      <c r="DT727" s="28">
        <f t="shared" si="1080"/>
        <v>0</v>
      </c>
      <c r="DU727" s="28">
        <f t="shared" si="1080"/>
        <v>0</v>
      </c>
      <c r="DV727" s="28">
        <f t="shared" si="1080"/>
        <v>0</v>
      </c>
      <c r="DW727" s="28">
        <f t="shared" si="1080"/>
        <v>0</v>
      </c>
      <c r="DX727" s="28">
        <f t="shared" si="1080"/>
        <v>0</v>
      </c>
      <c r="DY727" s="28">
        <f t="shared" si="1080"/>
        <v>0</v>
      </c>
      <c r="DZ727" s="28">
        <f t="shared" si="1080"/>
        <v>0</v>
      </c>
      <c r="EA727" s="28">
        <f t="shared" si="1080"/>
        <v>0</v>
      </c>
      <c r="EB727" s="28">
        <f t="shared" si="1080"/>
        <v>0</v>
      </c>
      <c r="EC727" s="28">
        <f t="shared" si="1080"/>
        <v>0</v>
      </c>
      <c r="ED727" s="28">
        <f t="shared" si="1080"/>
        <v>0</v>
      </c>
      <c r="EE727" s="28">
        <f t="shared" si="1080"/>
        <v>0</v>
      </c>
      <c r="EF727" s="28">
        <f t="shared" si="1080"/>
        <v>0</v>
      </c>
      <c r="EG727" s="28">
        <f t="shared" si="1080"/>
        <v>0</v>
      </c>
      <c r="EH727" s="28">
        <f t="shared" si="1080"/>
        <v>0</v>
      </c>
      <c r="EI727" s="28"/>
      <c r="EJ727" s="28"/>
      <c r="EK727" s="28"/>
      <c r="EL727" s="28"/>
      <c r="EM727" s="28"/>
      <c r="EN727" s="28"/>
      <c r="EO727" s="28">
        <f t="shared" ref="EO727:FD727" si="1081">COUNTIF(EO$15:EO$125,"x")</f>
        <v>0</v>
      </c>
      <c r="EP727" s="28">
        <f t="shared" si="1081"/>
        <v>0</v>
      </c>
      <c r="EQ727" s="28">
        <f t="shared" si="1081"/>
        <v>0</v>
      </c>
      <c r="ER727" s="28">
        <f t="shared" si="1081"/>
        <v>0</v>
      </c>
      <c r="ES727" s="28">
        <f t="shared" si="1081"/>
        <v>0</v>
      </c>
      <c r="ET727" s="28">
        <f t="shared" si="1081"/>
        <v>0</v>
      </c>
      <c r="EU727" s="28">
        <f t="shared" si="1081"/>
        <v>0</v>
      </c>
      <c r="EV727" s="28">
        <f t="shared" si="1081"/>
        <v>0</v>
      </c>
      <c r="EW727" s="28">
        <f t="shared" si="1081"/>
        <v>0</v>
      </c>
      <c r="EX727" s="28">
        <f t="shared" si="1081"/>
        <v>0</v>
      </c>
      <c r="EY727" s="28">
        <f t="shared" si="1081"/>
        <v>0</v>
      </c>
      <c r="EZ727" s="28">
        <f t="shared" si="1081"/>
        <v>0</v>
      </c>
      <c r="FA727" s="28">
        <f t="shared" si="1081"/>
        <v>0</v>
      </c>
      <c r="FB727" s="28">
        <f t="shared" si="1081"/>
        <v>0</v>
      </c>
      <c r="FC727" s="28">
        <f t="shared" si="1081"/>
        <v>0</v>
      </c>
      <c r="FD727" s="28">
        <f t="shared" si="1081"/>
        <v>0</v>
      </c>
      <c r="FE727" s="72">
        <f>SUM(COUNTIFS(FE$14:FE$193,{"ĐTT","TDS","ĐTT/HĐC","HĐH","HĐG","HĐNT","VSAN","SHHN","HĐC","TQDN","LH","HĐH/HĐC","HĐH/HĐNT","HĐH/HĐG"}))</f>
        <v>9</v>
      </c>
      <c r="FF727" s="72">
        <f>SUM(COUNTIFS(FF$14:FF$193,{"ĐTT","TDS","ĐTT/HĐC","HĐH","HĐG","HĐNT","VSAN","SHHN","HĐC","TQDN","LH","HĐH/HĐC","HĐH/HĐNT","HĐH/HĐG"}))</f>
        <v>13</v>
      </c>
      <c r="FG727" s="72">
        <f>SUM(COUNTIFS(FG$14:FG$193,{"ĐTT","TDS","ĐTT/HĐC","HĐH","HĐG","HĐNT","VSAN","SHHN","HĐC","TQDN","LH","HĐH/HĐC","HĐH/HĐNT","HĐH/HĐG"}))</f>
        <v>9</v>
      </c>
      <c r="FH727" s="72">
        <f>SUM(COUNTIFS(FH$14:FH$193,{"ĐTT","TDS","ĐTT/HĐC","HĐH","HĐG","HĐNT","VSAN","SHHN","HĐC","TQDN","LH","HĐH/HĐC","HĐH/HĐNT","HĐH/HĐG"}))</f>
        <v>11</v>
      </c>
      <c r="FI727" s="72">
        <f>SUM(COUNTIFS(FI$14:FI$193,{"ĐTT","TDS","ĐTT/HĐC","HĐH","HĐG","HĐNT","VSAN","SHHN","HĐC","TQDN","LH","HĐH/HĐC","HĐH/HĐNT","HĐH/HĐG"}))</f>
        <v>9</v>
      </c>
      <c r="FJ727" s="28">
        <f t="shared" ref="FJ727:GC727" si="1082">COUNTIF(FJ$15:FJ$125,"x")</f>
        <v>0</v>
      </c>
      <c r="FK727" s="28">
        <f t="shared" si="1082"/>
        <v>0</v>
      </c>
      <c r="FL727" s="28">
        <f t="shared" si="1082"/>
        <v>0</v>
      </c>
      <c r="FM727" s="92">
        <f t="shared" si="1082"/>
        <v>0</v>
      </c>
      <c r="FN727" s="97">
        <f t="shared" si="1082"/>
        <v>0</v>
      </c>
      <c r="FO727" s="28">
        <f t="shared" si="1082"/>
        <v>0</v>
      </c>
      <c r="FP727" s="97">
        <f t="shared" si="1082"/>
        <v>0</v>
      </c>
      <c r="FQ727" s="28">
        <f t="shared" si="1082"/>
        <v>0</v>
      </c>
      <c r="FR727" s="28">
        <f t="shared" si="1082"/>
        <v>0</v>
      </c>
      <c r="FS727" s="28">
        <f t="shared" si="1082"/>
        <v>0</v>
      </c>
      <c r="FT727" s="97">
        <f t="shared" si="1082"/>
        <v>0</v>
      </c>
      <c r="FU727" s="28">
        <f t="shared" si="1082"/>
        <v>0</v>
      </c>
      <c r="FV727" s="28">
        <f t="shared" si="1082"/>
        <v>0</v>
      </c>
      <c r="FW727" s="28">
        <f t="shared" si="1082"/>
        <v>0</v>
      </c>
      <c r="FX727" s="28">
        <f t="shared" si="1082"/>
        <v>0</v>
      </c>
      <c r="FY727" s="28">
        <f t="shared" si="1082"/>
        <v>0</v>
      </c>
      <c r="FZ727" s="28">
        <f t="shared" si="1082"/>
        <v>0</v>
      </c>
      <c r="GA727" s="28">
        <f t="shared" si="1082"/>
        <v>0</v>
      </c>
      <c r="GB727" s="28">
        <f t="shared" si="1082"/>
        <v>0</v>
      </c>
      <c r="GC727" s="28">
        <f t="shared" si="1082"/>
        <v>0</v>
      </c>
      <c r="GD727" s="28"/>
      <c r="GE727" s="28"/>
      <c r="GF727" s="28"/>
      <c r="GG727" s="92"/>
      <c r="GH727" s="28"/>
      <c r="GI727" s="28">
        <f>COUNTIF(GI$15:GI$125,"x")</f>
        <v>0</v>
      </c>
      <c r="GJ727" s="28">
        <f>COUNTIF(GJ$15:GJ$125,"x")</f>
        <v>0</v>
      </c>
      <c r="GK727" s="28">
        <f>COUNTIF(GK$15:GK$125,"x")</f>
        <v>0</v>
      </c>
      <c r="GL727" s="28">
        <f>COUNTIF(GL$15:GL$125,"x")</f>
        <v>0</v>
      </c>
      <c r="GM727" s="28"/>
      <c r="GN727" s="28">
        <f t="shared" ref="GN727:GX727" si="1083">COUNTIF(GN$15:GN$125,"x")</f>
        <v>0</v>
      </c>
      <c r="GO727" s="28">
        <f t="shared" si="1083"/>
        <v>0</v>
      </c>
      <c r="GP727" s="28">
        <f t="shared" si="1083"/>
        <v>0</v>
      </c>
      <c r="GQ727" s="28">
        <f t="shared" si="1083"/>
        <v>0</v>
      </c>
      <c r="GR727" s="28">
        <f t="shared" si="1083"/>
        <v>0</v>
      </c>
      <c r="GS727" s="28">
        <f t="shared" si="1083"/>
        <v>0</v>
      </c>
      <c r="GT727" s="28">
        <f t="shared" si="1083"/>
        <v>0</v>
      </c>
      <c r="GU727" s="28">
        <f t="shared" si="1083"/>
        <v>0</v>
      </c>
      <c r="GV727" s="28">
        <f t="shared" si="1083"/>
        <v>0</v>
      </c>
      <c r="GW727" s="28">
        <f t="shared" si="1083"/>
        <v>0</v>
      </c>
      <c r="GX727" s="28">
        <f t="shared" si="1083"/>
        <v>0</v>
      </c>
      <c r="GY727" s="28">
        <f>SUM(COUNTIFS(GY$14:GY$193,{"ĐTT","TDS","ĐTT/HĐC","HĐH","HĐG","HĐNT","VSAN","SHHN","HĐC","TQDN","LH","HĐH/HĐC","HĐH/HĐNT","HĐH/HĐG"}))</f>
        <v>14</v>
      </c>
      <c r="GZ727" s="28">
        <f>SUM(COUNTIFS(GZ$14:GZ$193,{"ĐTT","TDS","ĐTT/HĐC","HĐH","HĐG","HĐNT","VSAN","SHHN","HĐC","TQDN","LH","HĐH/HĐC","HĐH/HĐNT","HĐH/HĐG"}))</f>
        <v>10</v>
      </c>
      <c r="HA727" s="28">
        <f>SUM(COUNTIFS(HA$14:HA$193,{"ĐTT","TDS","ĐTT/HĐC","HĐH","HĐG","HĐNT","VSAN","SHHN","HĐC","TQDN","LH","HĐH/HĐC","HĐH/HĐNT","HĐH/HĐG"}))</f>
        <v>11</v>
      </c>
      <c r="HB727" s="28">
        <f>SUM(COUNTIFS(HB$14:HB$193,{"ĐTT","TDS","ĐTT/HĐC","HĐH","HĐG","HĐNT","VSAN","SHHN","HĐC","TQDN","LH","HĐH/HĐC","HĐH/HĐNT","HĐH/HĐG"}))</f>
        <v>9</v>
      </c>
      <c r="HC727" s="28">
        <f>SUM(COUNTIFS(HC$14:HC$193,{"ĐTT","TDS","ĐTT/HĐC","HĐH","HĐG","HĐNT","VSAN","SHHN","HĐC","TQDN","LH","HĐH/HĐC","HĐH/HĐNT","HĐH/HĐG"}))</f>
        <v>9</v>
      </c>
      <c r="HD727" s="28">
        <f t="shared" ref="HD727:HV727" si="1084">COUNTIF(HD$15:HD$125,"x")</f>
        <v>0</v>
      </c>
      <c r="HE727" s="28">
        <f t="shared" si="1084"/>
        <v>0</v>
      </c>
      <c r="HF727" s="28">
        <f t="shared" si="1084"/>
        <v>0</v>
      </c>
      <c r="HG727" s="28">
        <f t="shared" si="1084"/>
        <v>0</v>
      </c>
      <c r="HH727" s="28">
        <f t="shared" si="1084"/>
        <v>0</v>
      </c>
      <c r="HI727" s="28">
        <f t="shared" si="1084"/>
        <v>0</v>
      </c>
      <c r="HJ727" s="28">
        <f t="shared" si="1084"/>
        <v>0</v>
      </c>
      <c r="HK727" s="28">
        <f t="shared" si="1084"/>
        <v>0</v>
      </c>
      <c r="HL727" s="28">
        <f t="shared" si="1084"/>
        <v>0</v>
      </c>
      <c r="HM727" s="28">
        <f t="shared" si="1084"/>
        <v>0</v>
      </c>
      <c r="HN727" s="28">
        <f t="shared" si="1084"/>
        <v>0</v>
      </c>
      <c r="HO727" s="28">
        <f t="shared" si="1084"/>
        <v>0</v>
      </c>
      <c r="HP727" s="28">
        <f t="shared" si="1084"/>
        <v>0</v>
      </c>
      <c r="HQ727" s="28">
        <f t="shared" si="1084"/>
        <v>0</v>
      </c>
      <c r="HR727" s="28">
        <f t="shared" si="1084"/>
        <v>0</v>
      </c>
      <c r="HS727" s="28">
        <f t="shared" si="1084"/>
        <v>0</v>
      </c>
      <c r="HT727" s="28">
        <f t="shared" si="1084"/>
        <v>0</v>
      </c>
      <c r="HU727" s="28">
        <f t="shared" si="1084"/>
        <v>0</v>
      </c>
      <c r="HV727" s="28">
        <f t="shared" si="1084"/>
        <v>0</v>
      </c>
      <c r="HW727" s="28"/>
      <c r="HX727" s="28"/>
      <c r="HY727" s="28"/>
      <c r="HZ727" s="28"/>
      <c r="IA727" s="28"/>
      <c r="IB727" s="28"/>
      <c r="IC727" s="28">
        <f t="shared" ref="IC727:IQ727" si="1085">COUNTIF(IC$15:IC$125,"x")</f>
        <v>0</v>
      </c>
      <c r="ID727" s="28">
        <f t="shared" si="1085"/>
        <v>0</v>
      </c>
      <c r="IE727" s="28">
        <f t="shared" si="1085"/>
        <v>0</v>
      </c>
      <c r="IF727" s="28">
        <f t="shared" si="1085"/>
        <v>0</v>
      </c>
      <c r="IG727" s="28">
        <f t="shared" si="1085"/>
        <v>0</v>
      </c>
      <c r="IH727" s="28">
        <f t="shared" si="1085"/>
        <v>0</v>
      </c>
      <c r="II727" s="28">
        <f t="shared" si="1085"/>
        <v>0</v>
      </c>
      <c r="IJ727" s="28">
        <f t="shared" si="1085"/>
        <v>0</v>
      </c>
      <c r="IK727" s="28">
        <f t="shared" si="1085"/>
        <v>0</v>
      </c>
      <c r="IL727" s="28">
        <f t="shared" si="1085"/>
        <v>0</v>
      </c>
      <c r="IM727" s="28">
        <f t="shared" si="1085"/>
        <v>0</v>
      </c>
      <c r="IN727" s="28">
        <f t="shared" si="1085"/>
        <v>0</v>
      </c>
      <c r="IO727" s="28">
        <f t="shared" si="1085"/>
        <v>0</v>
      </c>
      <c r="IP727" s="28">
        <f t="shared" si="1085"/>
        <v>0</v>
      </c>
      <c r="IQ727" s="28">
        <f t="shared" si="1085"/>
        <v>0</v>
      </c>
      <c r="IR727" s="72">
        <f>SUM(COUNTIFS(IR$14:IR$193,{"ĐTT","TDS","ĐTT/HĐC","HĐH","HĐG","HĐNT","VSAN","SHHN","HĐC","TQDN","LH","HĐH/HĐC","HĐH/HĐNT","HĐH/HĐG"}))</f>
        <v>11</v>
      </c>
      <c r="IS727" s="72">
        <f>SUM(COUNTIFS(IS$14:IS$193,{"ĐTT","TDS","ĐTT/HĐC","HĐH","HĐG","HĐNT","VSAN","SHHN","HĐC","TQDN","LH","HĐH/HĐC","HĐH/HĐNT","HĐH/HĐG"}))</f>
        <v>12</v>
      </c>
      <c r="IT727" s="72">
        <f>SUM(COUNTIFS(IT$14:IT$193,{"ĐTT","TDS","ĐTT/HĐC","HĐH","HĐG","HĐNT","VSAN","SHHN","HĐC","TQDN","LH","HĐH/HĐC","HĐH/HĐNT","HĐH/HĐG"}))</f>
        <v>11</v>
      </c>
      <c r="IU727" s="72">
        <f>SUM(COUNTIFS(IU$14:IU$193,{"ĐTT","TDS","ĐTT/HĐC","HĐH","HĐG","HĐNT","VSAN","SHHN","HĐC","TQDN","LH","HĐH/HĐC","HĐH/HĐNT","HĐH/HĐG"}))</f>
        <v>12</v>
      </c>
      <c r="IV727" s="72">
        <f>SUM(COUNTIFS(IV$14:IV$193,{"ĐTT","TDS","ĐTT/HĐC","HĐH","HĐG","HĐNT","VSAN","SHHN","HĐC","TQDN","LH","HĐH/HĐC","HĐH/HĐNT","HĐH/HĐG"}))</f>
        <v>11</v>
      </c>
      <c r="IW727" s="28">
        <f t="shared" ref="IW727:JP727" si="1086">COUNTIF(IW$15:IW$125,"x")</f>
        <v>0</v>
      </c>
      <c r="IX727" s="28">
        <f t="shared" si="1086"/>
        <v>0</v>
      </c>
      <c r="IY727" s="28">
        <f t="shared" si="1086"/>
        <v>0</v>
      </c>
      <c r="IZ727" s="28">
        <f t="shared" si="1086"/>
        <v>0</v>
      </c>
      <c r="JA727" s="28">
        <f t="shared" si="1086"/>
        <v>0</v>
      </c>
      <c r="JB727" s="28">
        <f t="shared" si="1086"/>
        <v>0</v>
      </c>
      <c r="JC727" s="28">
        <f t="shared" si="1086"/>
        <v>0</v>
      </c>
      <c r="JD727" s="28">
        <f t="shared" si="1086"/>
        <v>0</v>
      </c>
      <c r="JE727" s="28">
        <f t="shared" si="1086"/>
        <v>0</v>
      </c>
      <c r="JF727" s="28">
        <f t="shared" si="1086"/>
        <v>0</v>
      </c>
      <c r="JG727" s="28">
        <f t="shared" si="1086"/>
        <v>0</v>
      </c>
      <c r="JH727" s="28">
        <f t="shared" si="1086"/>
        <v>0</v>
      </c>
      <c r="JI727" s="28">
        <f t="shared" si="1086"/>
        <v>0</v>
      </c>
      <c r="JJ727" s="28">
        <f t="shared" si="1086"/>
        <v>0</v>
      </c>
      <c r="JK727" s="28">
        <f t="shared" si="1086"/>
        <v>0</v>
      </c>
      <c r="JL727" s="28">
        <f t="shared" si="1086"/>
        <v>0</v>
      </c>
      <c r="JM727" s="28">
        <f t="shared" si="1086"/>
        <v>0</v>
      </c>
      <c r="JN727" s="28">
        <f t="shared" si="1086"/>
        <v>0</v>
      </c>
      <c r="JO727" s="28">
        <f t="shared" si="1086"/>
        <v>0</v>
      </c>
      <c r="JP727" s="28">
        <f t="shared" si="1086"/>
        <v>0</v>
      </c>
      <c r="JQ727" s="28"/>
      <c r="JR727" s="28"/>
      <c r="JS727" s="28"/>
      <c r="JT727" s="28"/>
      <c r="JU727" s="28"/>
      <c r="JV727" s="28">
        <f t="shared" ref="JV727:KJ727" si="1087">COUNTIF(JV$15:JV$125,"x")</f>
        <v>0</v>
      </c>
      <c r="JW727" s="28">
        <f t="shared" si="1087"/>
        <v>0</v>
      </c>
      <c r="JX727" s="28">
        <f t="shared" si="1087"/>
        <v>0</v>
      </c>
      <c r="JY727" s="28">
        <f t="shared" si="1087"/>
        <v>0</v>
      </c>
      <c r="JZ727" s="28">
        <f t="shared" si="1087"/>
        <v>0</v>
      </c>
      <c r="KA727" s="28">
        <f t="shared" si="1087"/>
        <v>0</v>
      </c>
      <c r="KB727" s="28">
        <f t="shared" si="1087"/>
        <v>0</v>
      </c>
      <c r="KC727" s="28">
        <f t="shared" si="1087"/>
        <v>0</v>
      </c>
      <c r="KD727" s="28">
        <f t="shared" si="1087"/>
        <v>0</v>
      </c>
      <c r="KE727" s="28">
        <f t="shared" si="1087"/>
        <v>0</v>
      </c>
      <c r="KF727" s="28">
        <f t="shared" si="1087"/>
        <v>0</v>
      </c>
      <c r="KG727" s="28">
        <f t="shared" si="1087"/>
        <v>0</v>
      </c>
      <c r="KH727" s="28">
        <f t="shared" si="1087"/>
        <v>0</v>
      </c>
      <c r="KI727" s="28">
        <f t="shared" si="1087"/>
        <v>0</v>
      </c>
      <c r="KJ727" s="28">
        <f t="shared" si="1087"/>
        <v>0</v>
      </c>
      <c r="KK727" s="72">
        <f>SUM(COUNTIFS(KK$14:KK$193,{"ĐTT","TDS","ĐTT/HĐC","HĐH","HĐG","HĐNT","VSAN","SHHN","HĐC","TQDN","LH","HĐH/HĐC","HĐH/HĐNT","HĐH/HĐG"}))</f>
        <v>12</v>
      </c>
      <c r="KL727" s="28">
        <f>COUNTIF(KL$15:KL$125,"x")</f>
        <v>0</v>
      </c>
      <c r="KM727" s="72">
        <f>SUM(COUNTIFS(KM$14:KM$193,{"ĐTT","TDS","ĐTT/HĐC","HĐH","HĐG","HĐNT","VSAN","SHHN","HĐC","TQDN","LH","HĐH/HĐC","HĐH/HĐNT","HĐNT/HĐG","HĐH/HĐG"}))</f>
        <v>14</v>
      </c>
      <c r="KN727" s="28">
        <f t="shared" ref="KN727:LJ727" si="1088">COUNTIF(KN$15:KN$125,"x")</f>
        <v>0</v>
      </c>
      <c r="KO727" s="28">
        <f t="shared" si="1088"/>
        <v>0</v>
      </c>
      <c r="KP727" s="28">
        <f t="shared" si="1088"/>
        <v>0</v>
      </c>
      <c r="KQ727" s="28">
        <f t="shared" si="1088"/>
        <v>0</v>
      </c>
      <c r="KR727" s="28">
        <f t="shared" si="1088"/>
        <v>0</v>
      </c>
      <c r="KS727" s="28">
        <f t="shared" si="1088"/>
        <v>0</v>
      </c>
      <c r="KT727" s="28">
        <f t="shared" si="1088"/>
        <v>0</v>
      </c>
      <c r="KU727" s="28">
        <f t="shared" si="1088"/>
        <v>0</v>
      </c>
      <c r="KV727" s="28">
        <f t="shared" si="1088"/>
        <v>0</v>
      </c>
      <c r="KW727" s="28">
        <f t="shared" si="1088"/>
        <v>0</v>
      </c>
      <c r="KX727" s="28">
        <f t="shared" si="1088"/>
        <v>0</v>
      </c>
      <c r="KY727" s="28">
        <f t="shared" si="1088"/>
        <v>0</v>
      </c>
      <c r="KZ727" s="28">
        <f t="shared" si="1088"/>
        <v>0</v>
      </c>
      <c r="LA727" s="28">
        <f t="shared" si="1088"/>
        <v>0</v>
      </c>
      <c r="LB727" s="28">
        <f t="shared" si="1088"/>
        <v>0</v>
      </c>
      <c r="LC727" s="28">
        <f t="shared" si="1088"/>
        <v>0</v>
      </c>
      <c r="LD727" s="28">
        <f t="shared" si="1088"/>
        <v>0</v>
      </c>
      <c r="LE727" s="28">
        <f t="shared" si="1088"/>
        <v>0</v>
      </c>
      <c r="LF727" s="28">
        <f t="shared" si="1088"/>
        <v>0</v>
      </c>
      <c r="LG727" s="28">
        <f t="shared" si="1088"/>
        <v>0</v>
      </c>
      <c r="LH727" s="28">
        <f t="shared" si="1088"/>
        <v>0</v>
      </c>
      <c r="LI727" s="28">
        <f t="shared" si="1088"/>
        <v>0</v>
      </c>
      <c r="LJ727" s="28">
        <f t="shared" si="1088"/>
        <v>0</v>
      </c>
      <c r="LK727" s="28"/>
      <c r="LL727" s="28"/>
      <c r="LM727" s="28"/>
      <c r="LN727" s="28"/>
      <c r="LO727" s="28">
        <f t="shared" ref="LO727:MT727" si="1089">COUNTIF(LO$15:LO$125,"x")</f>
        <v>0</v>
      </c>
      <c r="LP727" s="28">
        <f t="shared" si="1089"/>
        <v>0</v>
      </c>
      <c r="LQ727" s="28">
        <f t="shared" si="1089"/>
        <v>0</v>
      </c>
      <c r="LR727" s="28">
        <f t="shared" si="1089"/>
        <v>0</v>
      </c>
      <c r="LS727" s="28">
        <f t="shared" si="1089"/>
        <v>0</v>
      </c>
      <c r="LT727" s="28">
        <f t="shared" si="1089"/>
        <v>0</v>
      </c>
      <c r="LU727" s="28">
        <f t="shared" si="1089"/>
        <v>0</v>
      </c>
      <c r="LV727" s="28">
        <f t="shared" si="1089"/>
        <v>0</v>
      </c>
      <c r="LW727" s="28">
        <f t="shared" si="1089"/>
        <v>0</v>
      </c>
      <c r="LX727" s="28">
        <f t="shared" si="1089"/>
        <v>0</v>
      </c>
      <c r="LY727" s="28">
        <f t="shared" si="1089"/>
        <v>0</v>
      </c>
      <c r="LZ727" s="28">
        <f t="shared" si="1089"/>
        <v>0</v>
      </c>
      <c r="MA727" s="28">
        <f t="shared" si="1089"/>
        <v>0</v>
      </c>
      <c r="MB727" s="28">
        <f t="shared" si="1089"/>
        <v>0</v>
      </c>
      <c r="MC727" s="28">
        <f t="shared" si="1089"/>
        <v>0</v>
      </c>
      <c r="MD727" s="28">
        <f t="shared" si="1089"/>
        <v>0</v>
      </c>
      <c r="ME727" s="28">
        <f t="shared" si="1089"/>
        <v>0</v>
      </c>
      <c r="MF727" s="28">
        <f t="shared" si="1089"/>
        <v>0</v>
      </c>
      <c r="MG727" s="28">
        <f t="shared" si="1089"/>
        <v>0</v>
      </c>
      <c r="MH727" s="28">
        <f t="shared" si="1089"/>
        <v>0</v>
      </c>
      <c r="MI727" s="28">
        <f t="shared" si="1089"/>
        <v>0</v>
      </c>
      <c r="MJ727" s="28">
        <f t="shared" si="1089"/>
        <v>0</v>
      </c>
      <c r="MK727" s="28">
        <f t="shared" si="1089"/>
        <v>0</v>
      </c>
      <c r="ML727" s="28">
        <f t="shared" si="1089"/>
        <v>0</v>
      </c>
      <c r="MM727" s="28">
        <f t="shared" si="1089"/>
        <v>0</v>
      </c>
      <c r="MN727" s="28">
        <f t="shared" si="1089"/>
        <v>0</v>
      </c>
      <c r="MO727" s="28">
        <f t="shared" si="1089"/>
        <v>0</v>
      </c>
      <c r="MP727" s="28">
        <f t="shared" si="1089"/>
        <v>0</v>
      </c>
      <c r="MQ727" s="28">
        <f t="shared" si="1089"/>
        <v>0</v>
      </c>
      <c r="MR727" s="28">
        <f t="shared" si="1089"/>
        <v>0</v>
      </c>
      <c r="MS727" s="28">
        <f t="shared" si="1089"/>
        <v>0</v>
      </c>
      <c r="MT727" s="28">
        <f t="shared" si="1089"/>
        <v>0</v>
      </c>
      <c r="MU727" s="28">
        <f t="shared" ref="MU727:NZ727" si="1090">COUNTIF(MU$15:MU$125,"x")</f>
        <v>0</v>
      </c>
      <c r="MV727" s="28">
        <f t="shared" si="1090"/>
        <v>0</v>
      </c>
      <c r="MW727" s="28">
        <f t="shared" si="1090"/>
        <v>0</v>
      </c>
      <c r="MX727" s="28">
        <f t="shared" si="1090"/>
        <v>0</v>
      </c>
      <c r="MY727" s="28">
        <f t="shared" si="1090"/>
        <v>0</v>
      </c>
      <c r="MZ727" s="28">
        <f t="shared" si="1090"/>
        <v>0</v>
      </c>
      <c r="NA727" s="28">
        <f t="shared" si="1090"/>
        <v>0</v>
      </c>
      <c r="NB727" s="28">
        <f t="shared" si="1090"/>
        <v>0</v>
      </c>
      <c r="NC727" s="28">
        <f t="shared" si="1090"/>
        <v>0</v>
      </c>
      <c r="ND727" s="28">
        <f t="shared" si="1090"/>
        <v>0</v>
      </c>
      <c r="NE727" s="28">
        <f t="shared" si="1090"/>
        <v>0</v>
      </c>
      <c r="NF727" s="28">
        <f t="shared" si="1090"/>
        <v>0</v>
      </c>
      <c r="NG727" s="28">
        <f t="shared" si="1090"/>
        <v>0</v>
      </c>
      <c r="NH727" s="28">
        <f t="shared" si="1090"/>
        <v>0</v>
      </c>
      <c r="NI727" s="28">
        <f t="shared" si="1090"/>
        <v>0</v>
      </c>
      <c r="NJ727" s="28">
        <f t="shared" si="1090"/>
        <v>0</v>
      </c>
      <c r="NK727" s="28">
        <f t="shared" si="1090"/>
        <v>0</v>
      </c>
      <c r="NL727" s="28">
        <f t="shared" si="1090"/>
        <v>0</v>
      </c>
      <c r="NM727" s="28">
        <f t="shared" si="1090"/>
        <v>0</v>
      </c>
      <c r="NN727" s="28">
        <f t="shared" si="1090"/>
        <v>0</v>
      </c>
      <c r="NO727" s="28">
        <f t="shared" si="1090"/>
        <v>0</v>
      </c>
      <c r="NP727" s="28">
        <f t="shared" si="1090"/>
        <v>0</v>
      </c>
      <c r="NQ727" s="28">
        <f t="shared" si="1090"/>
        <v>0</v>
      </c>
      <c r="NR727" s="28">
        <f t="shared" si="1090"/>
        <v>0</v>
      </c>
      <c r="NS727" s="28">
        <f t="shared" si="1090"/>
        <v>0</v>
      </c>
      <c r="NT727" s="28">
        <f t="shared" si="1090"/>
        <v>0</v>
      </c>
      <c r="NU727" s="28">
        <f t="shared" si="1090"/>
        <v>0</v>
      </c>
      <c r="NV727" s="28">
        <f t="shared" si="1090"/>
        <v>0</v>
      </c>
      <c r="NW727" s="28">
        <f t="shared" si="1090"/>
        <v>0</v>
      </c>
      <c r="NX727" s="28">
        <f t="shared" si="1090"/>
        <v>0</v>
      </c>
      <c r="NY727" s="28">
        <f t="shared" si="1090"/>
        <v>0</v>
      </c>
      <c r="NZ727" s="28">
        <f t="shared" si="1090"/>
        <v>0</v>
      </c>
      <c r="OA727" s="28">
        <f t="shared" ref="OA727:OY727" si="1091">COUNTIF(OA$15:OA$125,"x")</f>
        <v>0</v>
      </c>
      <c r="OB727" s="28">
        <f t="shared" si="1091"/>
        <v>0</v>
      </c>
      <c r="OC727" s="28">
        <f t="shared" si="1091"/>
        <v>0</v>
      </c>
      <c r="OD727" s="28">
        <f t="shared" si="1091"/>
        <v>0</v>
      </c>
      <c r="OE727" s="28">
        <f t="shared" si="1091"/>
        <v>0</v>
      </c>
      <c r="OF727" s="28">
        <f t="shared" si="1091"/>
        <v>0</v>
      </c>
      <c r="OG727" s="28">
        <f t="shared" si="1091"/>
        <v>0</v>
      </c>
      <c r="OH727" s="28">
        <f t="shared" si="1091"/>
        <v>0</v>
      </c>
      <c r="OI727" s="28">
        <f t="shared" si="1091"/>
        <v>0</v>
      </c>
      <c r="OJ727" s="28">
        <f t="shared" si="1091"/>
        <v>0</v>
      </c>
      <c r="OK727" s="28">
        <f t="shared" si="1091"/>
        <v>0</v>
      </c>
      <c r="OL727" s="28">
        <f t="shared" si="1091"/>
        <v>0</v>
      </c>
      <c r="OM727" s="28">
        <f t="shared" si="1091"/>
        <v>0</v>
      </c>
      <c r="ON727" s="28">
        <f t="shared" si="1091"/>
        <v>0</v>
      </c>
      <c r="OO727" s="28">
        <f t="shared" si="1091"/>
        <v>0</v>
      </c>
      <c r="OP727" s="28">
        <f t="shared" si="1091"/>
        <v>0</v>
      </c>
      <c r="OQ727" s="28">
        <f t="shared" si="1091"/>
        <v>0</v>
      </c>
      <c r="OR727" s="28">
        <f t="shared" si="1091"/>
        <v>0</v>
      </c>
      <c r="OS727" s="28">
        <f t="shared" si="1091"/>
        <v>0</v>
      </c>
      <c r="OT727" s="28">
        <f t="shared" si="1091"/>
        <v>0</v>
      </c>
      <c r="OU727" s="28">
        <f t="shared" si="1091"/>
        <v>0</v>
      </c>
      <c r="OV727" s="28">
        <f t="shared" si="1091"/>
        <v>0</v>
      </c>
      <c r="OW727" s="28">
        <f t="shared" si="1091"/>
        <v>0</v>
      </c>
      <c r="OX727" s="28">
        <f t="shared" si="1091"/>
        <v>0</v>
      </c>
      <c r="OY727" s="28">
        <f t="shared" si="1091"/>
        <v>0</v>
      </c>
      <c r="OZ727" s="188"/>
      <c r="PA727" s="193"/>
    </row>
    <row r="728" spans="1:423" ht="27" customHeight="1">
      <c r="A728" s="44"/>
      <c r="B728" s="431" t="s">
        <v>432</v>
      </c>
      <c r="C728" s="432"/>
      <c r="D728" s="432"/>
      <c r="E728" s="432"/>
      <c r="F728" s="362"/>
      <c r="G728" s="182">
        <f>COUNTIF(G195:G436,"x")</f>
        <v>12</v>
      </c>
      <c r="H728" s="180"/>
      <c r="I728" s="180"/>
      <c r="J728" s="183"/>
      <c r="K728" s="84"/>
      <c r="L728" s="68"/>
      <c r="M728" s="2"/>
      <c r="N728" s="44"/>
      <c r="O728" s="190">
        <f>COUNTIF(O195:O436,"x")</f>
        <v>75</v>
      </c>
      <c r="P728" s="191">
        <f>P195</f>
        <v>41</v>
      </c>
      <c r="Q728" s="190">
        <f t="shared" ref="Q728:AA728" si="1092">COUNTIF(Q195:Q436,"x")</f>
        <v>21</v>
      </c>
      <c r="R728" s="190">
        <f t="shared" si="1092"/>
        <v>16</v>
      </c>
      <c r="S728" s="190">
        <f t="shared" si="1092"/>
        <v>12</v>
      </c>
      <c r="T728" s="190">
        <f t="shared" si="1092"/>
        <v>20</v>
      </c>
      <c r="U728" s="190">
        <f t="shared" si="1092"/>
        <v>26</v>
      </c>
      <c r="V728" s="190">
        <f t="shared" si="1092"/>
        <v>20</v>
      </c>
      <c r="W728" s="190">
        <f t="shared" si="1092"/>
        <v>21</v>
      </c>
      <c r="X728" s="190">
        <f t="shared" si="1092"/>
        <v>16</v>
      </c>
      <c r="Y728" s="190">
        <f t="shared" si="1092"/>
        <v>19</v>
      </c>
      <c r="Z728" s="190">
        <f t="shared" si="1092"/>
        <v>19</v>
      </c>
      <c r="AA728" s="190">
        <f t="shared" si="1092"/>
        <v>27</v>
      </c>
      <c r="AB728" s="190">
        <f>COUNTIF(AB195:AB436,"1")</f>
        <v>219</v>
      </c>
      <c r="AC728" s="53">
        <f>SUM(COUNTIFS(AC$196:AC$430,{"ĐTT","TDS","ĐTT/HĐC","HĐH","HĐG","HĐNT","VSAN","SHHN","HĐC","TQDN","LH","HĐH/HĐC","HĐH/HĐNT","HĐH/HĐG"}))</f>
        <v>13</v>
      </c>
      <c r="AD728" s="53">
        <f>SUM(COUNTIFS(AD$195:AD$430,{"ĐTT","TDS","ĐTT/HĐC","HĐH","HĐG","HĐNT","VSAN","SHHN","HĐC","TQDN","LH","HĐH/HĐC","HĐH/HĐNT","HĐH/HĐG"}))</f>
        <v>18</v>
      </c>
      <c r="AE728" s="28">
        <f t="shared" ref="AE728:BB728" si="1093">AE195</f>
        <v>0</v>
      </c>
      <c r="AF728" s="28">
        <f t="shared" si="1093"/>
        <v>0</v>
      </c>
      <c r="AG728" s="28">
        <f t="shared" si="1093"/>
        <v>0</v>
      </c>
      <c r="AH728" s="28">
        <f t="shared" si="1093"/>
        <v>0</v>
      </c>
      <c r="AI728" s="28">
        <f t="shared" si="1093"/>
        <v>0</v>
      </c>
      <c r="AJ728" s="28">
        <f t="shared" si="1093"/>
        <v>0</v>
      </c>
      <c r="AK728" s="28">
        <f t="shared" si="1093"/>
        <v>0</v>
      </c>
      <c r="AL728" s="28">
        <f t="shared" si="1093"/>
        <v>0</v>
      </c>
      <c r="AM728" s="28">
        <f t="shared" si="1093"/>
        <v>0</v>
      </c>
      <c r="AN728" s="28">
        <f t="shared" si="1093"/>
        <v>0</v>
      </c>
      <c r="AO728" s="28">
        <f t="shared" si="1093"/>
        <v>0</v>
      </c>
      <c r="AP728" s="28">
        <f t="shared" si="1093"/>
        <v>0</v>
      </c>
      <c r="AQ728" s="28">
        <f t="shared" si="1093"/>
        <v>0</v>
      </c>
      <c r="AR728" s="28">
        <f t="shared" si="1093"/>
        <v>0</v>
      </c>
      <c r="AS728" s="28">
        <f t="shared" si="1093"/>
        <v>0</v>
      </c>
      <c r="AT728" s="28">
        <f t="shared" si="1093"/>
        <v>0</v>
      </c>
      <c r="AU728" s="28">
        <f t="shared" si="1093"/>
        <v>0</v>
      </c>
      <c r="AV728" s="28">
        <f t="shared" si="1093"/>
        <v>0</v>
      </c>
      <c r="AW728" s="28">
        <f t="shared" si="1093"/>
        <v>0</v>
      </c>
      <c r="AX728" s="28">
        <f t="shared" si="1093"/>
        <v>0</v>
      </c>
      <c r="AY728" s="28">
        <f t="shared" si="1093"/>
        <v>0</v>
      </c>
      <c r="AZ728" s="28">
        <f t="shared" si="1093"/>
        <v>0</v>
      </c>
      <c r="BA728" s="28">
        <f t="shared" si="1093"/>
        <v>0</v>
      </c>
      <c r="BB728" s="28">
        <f t="shared" si="1093"/>
        <v>0</v>
      </c>
      <c r="BC728" s="28"/>
      <c r="BD728" s="28"/>
      <c r="BE728" s="28"/>
      <c r="BF728" s="28"/>
      <c r="BG728" s="28"/>
      <c r="BH728" s="28"/>
      <c r="BI728" s="28">
        <f t="shared" ref="BI728:BR728" si="1094">BI195</f>
        <v>0</v>
      </c>
      <c r="BJ728" s="28">
        <f t="shared" si="1094"/>
        <v>0</v>
      </c>
      <c r="BK728" s="28">
        <f t="shared" si="1094"/>
        <v>0</v>
      </c>
      <c r="BL728" s="28">
        <f t="shared" si="1094"/>
        <v>0</v>
      </c>
      <c r="BM728" s="28">
        <f t="shared" si="1094"/>
        <v>0</v>
      </c>
      <c r="BN728" s="28">
        <f t="shared" si="1094"/>
        <v>0</v>
      </c>
      <c r="BO728" s="28">
        <f t="shared" si="1094"/>
        <v>0</v>
      </c>
      <c r="BP728" s="28">
        <f t="shared" si="1094"/>
        <v>0</v>
      </c>
      <c r="BQ728" s="28">
        <f t="shared" si="1094"/>
        <v>0</v>
      </c>
      <c r="BR728" s="28">
        <f t="shared" si="1094"/>
        <v>0</v>
      </c>
      <c r="BS728" s="269">
        <f>SUM(COUNTIFS(BS$196:BS$430,{"ĐTT","TDS","ĐTT/HĐC","HĐH","HĐG","HĐNT","VSAN","SHHN","HĐC","TQDN","LH","HĐH/HĐC","HĐH/HĐNT","HĐH/HĐG"}))</f>
        <v>15</v>
      </c>
      <c r="BT728" s="269">
        <f>SUM(COUNTIFS(BT$195:BT$430,{"ĐTT","TDS","ĐTT/HĐC","HĐH","HĐG","HĐNT","VSAN","SHHN","HĐC","TQDN","LH","HĐH/HĐC","HĐH/HĐNT","HĐH/HĐG"}))</f>
        <v>13</v>
      </c>
      <c r="BU728" s="53">
        <f t="shared" ref="BU728:CR728" si="1095">BU195</f>
        <v>0</v>
      </c>
      <c r="BV728" s="53">
        <f t="shared" si="1095"/>
        <v>0</v>
      </c>
      <c r="BW728" s="28">
        <f t="shared" si="1095"/>
        <v>0</v>
      </c>
      <c r="BX728" s="28">
        <f t="shared" si="1095"/>
        <v>0</v>
      </c>
      <c r="BY728" s="28">
        <f t="shared" si="1095"/>
        <v>0</v>
      </c>
      <c r="BZ728" s="28">
        <f t="shared" si="1095"/>
        <v>0</v>
      </c>
      <c r="CA728" s="28">
        <f t="shared" si="1095"/>
        <v>0</v>
      </c>
      <c r="CB728" s="28">
        <f t="shared" si="1095"/>
        <v>0</v>
      </c>
      <c r="CC728" s="28">
        <f t="shared" si="1095"/>
        <v>0</v>
      </c>
      <c r="CD728" s="28">
        <f t="shared" si="1095"/>
        <v>0</v>
      </c>
      <c r="CE728" s="28">
        <f t="shared" si="1095"/>
        <v>0</v>
      </c>
      <c r="CF728" s="28">
        <f t="shared" si="1095"/>
        <v>0</v>
      </c>
      <c r="CG728" s="28">
        <f t="shared" si="1095"/>
        <v>0</v>
      </c>
      <c r="CH728" s="28">
        <f t="shared" si="1095"/>
        <v>0</v>
      </c>
      <c r="CI728" s="28">
        <f t="shared" si="1095"/>
        <v>0</v>
      </c>
      <c r="CJ728" s="28">
        <f t="shared" si="1095"/>
        <v>0</v>
      </c>
      <c r="CK728" s="28">
        <f t="shared" si="1095"/>
        <v>0</v>
      </c>
      <c r="CL728" s="28">
        <f t="shared" si="1095"/>
        <v>0</v>
      </c>
      <c r="CM728" s="28">
        <f t="shared" si="1095"/>
        <v>0</v>
      </c>
      <c r="CN728" s="28">
        <f t="shared" si="1095"/>
        <v>0</v>
      </c>
      <c r="CO728" s="28">
        <f t="shared" si="1095"/>
        <v>0</v>
      </c>
      <c r="CP728" s="28">
        <f t="shared" si="1095"/>
        <v>0</v>
      </c>
      <c r="CQ728" s="28">
        <f t="shared" si="1095"/>
        <v>0</v>
      </c>
      <c r="CR728" s="28">
        <f t="shared" si="1095"/>
        <v>0</v>
      </c>
      <c r="CS728" s="28"/>
      <c r="CT728" s="28"/>
      <c r="CU728" s="28"/>
      <c r="CV728" s="28"/>
      <c r="CW728" s="28"/>
      <c r="CX728" s="28"/>
      <c r="CY728" s="28">
        <f t="shared" ref="CY728:DK728" si="1096">CY195</f>
        <v>0</v>
      </c>
      <c r="CZ728" s="28">
        <f t="shared" si="1096"/>
        <v>0</v>
      </c>
      <c r="DA728" s="28">
        <f t="shared" si="1096"/>
        <v>0</v>
      </c>
      <c r="DB728" s="28">
        <f t="shared" si="1096"/>
        <v>0</v>
      </c>
      <c r="DC728" s="28">
        <f t="shared" si="1096"/>
        <v>0</v>
      </c>
      <c r="DD728" s="28">
        <f t="shared" si="1096"/>
        <v>0</v>
      </c>
      <c r="DE728" s="28">
        <f t="shared" si="1096"/>
        <v>0</v>
      </c>
      <c r="DF728" s="28">
        <f t="shared" si="1096"/>
        <v>0</v>
      </c>
      <c r="DG728" s="28">
        <f t="shared" si="1096"/>
        <v>0</v>
      </c>
      <c r="DH728" s="28">
        <f t="shared" si="1096"/>
        <v>0</v>
      </c>
      <c r="DI728" s="28">
        <f t="shared" si="1096"/>
        <v>0</v>
      </c>
      <c r="DJ728" s="28">
        <f t="shared" si="1096"/>
        <v>0</v>
      </c>
      <c r="DK728" s="28">
        <f t="shared" si="1096"/>
        <v>0</v>
      </c>
      <c r="DL728" s="53">
        <f>SUM(COUNTIFS(DL$195:DL$422,{"ĐTT","TDS","ĐTT/HĐC","HĐH","HĐG","HĐNT","VSAN","SHHN","HĐC","TQDN","LH","HĐH/HĐC","HĐH/HĐNT","HĐH/HĐG"}))</f>
        <v>11</v>
      </c>
      <c r="DM728" s="53">
        <f>SUM(COUNTIFS(DM$195:DM$422,{"ĐTT","TDS","ĐTT/HĐC","HĐH","HĐG","HĐNT","VSAN","SHHN","HĐC","TQDN","LH","HĐH/HĐC","HĐH/HĐNT","HĐH/HĐG"}))</f>
        <v>12</v>
      </c>
      <c r="DN728" s="53">
        <f>SUM(COUNTIFS(DN$195:DN$422,{"ĐTT","TDS","ĐTT/HĐC","HĐH","HĐG","HĐNT","VSAN","SHHN","HĐC","TQDN","LH","HĐH/HĐC","HĐH/HĐNT","HĐH/HĐG"}))</f>
        <v>13</v>
      </c>
      <c r="DO728" s="53">
        <f>SUM(COUNTIFS(DO$195:DO$422,{"ĐTT","TDS","ĐTT/HĐC","HĐH","HĐG","HĐNT","VSAN","SHHN","HĐC","TQDN","LH","HĐH/HĐC","HĐH/HĐNT","HĐH/HĐG"}))</f>
        <v>13</v>
      </c>
      <c r="DP728" s="28">
        <f t="shared" ref="DP728:EH728" si="1097">DP195</f>
        <v>0</v>
      </c>
      <c r="DQ728" s="28">
        <f t="shared" si="1097"/>
        <v>0</v>
      </c>
      <c r="DR728" s="28">
        <f t="shared" si="1097"/>
        <v>0</v>
      </c>
      <c r="DS728" s="28">
        <f t="shared" si="1097"/>
        <v>0</v>
      </c>
      <c r="DT728" s="28">
        <f t="shared" si="1097"/>
        <v>0</v>
      </c>
      <c r="DU728" s="28">
        <f t="shared" si="1097"/>
        <v>0</v>
      </c>
      <c r="DV728" s="28">
        <f t="shared" si="1097"/>
        <v>0</v>
      </c>
      <c r="DW728" s="28">
        <f t="shared" si="1097"/>
        <v>0</v>
      </c>
      <c r="DX728" s="28">
        <f t="shared" si="1097"/>
        <v>0</v>
      </c>
      <c r="DY728" s="28">
        <f t="shared" si="1097"/>
        <v>0</v>
      </c>
      <c r="DZ728" s="28">
        <f t="shared" si="1097"/>
        <v>0</v>
      </c>
      <c r="EA728" s="28">
        <f t="shared" si="1097"/>
        <v>0</v>
      </c>
      <c r="EB728" s="28">
        <f t="shared" si="1097"/>
        <v>0</v>
      </c>
      <c r="EC728" s="28">
        <f t="shared" si="1097"/>
        <v>0</v>
      </c>
      <c r="ED728" s="28">
        <f t="shared" si="1097"/>
        <v>0</v>
      </c>
      <c r="EE728" s="28">
        <f t="shared" si="1097"/>
        <v>0</v>
      </c>
      <c r="EF728" s="28">
        <f t="shared" si="1097"/>
        <v>0</v>
      </c>
      <c r="EG728" s="28">
        <f t="shared" si="1097"/>
        <v>0</v>
      </c>
      <c r="EH728" s="28">
        <f t="shared" si="1097"/>
        <v>0</v>
      </c>
      <c r="EI728" s="28"/>
      <c r="EJ728" s="28"/>
      <c r="EK728" s="28"/>
      <c r="EL728" s="28"/>
      <c r="EM728" s="28"/>
      <c r="EN728" s="28"/>
      <c r="EO728" s="28">
        <f t="shared" ref="EO728:FD728" si="1098">EO195</f>
        <v>0</v>
      </c>
      <c r="EP728" s="28">
        <f t="shared" si="1098"/>
        <v>0</v>
      </c>
      <c r="EQ728" s="28">
        <f t="shared" si="1098"/>
        <v>0</v>
      </c>
      <c r="ER728" s="28">
        <f t="shared" si="1098"/>
        <v>0</v>
      </c>
      <c r="ES728" s="28">
        <f t="shared" si="1098"/>
        <v>0</v>
      </c>
      <c r="ET728" s="28">
        <f t="shared" si="1098"/>
        <v>0</v>
      </c>
      <c r="EU728" s="28">
        <f t="shared" si="1098"/>
        <v>0</v>
      </c>
      <c r="EV728" s="28">
        <f t="shared" si="1098"/>
        <v>0</v>
      </c>
      <c r="EW728" s="28">
        <f t="shared" si="1098"/>
        <v>0</v>
      </c>
      <c r="EX728" s="28">
        <f t="shared" si="1098"/>
        <v>0</v>
      </c>
      <c r="EY728" s="28">
        <f t="shared" si="1098"/>
        <v>0</v>
      </c>
      <c r="EZ728" s="28">
        <f t="shared" si="1098"/>
        <v>0</v>
      </c>
      <c r="FA728" s="28">
        <f t="shared" si="1098"/>
        <v>0</v>
      </c>
      <c r="FB728" s="28">
        <f t="shared" si="1098"/>
        <v>0</v>
      </c>
      <c r="FC728" s="28">
        <f t="shared" si="1098"/>
        <v>0</v>
      </c>
      <c r="FD728" s="28">
        <f t="shared" si="1098"/>
        <v>0</v>
      </c>
      <c r="FE728" s="72">
        <f>SUM(COUNTIFS(FE$196:FE$430,{"ĐTT","TDS","ĐTT/HĐC","HĐH","HĐG","HĐNT","VSAN","SHHN","HĐC","TQDN","LH","HĐH/HĐC","HĐH/HĐNT","HĐH/HĐG"}))</f>
        <v>11</v>
      </c>
      <c r="FF728" s="72">
        <f>SUM(COUNTIFS(FF$196:FF$430,{"ĐTT","TDS","ĐTT/HĐC","HĐH","HĐG","HĐNT","VSAN","SHHN","HĐC","TQDN","LH","HĐH/HĐC","HĐH/HĐNT","HĐH/HĐG"}))</f>
        <v>16</v>
      </c>
      <c r="FG728" s="72">
        <f>SUM(COUNTIFS(FG$196:FG$430,{"ĐTT","TDS","ĐTT/HĐC","HĐH","HĐG","HĐNT","VSAN","SHHN","HĐC","TQDN","LH","HĐH/HĐC","HĐH/HĐNT","HĐH/HĐG"}))</f>
        <v>15</v>
      </c>
      <c r="FH728" s="72">
        <f>SUM(COUNTIFS(FH$196:FH$430,{"ĐTT","TDS","ĐTT/HĐC","HĐH","HĐG","HĐNT","VSAN","SHHN","HĐC","TQDN","LH","HĐH/HĐC","HĐH/HĐNT","HĐH/HĐG"}))</f>
        <v>12</v>
      </c>
      <c r="FI728" s="72">
        <f>SUM(COUNTIFS(FI$196:FI$430,{"ĐTT","TDS","ĐTT/HĐC","HĐH","HĐG","HĐNT","VSAN","SHHN","HĐC","TQDN","LH","HĐH/HĐC","HĐH/HĐNT","HĐH/HĐG"}))</f>
        <v>15</v>
      </c>
      <c r="FJ728" s="28">
        <f t="shared" ref="FJ728:GC728" si="1099">FJ195</f>
        <v>0</v>
      </c>
      <c r="FK728" s="28">
        <f t="shared" si="1099"/>
        <v>0</v>
      </c>
      <c r="FL728" s="28">
        <f t="shared" si="1099"/>
        <v>0</v>
      </c>
      <c r="FM728" s="92">
        <f t="shared" si="1099"/>
        <v>0</v>
      </c>
      <c r="FN728" s="97">
        <f t="shared" si="1099"/>
        <v>0</v>
      </c>
      <c r="FO728" s="28">
        <f t="shared" si="1099"/>
        <v>0</v>
      </c>
      <c r="FP728" s="97">
        <f t="shared" si="1099"/>
        <v>0</v>
      </c>
      <c r="FQ728" s="28">
        <f t="shared" si="1099"/>
        <v>0</v>
      </c>
      <c r="FR728" s="28">
        <f t="shared" si="1099"/>
        <v>0</v>
      </c>
      <c r="FS728" s="28">
        <f t="shared" si="1099"/>
        <v>0</v>
      </c>
      <c r="FT728" s="97">
        <f t="shared" si="1099"/>
        <v>0</v>
      </c>
      <c r="FU728" s="28">
        <f t="shared" si="1099"/>
        <v>0</v>
      </c>
      <c r="FV728" s="28">
        <f t="shared" si="1099"/>
        <v>0</v>
      </c>
      <c r="FW728" s="28">
        <f t="shared" si="1099"/>
        <v>0</v>
      </c>
      <c r="FX728" s="28">
        <f t="shared" si="1099"/>
        <v>0</v>
      </c>
      <c r="FY728" s="28">
        <f t="shared" si="1099"/>
        <v>0</v>
      </c>
      <c r="FZ728" s="28">
        <f t="shared" si="1099"/>
        <v>0</v>
      </c>
      <c r="GA728" s="28">
        <f t="shared" si="1099"/>
        <v>0</v>
      </c>
      <c r="GB728" s="28">
        <f t="shared" si="1099"/>
        <v>0</v>
      </c>
      <c r="GC728" s="28">
        <f t="shared" si="1099"/>
        <v>0</v>
      </c>
      <c r="GD728" s="28"/>
      <c r="GE728" s="28"/>
      <c r="GF728" s="28"/>
      <c r="GG728" s="92"/>
      <c r="GH728" s="28"/>
      <c r="GI728" s="28">
        <f>GI195</f>
        <v>0</v>
      </c>
      <c r="GJ728" s="28">
        <f>GJ195</f>
        <v>0</v>
      </c>
      <c r="GK728" s="28">
        <f>GK195</f>
        <v>0</v>
      </c>
      <c r="GL728" s="28">
        <f>GL195</f>
        <v>0</v>
      </c>
      <c r="GM728" s="28"/>
      <c r="GN728" s="28">
        <f t="shared" ref="GN728:GX728" si="1100">GN195</f>
        <v>0</v>
      </c>
      <c r="GO728" s="28">
        <f t="shared" si="1100"/>
        <v>0</v>
      </c>
      <c r="GP728" s="28">
        <f t="shared" si="1100"/>
        <v>0</v>
      </c>
      <c r="GQ728" s="28">
        <f t="shared" si="1100"/>
        <v>0</v>
      </c>
      <c r="GR728" s="28">
        <f t="shared" si="1100"/>
        <v>0</v>
      </c>
      <c r="GS728" s="28">
        <f t="shared" si="1100"/>
        <v>0</v>
      </c>
      <c r="GT728" s="28">
        <f t="shared" si="1100"/>
        <v>0</v>
      </c>
      <c r="GU728" s="28">
        <f t="shared" si="1100"/>
        <v>0</v>
      </c>
      <c r="GV728" s="28">
        <f t="shared" si="1100"/>
        <v>0</v>
      </c>
      <c r="GW728" s="28">
        <f t="shared" si="1100"/>
        <v>0</v>
      </c>
      <c r="GX728" s="28">
        <f t="shared" si="1100"/>
        <v>0</v>
      </c>
      <c r="GY728" s="28">
        <f>SUM(COUNTIFS(GY$196:GY$430,{"ĐTT","TDS","ĐTT/HĐC","HĐH","HĐG","HĐNT","VSAN","SHHN","HĐC","TQDN","LH","HĐH/HĐC","HĐH/HĐNT","HĐH/HĐG"}))</f>
        <v>13</v>
      </c>
      <c r="GZ728" s="28">
        <f>SUM(COUNTIFS(GZ$196:GZ$430,{"ĐTT","TDS","ĐTT/HĐC","HĐH","HĐG","HĐNT","VSAN","SHHN","HĐC","TQDN","LH","HĐH/HĐC","HĐH/HĐNT","HĐH/HĐG"}))</f>
        <v>14</v>
      </c>
      <c r="HA728" s="28">
        <f>SUM(COUNTIFS(HA$196:HA$430,{"ĐTT","TDS","ĐTT/HĐC","HĐH","HĐG","HĐNT","VSAN","SHHN","HĐC","TQDN","LH","HĐH/HĐC","HĐH/HĐNT","HĐH/HĐG"}))</f>
        <v>14</v>
      </c>
      <c r="HB728" s="28">
        <f>SUM(COUNTIFS(HB$196:HB$430,{"ĐTT","TDS","ĐTT/HĐC","HĐH","HĐG","HĐNT","VSAN","SHHN","HĐC","TQDN","LH","HĐH/HĐC","HĐH/HĐNT","HĐH/HĐG"}))</f>
        <v>15</v>
      </c>
      <c r="HC728" s="28">
        <f>SUM(COUNTIFS(HC$196:HC$430,{"ĐTT","TDS","ĐTT/HĐC","HĐH","HĐG","HĐNT","VSAN","SHHN","HĐC","TQDN","LH","HĐH/HĐC","HĐH/HĐNT","HĐH/HĐG"}))</f>
        <v>18</v>
      </c>
      <c r="HD728" s="28">
        <f t="shared" ref="HD728:HV728" si="1101">HD195</f>
        <v>0</v>
      </c>
      <c r="HE728" s="28">
        <f t="shared" si="1101"/>
        <v>0</v>
      </c>
      <c r="HF728" s="28">
        <f t="shared" si="1101"/>
        <v>0</v>
      </c>
      <c r="HG728" s="28">
        <f t="shared" si="1101"/>
        <v>0</v>
      </c>
      <c r="HH728" s="28">
        <f t="shared" si="1101"/>
        <v>0</v>
      </c>
      <c r="HI728" s="28">
        <f t="shared" si="1101"/>
        <v>0</v>
      </c>
      <c r="HJ728" s="28">
        <f t="shared" si="1101"/>
        <v>0</v>
      </c>
      <c r="HK728" s="28">
        <f t="shared" si="1101"/>
        <v>0</v>
      </c>
      <c r="HL728" s="28">
        <f t="shared" si="1101"/>
        <v>0</v>
      </c>
      <c r="HM728" s="28">
        <f t="shared" si="1101"/>
        <v>0</v>
      </c>
      <c r="HN728" s="28">
        <f t="shared" si="1101"/>
        <v>0</v>
      </c>
      <c r="HO728" s="28">
        <f t="shared" si="1101"/>
        <v>0</v>
      </c>
      <c r="HP728" s="28">
        <f t="shared" si="1101"/>
        <v>0</v>
      </c>
      <c r="HQ728" s="28">
        <f t="shared" si="1101"/>
        <v>0</v>
      </c>
      <c r="HR728" s="28">
        <f t="shared" si="1101"/>
        <v>0</v>
      </c>
      <c r="HS728" s="28">
        <f t="shared" si="1101"/>
        <v>0</v>
      </c>
      <c r="HT728" s="28">
        <f t="shared" si="1101"/>
        <v>0</v>
      </c>
      <c r="HU728" s="28">
        <f t="shared" si="1101"/>
        <v>0</v>
      </c>
      <c r="HV728" s="28">
        <f t="shared" si="1101"/>
        <v>0</v>
      </c>
      <c r="HW728" s="28"/>
      <c r="HX728" s="28"/>
      <c r="HY728" s="28"/>
      <c r="HZ728" s="28"/>
      <c r="IA728" s="28"/>
      <c r="IB728" s="28"/>
      <c r="IC728" s="28">
        <f t="shared" ref="IC728:IQ728" si="1102">IC195</f>
        <v>0</v>
      </c>
      <c r="ID728" s="28">
        <f t="shared" si="1102"/>
        <v>0</v>
      </c>
      <c r="IE728" s="28">
        <f t="shared" si="1102"/>
        <v>0</v>
      </c>
      <c r="IF728" s="28">
        <f t="shared" si="1102"/>
        <v>0</v>
      </c>
      <c r="IG728" s="28">
        <f t="shared" si="1102"/>
        <v>0</v>
      </c>
      <c r="IH728" s="28">
        <f t="shared" si="1102"/>
        <v>0</v>
      </c>
      <c r="II728" s="28">
        <f t="shared" si="1102"/>
        <v>0</v>
      </c>
      <c r="IJ728" s="28">
        <f t="shared" si="1102"/>
        <v>0</v>
      </c>
      <c r="IK728" s="28">
        <f t="shared" si="1102"/>
        <v>0</v>
      </c>
      <c r="IL728" s="28">
        <f t="shared" si="1102"/>
        <v>0</v>
      </c>
      <c r="IM728" s="28">
        <f t="shared" si="1102"/>
        <v>0</v>
      </c>
      <c r="IN728" s="28">
        <f t="shared" si="1102"/>
        <v>0</v>
      </c>
      <c r="IO728" s="28">
        <f t="shared" si="1102"/>
        <v>0</v>
      </c>
      <c r="IP728" s="28">
        <f t="shared" si="1102"/>
        <v>0</v>
      </c>
      <c r="IQ728" s="28">
        <f t="shared" si="1102"/>
        <v>0</v>
      </c>
      <c r="IR728" s="72">
        <f>SUM(COUNTIFS(IR$196:IR$430,{"ĐTT","TDS","ĐTT/HĐC","HĐH","HĐG","HĐNT","VSAN","SHHN","HĐC","TQDN","LH","HĐH/HĐC","HĐH/HĐNT","HĐH/HĐG"}))</f>
        <v>19</v>
      </c>
      <c r="IS728" s="72">
        <f>SUM(COUNTIFS(IS$196:IS$430,{"ĐTT","TDS","ĐTT/HĐC","HĐH","HĐG","HĐNT","VSAN","SHHN","HĐC","TQDN","LH","HĐH/HĐC","HĐH/HĐNT","HĐH/HĐG"}))</f>
        <v>17</v>
      </c>
      <c r="IT728" s="72">
        <f>SUM(COUNTIFS(IT$196:IT$430,{"ĐTT","TDS","ĐTT/HĐC","HĐH","HĐG","HĐNT","VSAN","SHHN","HĐC","TQDN","LH","HĐH/HĐC","HĐH/HĐNT","HĐH/HĐG"}))</f>
        <v>16</v>
      </c>
      <c r="IU728" s="72">
        <f>SUM(COUNTIFS(IU$196:IU$430,{"ĐTT","TDS","ĐTT/HĐC","HĐH","HĐG","HĐNT","VSAN","SHHN","HĐC","TQDN","LH","HĐH/HĐC","HĐH/HĐNT","HĐH/HĐG"}))</f>
        <v>16</v>
      </c>
      <c r="IV728" s="72">
        <f>SUM(COUNTIFS(IV$196:IV$430,{"ĐTT","TDS","ĐTT/HĐC","HĐH","HĐG","HĐNT","VSAN","SHHN","HĐC","TQDN","LH","HĐH/HĐC","HĐH/HĐNT","HĐH/HĐG"}))</f>
        <v>16</v>
      </c>
      <c r="IW728" s="28">
        <f t="shared" ref="IW728:JP728" si="1103">IW195</f>
        <v>0</v>
      </c>
      <c r="IX728" s="28">
        <f t="shared" si="1103"/>
        <v>0</v>
      </c>
      <c r="IY728" s="28">
        <f t="shared" si="1103"/>
        <v>0</v>
      </c>
      <c r="IZ728" s="28">
        <f t="shared" si="1103"/>
        <v>0</v>
      </c>
      <c r="JA728" s="28">
        <f t="shared" si="1103"/>
        <v>0</v>
      </c>
      <c r="JB728" s="28">
        <f t="shared" si="1103"/>
        <v>0</v>
      </c>
      <c r="JC728" s="28">
        <f t="shared" si="1103"/>
        <v>0</v>
      </c>
      <c r="JD728" s="28">
        <f t="shared" si="1103"/>
        <v>0</v>
      </c>
      <c r="JE728" s="28">
        <f t="shared" si="1103"/>
        <v>0</v>
      </c>
      <c r="JF728" s="28">
        <f t="shared" si="1103"/>
        <v>0</v>
      </c>
      <c r="JG728" s="28">
        <f t="shared" si="1103"/>
        <v>0</v>
      </c>
      <c r="JH728" s="28">
        <f t="shared" si="1103"/>
        <v>0</v>
      </c>
      <c r="JI728" s="28">
        <f t="shared" si="1103"/>
        <v>0</v>
      </c>
      <c r="JJ728" s="28">
        <f t="shared" si="1103"/>
        <v>0</v>
      </c>
      <c r="JK728" s="28">
        <f t="shared" si="1103"/>
        <v>0</v>
      </c>
      <c r="JL728" s="28">
        <f t="shared" si="1103"/>
        <v>0</v>
      </c>
      <c r="JM728" s="28">
        <f t="shared" si="1103"/>
        <v>0</v>
      </c>
      <c r="JN728" s="28">
        <f t="shared" si="1103"/>
        <v>0</v>
      </c>
      <c r="JO728" s="28">
        <f t="shared" si="1103"/>
        <v>0</v>
      </c>
      <c r="JP728" s="28">
        <f t="shared" si="1103"/>
        <v>0</v>
      </c>
      <c r="JQ728" s="28"/>
      <c r="JR728" s="28"/>
      <c r="JS728" s="28"/>
      <c r="JT728" s="28"/>
      <c r="JU728" s="28"/>
      <c r="JV728" s="28">
        <f t="shared" ref="JV728:KJ728" si="1104">JV195</f>
        <v>0</v>
      </c>
      <c r="JW728" s="28">
        <f t="shared" si="1104"/>
        <v>0</v>
      </c>
      <c r="JX728" s="28">
        <f t="shared" si="1104"/>
        <v>0</v>
      </c>
      <c r="JY728" s="28">
        <f t="shared" si="1104"/>
        <v>0</v>
      </c>
      <c r="JZ728" s="28">
        <f t="shared" si="1104"/>
        <v>0</v>
      </c>
      <c r="KA728" s="28">
        <f t="shared" si="1104"/>
        <v>0</v>
      </c>
      <c r="KB728" s="28">
        <f t="shared" si="1104"/>
        <v>0</v>
      </c>
      <c r="KC728" s="28">
        <f t="shared" si="1104"/>
        <v>0</v>
      </c>
      <c r="KD728" s="28">
        <f t="shared" si="1104"/>
        <v>0</v>
      </c>
      <c r="KE728" s="28">
        <f t="shared" si="1104"/>
        <v>0</v>
      </c>
      <c r="KF728" s="28">
        <f t="shared" si="1104"/>
        <v>0</v>
      </c>
      <c r="KG728" s="28">
        <f t="shared" si="1104"/>
        <v>0</v>
      </c>
      <c r="KH728" s="28">
        <f t="shared" si="1104"/>
        <v>0</v>
      </c>
      <c r="KI728" s="28">
        <f t="shared" si="1104"/>
        <v>0</v>
      </c>
      <c r="KJ728" s="28">
        <f t="shared" si="1104"/>
        <v>0</v>
      </c>
      <c r="KK728" s="72">
        <f>SUM(COUNTIFS(KK$196:KK$430,{"ĐTT","TDS","ĐTT/HĐC","HĐH","HĐG","HĐNT","VSAN","SHHN","HĐC","TQDN","LH","HĐH/HĐC","HĐH/HĐNT","HĐH/HĐG"}))</f>
        <v>16</v>
      </c>
      <c r="KL728" s="72">
        <f>SUM(COUNTIFS(KL$196:KL$430,{"ĐTT","TDS","ĐTT/HĐC","HĐH","HĐG","HĐNT","VSAN","SHHN","HĐC","TQDN","LH","HĐH/HĐC","HĐH/HĐNT","HĐH/HĐG"}))</f>
        <v>6</v>
      </c>
      <c r="KM728" s="72">
        <f>SUM(COUNTIFS(KM$196:KM$430,{"ĐTT","TDS","ĐTT/HĐC","HĐH","HĐG","HĐNT","VSAN","SHHN","HĐC","TQDN","LH","HĐH/HĐC","HĐH/HĐNT","HĐNT/HĐG","HĐH/HĐG"}))</f>
        <v>21</v>
      </c>
      <c r="KN728" s="28">
        <f t="shared" ref="KN728:LJ728" si="1105">KN195</f>
        <v>0</v>
      </c>
      <c r="KO728" s="28">
        <f t="shared" si="1105"/>
        <v>0</v>
      </c>
      <c r="KP728" s="28">
        <f t="shared" si="1105"/>
        <v>0</v>
      </c>
      <c r="KQ728" s="28">
        <f t="shared" si="1105"/>
        <v>0</v>
      </c>
      <c r="KR728" s="28">
        <f t="shared" si="1105"/>
        <v>0</v>
      </c>
      <c r="KS728" s="28">
        <f t="shared" si="1105"/>
        <v>0</v>
      </c>
      <c r="KT728" s="28">
        <f t="shared" si="1105"/>
        <v>0</v>
      </c>
      <c r="KU728" s="28">
        <f t="shared" si="1105"/>
        <v>0</v>
      </c>
      <c r="KV728" s="28">
        <f t="shared" si="1105"/>
        <v>0</v>
      </c>
      <c r="KW728" s="28">
        <f t="shared" si="1105"/>
        <v>0</v>
      </c>
      <c r="KX728" s="28">
        <f t="shared" si="1105"/>
        <v>0</v>
      </c>
      <c r="KY728" s="28">
        <f t="shared" si="1105"/>
        <v>0</v>
      </c>
      <c r="KZ728" s="28">
        <f t="shared" si="1105"/>
        <v>0</v>
      </c>
      <c r="LA728" s="28">
        <f t="shared" si="1105"/>
        <v>0</v>
      </c>
      <c r="LB728" s="28">
        <f t="shared" si="1105"/>
        <v>0</v>
      </c>
      <c r="LC728" s="28">
        <f t="shared" si="1105"/>
        <v>0</v>
      </c>
      <c r="LD728" s="28">
        <f t="shared" si="1105"/>
        <v>0</v>
      </c>
      <c r="LE728" s="28">
        <f t="shared" si="1105"/>
        <v>0</v>
      </c>
      <c r="LF728" s="28">
        <f t="shared" si="1105"/>
        <v>0</v>
      </c>
      <c r="LG728" s="28">
        <f t="shared" si="1105"/>
        <v>0</v>
      </c>
      <c r="LH728" s="28">
        <f t="shared" si="1105"/>
        <v>0</v>
      </c>
      <c r="LI728" s="28">
        <f t="shared" si="1105"/>
        <v>0</v>
      </c>
      <c r="LJ728" s="28">
        <f t="shared" si="1105"/>
        <v>0</v>
      </c>
      <c r="LK728" s="28"/>
      <c r="LL728" s="28"/>
      <c r="LM728" s="28"/>
      <c r="LN728" s="28"/>
      <c r="LO728" s="28">
        <f t="shared" ref="LO728:MT728" si="1106">LO195</f>
        <v>0</v>
      </c>
      <c r="LP728" s="28">
        <f t="shared" si="1106"/>
        <v>0</v>
      </c>
      <c r="LQ728" s="28">
        <f t="shared" si="1106"/>
        <v>0</v>
      </c>
      <c r="LR728" s="28">
        <f t="shared" si="1106"/>
        <v>0</v>
      </c>
      <c r="LS728" s="28">
        <f t="shared" si="1106"/>
        <v>0</v>
      </c>
      <c r="LT728" s="28">
        <f t="shared" si="1106"/>
        <v>0</v>
      </c>
      <c r="LU728" s="28">
        <f t="shared" si="1106"/>
        <v>0</v>
      </c>
      <c r="LV728" s="28">
        <f t="shared" si="1106"/>
        <v>0</v>
      </c>
      <c r="LW728" s="28">
        <f t="shared" si="1106"/>
        <v>0</v>
      </c>
      <c r="LX728" s="28">
        <f t="shared" si="1106"/>
        <v>0</v>
      </c>
      <c r="LY728" s="28">
        <f t="shared" si="1106"/>
        <v>0</v>
      </c>
      <c r="LZ728" s="28">
        <f t="shared" si="1106"/>
        <v>0</v>
      </c>
      <c r="MA728" s="28">
        <f t="shared" si="1106"/>
        <v>0</v>
      </c>
      <c r="MB728" s="28">
        <f t="shared" si="1106"/>
        <v>0</v>
      </c>
      <c r="MC728" s="28">
        <f t="shared" si="1106"/>
        <v>0</v>
      </c>
      <c r="MD728" s="28">
        <f t="shared" si="1106"/>
        <v>0</v>
      </c>
      <c r="ME728" s="28">
        <f t="shared" si="1106"/>
        <v>0</v>
      </c>
      <c r="MF728" s="28">
        <f t="shared" si="1106"/>
        <v>0</v>
      </c>
      <c r="MG728" s="28">
        <f t="shared" si="1106"/>
        <v>0</v>
      </c>
      <c r="MH728" s="28">
        <f t="shared" si="1106"/>
        <v>0</v>
      </c>
      <c r="MI728" s="28">
        <f t="shared" si="1106"/>
        <v>0</v>
      </c>
      <c r="MJ728" s="28">
        <f t="shared" si="1106"/>
        <v>0</v>
      </c>
      <c r="MK728" s="28">
        <f t="shared" si="1106"/>
        <v>0</v>
      </c>
      <c r="ML728" s="28">
        <f t="shared" si="1106"/>
        <v>0</v>
      </c>
      <c r="MM728" s="28">
        <f t="shared" si="1106"/>
        <v>0</v>
      </c>
      <c r="MN728" s="28">
        <f t="shared" si="1106"/>
        <v>0</v>
      </c>
      <c r="MO728" s="28">
        <f t="shared" si="1106"/>
        <v>0</v>
      </c>
      <c r="MP728" s="28">
        <f t="shared" si="1106"/>
        <v>0</v>
      </c>
      <c r="MQ728" s="28">
        <f t="shared" si="1106"/>
        <v>0</v>
      </c>
      <c r="MR728" s="28">
        <f t="shared" si="1106"/>
        <v>0</v>
      </c>
      <c r="MS728" s="28">
        <f t="shared" si="1106"/>
        <v>0</v>
      </c>
      <c r="MT728" s="28">
        <f t="shared" si="1106"/>
        <v>0</v>
      </c>
      <c r="MU728" s="28">
        <f t="shared" ref="MU728:NZ728" si="1107">MU195</f>
        <v>0</v>
      </c>
      <c r="MV728" s="28">
        <f t="shared" si="1107"/>
        <v>0</v>
      </c>
      <c r="MW728" s="28">
        <f t="shared" si="1107"/>
        <v>0</v>
      </c>
      <c r="MX728" s="28">
        <f t="shared" si="1107"/>
        <v>0</v>
      </c>
      <c r="MY728" s="28">
        <f t="shared" si="1107"/>
        <v>0</v>
      </c>
      <c r="MZ728" s="28">
        <f t="shared" si="1107"/>
        <v>0</v>
      </c>
      <c r="NA728" s="28">
        <f t="shared" si="1107"/>
        <v>0</v>
      </c>
      <c r="NB728" s="28">
        <f t="shared" si="1107"/>
        <v>0</v>
      </c>
      <c r="NC728" s="28">
        <f t="shared" si="1107"/>
        <v>0</v>
      </c>
      <c r="ND728" s="28">
        <f t="shared" si="1107"/>
        <v>0</v>
      </c>
      <c r="NE728" s="28">
        <f t="shared" si="1107"/>
        <v>0</v>
      </c>
      <c r="NF728" s="28">
        <f t="shared" si="1107"/>
        <v>0</v>
      </c>
      <c r="NG728" s="28">
        <f t="shared" si="1107"/>
        <v>0</v>
      </c>
      <c r="NH728" s="28">
        <f t="shared" si="1107"/>
        <v>0</v>
      </c>
      <c r="NI728" s="28">
        <f t="shared" si="1107"/>
        <v>0</v>
      </c>
      <c r="NJ728" s="28">
        <f t="shared" si="1107"/>
        <v>0</v>
      </c>
      <c r="NK728" s="28">
        <f t="shared" si="1107"/>
        <v>0</v>
      </c>
      <c r="NL728" s="28">
        <f t="shared" si="1107"/>
        <v>0</v>
      </c>
      <c r="NM728" s="28">
        <f t="shared" si="1107"/>
        <v>0</v>
      </c>
      <c r="NN728" s="28">
        <f t="shared" si="1107"/>
        <v>0</v>
      </c>
      <c r="NO728" s="28">
        <f t="shared" si="1107"/>
        <v>0</v>
      </c>
      <c r="NP728" s="28">
        <f t="shared" si="1107"/>
        <v>0</v>
      </c>
      <c r="NQ728" s="28">
        <f t="shared" si="1107"/>
        <v>0</v>
      </c>
      <c r="NR728" s="28">
        <f t="shared" si="1107"/>
        <v>0</v>
      </c>
      <c r="NS728" s="28">
        <f t="shared" si="1107"/>
        <v>0</v>
      </c>
      <c r="NT728" s="28">
        <f t="shared" si="1107"/>
        <v>0</v>
      </c>
      <c r="NU728" s="28">
        <f t="shared" si="1107"/>
        <v>0</v>
      </c>
      <c r="NV728" s="28">
        <f t="shared" si="1107"/>
        <v>0</v>
      </c>
      <c r="NW728" s="28">
        <f t="shared" si="1107"/>
        <v>0</v>
      </c>
      <c r="NX728" s="28">
        <f t="shared" si="1107"/>
        <v>0</v>
      </c>
      <c r="NY728" s="28">
        <f t="shared" si="1107"/>
        <v>0</v>
      </c>
      <c r="NZ728" s="28">
        <f t="shared" si="1107"/>
        <v>0</v>
      </c>
      <c r="OA728" s="28">
        <f t="shared" ref="OA728:OY728" si="1108">OA195</f>
        <v>0</v>
      </c>
      <c r="OB728" s="28">
        <f t="shared" si="1108"/>
        <v>0</v>
      </c>
      <c r="OC728" s="28">
        <f t="shared" si="1108"/>
        <v>0</v>
      </c>
      <c r="OD728" s="28">
        <f t="shared" si="1108"/>
        <v>0</v>
      </c>
      <c r="OE728" s="28">
        <f t="shared" si="1108"/>
        <v>0</v>
      </c>
      <c r="OF728" s="28">
        <f t="shared" si="1108"/>
        <v>0</v>
      </c>
      <c r="OG728" s="28">
        <f t="shared" si="1108"/>
        <v>0</v>
      </c>
      <c r="OH728" s="28">
        <f t="shared" si="1108"/>
        <v>0</v>
      </c>
      <c r="OI728" s="28">
        <f t="shared" si="1108"/>
        <v>0</v>
      </c>
      <c r="OJ728" s="28">
        <f t="shared" si="1108"/>
        <v>0</v>
      </c>
      <c r="OK728" s="28">
        <f t="shared" si="1108"/>
        <v>0</v>
      </c>
      <c r="OL728" s="28">
        <f t="shared" si="1108"/>
        <v>0</v>
      </c>
      <c r="OM728" s="28">
        <f t="shared" si="1108"/>
        <v>0</v>
      </c>
      <c r="ON728" s="28">
        <f t="shared" si="1108"/>
        <v>0</v>
      </c>
      <c r="OO728" s="28">
        <f t="shared" si="1108"/>
        <v>0</v>
      </c>
      <c r="OP728" s="28">
        <f t="shared" si="1108"/>
        <v>0</v>
      </c>
      <c r="OQ728" s="28">
        <f t="shared" si="1108"/>
        <v>0</v>
      </c>
      <c r="OR728" s="28">
        <f t="shared" si="1108"/>
        <v>0</v>
      </c>
      <c r="OS728" s="28">
        <f t="shared" si="1108"/>
        <v>0</v>
      </c>
      <c r="OT728" s="28">
        <f t="shared" si="1108"/>
        <v>0</v>
      </c>
      <c r="OU728" s="28">
        <f t="shared" si="1108"/>
        <v>0</v>
      </c>
      <c r="OV728" s="28">
        <f t="shared" si="1108"/>
        <v>0</v>
      </c>
      <c r="OW728" s="28">
        <f t="shared" si="1108"/>
        <v>0</v>
      </c>
      <c r="OX728" s="28">
        <f t="shared" si="1108"/>
        <v>0</v>
      </c>
      <c r="OY728" s="28">
        <f t="shared" si="1108"/>
        <v>0</v>
      </c>
      <c r="OZ728" s="188"/>
      <c r="PA728" s="193"/>
    </row>
    <row r="729" spans="1:423" ht="27" customHeight="1">
      <c r="A729" s="44"/>
      <c r="B729" s="431" t="s">
        <v>433</v>
      </c>
      <c r="C729" s="432"/>
      <c r="D729" s="432"/>
      <c r="E729" s="432"/>
      <c r="F729" s="362"/>
      <c r="G729" s="182">
        <f>COUNTIF(G437:G531,"x")</f>
        <v>2</v>
      </c>
      <c r="H729" s="180"/>
      <c r="I729" s="180"/>
      <c r="J729" s="183"/>
      <c r="K729" s="84"/>
      <c r="L729" s="68"/>
      <c r="M729" s="2"/>
      <c r="N729" s="44"/>
      <c r="O729" s="190">
        <f>COUNTIF(O437:O531,"x")</f>
        <v>40</v>
      </c>
      <c r="P729" s="191">
        <f>P437</f>
        <v>33</v>
      </c>
      <c r="Q729" s="190">
        <f>COUNTIF(Q437:Q531,"x")</f>
        <v>9</v>
      </c>
      <c r="R729" s="190">
        <f t="shared" ref="R729:AA729" si="1109">COUNTIF(R437:R531,"x")</f>
        <v>7</v>
      </c>
      <c r="S729" s="190">
        <f t="shared" si="1109"/>
        <v>6</v>
      </c>
      <c r="T729" s="190">
        <f t="shared" si="1109"/>
        <v>9</v>
      </c>
      <c r="U729" s="190">
        <f t="shared" si="1109"/>
        <v>12</v>
      </c>
      <c r="V729" s="190">
        <f t="shared" si="1109"/>
        <v>9</v>
      </c>
      <c r="W729" s="190">
        <f t="shared" si="1109"/>
        <v>7</v>
      </c>
      <c r="X729" s="190">
        <f t="shared" si="1109"/>
        <v>7</v>
      </c>
      <c r="Y729" s="190">
        <f t="shared" si="1109"/>
        <v>8</v>
      </c>
      <c r="Z729" s="190">
        <f t="shared" si="1109"/>
        <v>8</v>
      </c>
      <c r="AA729" s="190">
        <f t="shared" si="1109"/>
        <v>9</v>
      </c>
      <c r="AB729" s="190">
        <f>COUNTIF(AB437:AB531,"1")</f>
        <v>91</v>
      </c>
      <c r="AC729" s="53">
        <f>SUM(COUNTIFS(AC$437:AC$528,{"ĐTT","TDS","ĐTT/HĐC","HĐH","HĐG","HĐNT","VSAN","SHHN","HĐC","TQDN","LH","HĐH/HĐC","HĐH/HĐNT","HĐH/HĐG"}))</f>
        <v>8</v>
      </c>
      <c r="AD729" s="53">
        <f>SUM(COUNTIFS(AD$437:AD$528,{"ĐTT","TDS","ĐTT/HĐC","HĐH","HĐG","HĐNT","VSAN","SHHN","HĐC","TQDN","LH","HĐH/HĐC","HĐH/HĐNT","HĐH/HĐG"}))</f>
        <v>6</v>
      </c>
      <c r="AE729" s="28">
        <f t="shared" ref="AE729:BB729" si="1110">COUNTIF(AE$439:AE$528,"x")</f>
        <v>0</v>
      </c>
      <c r="AF729" s="28">
        <f t="shared" si="1110"/>
        <v>0</v>
      </c>
      <c r="AG729" s="28">
        <f t="shared" si="1110"/>
        <v>0</v>
      </c>
      <c r="AH729" s="28">
        <f t="shared" si="1110"/>
        <v>0</v>
      </c>
      <c r="AI729" s="28">
        <f t="shared" si="1110"/>
        <v>0</v>
      </c>
      <c r="AJ729" s="28">
        <f t="shared" si="1110"/>
        <v>0</v>
      </c>
      <c r="AK729" s="28">
        <f t="shared" si="1110"/>
        <v>0</v>
      </c>
      <c r="AL729" s="28">
        <f t="shared" si="1110"/>
        <v>0</v>
      </c>
      <c r="AM729" s="28">
        <f t="shared" si="1110"/>
        <v>0</v>
      </c>
      <c r="AN729" s="28">
        <f t="shared" si="1110"/>
        <v>0</v>
      </c>
      <c r="AO729" s="28">
        <f t="shared" si="1110"/>
        <v>0</v>
      </c>
      <c r="AP729" s="28">
        <f t="shared" si="1110"/>
        <v>0</v>
      </c>
      <c r="AQ729" s="28">
        <f t="shared" si="1110"/>
        <v>0</v>
      </c>
      <c r="AR729" s="28">
        <f t="shared" si="1110"/>
        <v>0</v>
      </c>
      <c r="AS729" s="28">
        <f t="shared" si="1110"/>
        <v>0</v>
      </c>
      <c r="AT729" s="28">
        <f t="shared" si="1110"/>
        <v>0</v>
      </c>
      <c r="AU729" s="28">
        <f t="shared" si="1110"/>
        <v>0</v>
      </c>
      <c r="AV729" s="28">
        <f t="shared" si="1110"/>
        <v>0</v>
      </c>
      <c r="AW729" s="28">
        <f t="shared" si="1110"/>
        <v>0</v>
      </c>
      <c r="AX729" s="28">
        <f t="shared" si="1110"/>
        <v>0</v>
      </c>
      <c r="AY729" s="28">
        <f t="shared" si="1110"/>
        <v>0</v>
      </c>
      <c r="AZ729" s="28">
        <f t="shared" si="1110"/>
        <v>0</v>
      </c>
      <c r="BA729" s="28">
        <f t="shared" si="1110"/>
        <v>0</v>
      </c>
      <c r="BB729" s="28">
        <f t="shared" si="1110"/>
        <v>0</v>
      </c>
      <c r="BC729" s="28"/>
      <c r="BD729" s="28"/>
      <c r="BE729" s="28"/>
      <c r="BF729" s="28"/>
      <c r="BG729" s="28"/>
      <c r="BH729" s="28"/>
      <c r="BI729" s="28">
        <f t="shared" ref="BI729:BR729" si="1111">COUNTIF(BI$439:BI$528,"x")</f>
        <v>0</v>
      </c>
      <c r="BJ729" s="28">
        <f t="shared" si="1111"/>
        <v>0</v>
      </c>
      <c r="BK729" s="28">
        <f t="shared" si="1111"/>
        <v>0</v>
      </c>
      <c r="BL729" s="28">
        <f t="shared" si="1111"/>
        <v>0</v>
      </c>
      <c r="BM729" s="28">
        <f t="shared" si="1111"/>
        <v>0</v>
      </c>
      <c r="BN729" s="28">
        <f t="shared" si="1111"/>
        <v>0</v>
      </c>
      <c r="BO729" s="28">
        <f t="shared" si="1111"/>
        <v>0</v>
      </c>
      <c r="BP729" s="28">
        <f t="shared" si="1111"/>
        <v>0</v>
      </c>
      <c r="BQ729" s="28">
        <f t="shared" si="1111"/>
        <v>0</v>
      </c>
      <c r="BR729" s="28">
        <f t="shared" si="1111"/>
        <v>0</v>
      </c>
      <c r="BS729" s="269">
        <f>SUM(COUNTIFS(BS$437:BS$528,{"ĐTT","TDS","ĐTT/HĐC","HĐH","HĐG","HĐNT","VSAN","SHHN","HĐC","TQDN","LH","HĐH/HĐC","HĐH/HĐNT","HĐH/HĐG"}))</f>
        <v>5</v>
      </c>
      <c r="BT729" s="269">
        <f>SUM(COUNTIFS(BT$437:BT$528,{"ĐTT","TDS","ĐTT/HĐC","HĐH","HĐG","HĐNT","VSAN","SHHN","HĐC","TQDN","LH","HĐH/HĐC","HĐH/HĐNT","HĐH/HĐG"}))</f>
        <v>4</v>
      </c>
      <c r="BU729" s="53">
        <f t="shared" ref="BU729:CR729" si="1112">COUNTIF(BU$439:BU$528,"x")</f>
        <v>0</v>
      </c>
      <c r="BV729" s="53">
        <f t="shared" si="1112"/>
        <v>0</v>
      </c>
      <c r="BW729" s="28">
        <f t="shared" si="1112"/>
        <v>0</v>
      </c>
      <c r="BX729" s="28">
        <f t="shared" si="1112"/>
        <v>0</v>
      </c>
      <c r="BY729" s="28">
        <f t="shared" si="1112"/>
        <v>0</v>
      </c>
      <c r="BZ729" s="28">
        <f t="shared" si="1112"/>
        <v>0</v>
      </c>
      <c r="CA729" s="28">
        <f t="shared" si="1112"/>
        <v>0</v>
      </c>
      <c r="CB729" s="28">
        <f t="shared" si="1112"/>
        <v>0</v>
      </c>
      <c r="CC729" s="28">
        <f t="shared" si="1112"/>
        <v>0</v>
      </c>
      <c r="CD729" s="28">
        <f t="shared" si="1112"/>
        <v>0</v>
      </c>
      <c r="CE729" s="28">
        <f t="shared" si="1112"/>
        <v>0</v>
      </c>
      <c r="CF729" s="28">
        <f t="shared" si="1112"/>
        <v>0</v>
      </c>
      <c r="CG729" s="28">
        <f t="shared" si="1112"/>
        <v>0</v>
      </c>
      <c r="CH729" s="28">
        <f t="shared" si="1112"/>
        <v>0</v>
      </c>
      <c r="CI729" s="28">
        <f t="shared" si="1112"/>
        <v>0</v>
      </c>
      <c r="CJ729" s="28">
        <f t="shared" si="1112"/>
        <v>0</v>
      </c>
      <c r="CK729" s="28">
        <f t="shared" si="1112"/>
        <v>0</v>
      </c>
      <c r="CL729" s="28">
        <f t="shared" si="1112"/>
        <v>0</v>
      </c>
      <c r="CM729" s="28">
        <f t="shared" si="1112"/>
        <v>0</v>
      </c>
      <c r="CN729" s="28">
        <f t="shared" si="1112"/>
        <v>0</v>
      </c>
      <c r="CO729" s="28">
        <f t="shared" si="1112"/>
        <v>0</v>
      </c>
      <c r="CP729" s="28">
        <f t="shared" si="1112"/>
        <v>0</v>
      </c>
      <c r="CQ729" s="28">
        <f t="shared" si="1112"/>
        <v>0</v>
      </c>
      <c r="CR729" s="28">
        <f t="shared" si="1112"/>
        <v>0</v>
      </c>
      <c r="CS729" s="28"/>
      <c r="CT729" s="28"/>
      <c r="CU729" s="28"/>
      <c r="CV729" s="28"/>
      <c r="CW729" s="28"/>
      <c r="CX729" s="28"/>
      <c r="CY729" s="28">
        <f t="shared" ref="CY729:DK729" si="1113">COUNTIF(CY$439:CY$528,"x")</f>
        <v>0</v>
      </c>
      <c r="CZ729" s="28">
        <f t="shared" si="1113"/>
        <v>0</v>
      </c>
      <c r="DA729" s="28">
        <f t="shared" si="1113"/>
        <v>0</v>
      </c>
      <c r="DB729" s="28">
        <f t="shared" si="1113"/>
        <v>0</v>
      </c>
      <c r="DC729" s="28">
        <f t="shared" si="1113"/>
        <v>0</v>
      </c>
      <c r="DD729" s="28">
        <f t="shared" si="1113"/>
        <v>0</v>
      </c>
      <c r="DE729" s="28">
        <f t="shared" si="1113"/>
        <v>0</v>
      </c>
      <c r="DF729" s="28">
        <f t="shared" si="1113"/>
        <v>0</v>
      </c>
      <c r="DG729" s="28">
        <f t="shared" si="1113"/>
        <v>0</v>
      </c>
      <c r="DH729" s="28">
        <f t="shared" si="1113"/>
        <v>0</v>
      </c>
      <c r="DI729" s="28">
        <f t="shared" si="1113"/>
        <v>0</v>
      </c>
      <c r="DJ729" s="28">
        <f t="shared" si="1113"/>
        <v>0</v>
      </c>
      <c r="DK729" s="28">
        <f t="shared" si="1113"/>
        <v>0</v>
      </c>
      <c r="DL729" s="53">
        <f>SUM(COUNTIFS(DL$430:DL$523,{"ĐTT","TDS","ĐTT/HĐC","HĐH","HĐG","HĐNT","VSAN","SHHN","HĐC","TQDN","LH","HĐH/HĐC","HĐH/HĐNT","HĐH/HĐG"}))</f>
        <v>3</v>
      </c>
      <c r="DM729" s="53">
        <f>SUM(COUNTIFS(DM$430:DM$523,{"ĐTT","TDS","ĐTT/HĐC","HĐH","HĐG","HĐNT","VSAN","SHHN","HĐC","TQDN","LH","HĐH/HĐC","HĐH/HĐNT","HĐH/HĐG"}))</f>
        <v>4</v>
      </c>
      <c r="DN729" s="53">
        <f>SUM(COUNTIFS(DN$430:DN$523,{"ĐTT","TDS","ĐTT/HĐC","HĐH","HĐG","HĐNT","VSAN","SHHN","HĐC","TQDN","LH","HĐH/HĐC","HĐH/HĐNT","HĐH/HĐG"}))</f>
        <v>3</v>
      </c>
      <c r="DO729" s="53">
        <f>SUM(COUNTIFS(DO$430:DO$523,{"ĐTT","TDS","ĐTT/HĐC","HĐH","HĐG","HĐNT","VSAN","SHHN","HĐC","TQDN","LH","HĐH/HĐC","HĐH/HĐNT","HĐH/HĐG"}))</f>
        <v>2</v>
      </c>
      <c r="DP729" s="28">
        <f t="shared" ref="DP729:EH729" si="1114">COUNTIF(DP$439:DP$528,"x")</f>
        <v>0</v>
      </c>
      <c r="DQ729" s="28">
        <f t="shared" si="1114"/>
        <v>0</v>
      </c>
      <c r="DR729" s="28">
        <f t="shared" si="1114"/>
        <v>0</v>
      </c>
      <c r="DS729" s="28">
        <f t="shared" si="1114"/>
        <v>0</v>
      </c>
      <c r="DT729" s="28">
        <f t="shared" si="1114"/>
        <v>0</v>
      </c>
      <c r="DU729" s="28">
        <f t="shared" si="1114"/>
        <v>0</v>
      </c>
      <c r="DV729" s="28">
        <f t="shared" si="1114"/>
        <v>0</v>
      </c>
      <c r="DW729" s="28">
        <f t="shared" si="1114"/>
        <v>0</v>
      </c>
      <c r="DX729" s="28">
        <f t="shared" si="1114"/>
        <v>0</v>
      </c>
      <c r="DY729" s="28">
        <f t="shared" si="1114"/>
        <v>0</v>
      </c>
      <c r="DZ729" s="28">
        <f t="shared" si="1114"/>
        <v>0</v>
      </c>
      <c r="EA729" s="28">
        <f t="shared" si="1114"/>
        <v>0</v>
      </c>
      <c r="EB729" s="28">
        <f t="shared" si="1114"/>
        <v>0</v>
      </c>
      <c r="EC729" s="28">
        <f t="shared" si="1114"/>
        <v>0</v>
      </c>
      <c r="ED729" s="28">
        <f t="shared" si="1114"/>
        <v>0</v>
      </c>
      <c r="EE729" s="28">
        <f t="shared" si="1114"/>
        <v>0</v>
      </c>
      <c r="EF729" s="28">
        <f t="shared" si="1114"/>
        <v>0</v>
      </c>
      <c r="EG729" s="28">
        <f t="shared" si="1114"/>
        <v>0</v>
      </c>
      <c r="EH729" s="28">
        <f t="shared" si="1114"/>
        <v>0</v>
      </c>
      <c r="EI729" s="28"/>
      <c r="EJ729" s="28"/>
      <c r="EK729" s="28"/>
      <c r="EL729" s="28"/>
      <c r="EM729" s="28"/>
      <c r="EN729" s="28"/>
      <c r="EO729" s="28">
        <f t="shared" ref="EO729:FD729" si="1115">COUNTIF(EO$439:EO$528,"x")</f>
        <v>0</v>
      </c>
      <c r="EP729" s="28">
        <f t="shared" si="1115"/>
        <v>0</v>
      </c>
      <c r="EQ729" s="28">
        <f t="shared" si="1115"/>
        <v>0</v>
      </c>
      <c r="ER729" s="28">
        <f t="shared" si="1115"/>
        <v>0</v>
      </c>
      <c r="ES729" s="28">
        <f t="shared" si="1115"/>
        <v>0</v>
      </c>
      <c r="ET729" s="28">
        <f t="shared" si="1115"/>
        <v>0</v>
      </c>
      <c r="EU729" s="28">
        <f t="shared" si="1115"/>
        <v>0</v>
      </c>
      <c r="EV729" s="28">
        <f t="shared" si="1115"/>
        <v>0</v>
      </c>
      <c r="EW729" s="28">
        <f t="shared" si="1115"/>
        <v>0</v>
      </c>
      <c r="EX729" s="28">
        <f t="shared" si="1115"/>
        <v>0</v>
      </c>
      <c r="EY729" s="28">
        <f t="shared" si="1115"/>
        <v>0</v>
      </c>
      <c r="EZ729" s="28">
        <f t="shared" si="1115"/>
        <v>0</v>
      </c>
      <c r="FA729" s="28">
        <f t="shared" si="1115"/>
        <v>0</v>
      </c>
      <c r="FB729" s="28">
        <f t="shared" si="1115"/>
        <v>0</v>
      </c>
      <c r="FC729" s="28">
        <f t="shared" si="1115"/>
        <v>0</v>
      </c>
      <c r="FD729" s="28">
        <f t="shared" si="1115"/>
        <v>0</v>
      </c>
      <c r="FE729" s="72">
        <f>SUM(COUNTIFS(FE$437:FE$528,{"ĐTT","TDS","ĐTT/HĐC","HĐH","HĐG","HĐNT","VSAN","SHHN","HĐC","TQDN","LH","HĐH/HĐC","HĐH/HĐNT","HĐH/HĐG"}))</f>
        <v>4</v>
      </c>
      <c r="FF729" s="72">
        <f>SUM(COUNTIFS(FF$437:FF$528,{"ĐTT","TDS","ĐTT/HĐC","HĐH","HĐG","HĐNT","VSAN","SHHN","HĐC","TQDN","LH","HĐH/HĐC","HĐH/HĐNT","HĐH/HĐG"}))</f>
        <v>5</v>
      </c>
      <c r="FG729" s="72">
        <f>SUM(COUNTIFS(FG$437:FG$528,{"ĐTT","TDS","ĐTT/HĐC","HĐH","HĐG","HĐNT","VSAN","SHHN","HĐC","TQDN","LH","HĐH/HĐC","HĐH/HĐNT","HĐH/HĐG"}))</f>
        <v>5</v>
      </c>
      <c r="FH729" s="72">
        <f>SUM(COUNTIFS(FH$437:FH$528,{"ĐTT","TDS","ĐTT/HĐC","HĐH","HĐG","HĐNT","VSAN","SHHN","HĐC","TQDN","LH","HĐH/HĐC","HĐH/HĐNT","HĐH/HĐG"}))</f>
        <v>5</v>
      </c>
      <c r="FI729" s="72">
        <f>SUM(COUNTIFS(FI$437:FI$528,{"ĐTT","TDS","ĐTT/HĐC","HĐH","HĐG","HĐNT","VSAN","SHHN","HĐC","TQDN","LH","HĐH/HĐC","HĐH/HĐNT","HĐH/HĐG"}))</f>
        <v>4</v>
      </c>
      <c r="FJ729" s="28">
        <f t="shared" ref="FJ729:GC729" si="1116">COUNTIF(FJ$439:FJ$528,"x")</f>
        <v>0</v>
      </c>
      <c r="FK729" s="28">
        <f t="shared" si="1116"/>
        <v>0</v>
      </c>
      <c r="FL729" s="28">
        <f t="shared" si="1116"/>
        <v>0</v>
      </c>
      <c r="FM729" s="92">
        <f t="shared" si="1116"/>
        <v>0</v>
      </c>
      <c r="FN729" s="97">
        <f t="shared" si="1116"/>
        <v>0</v>
      </c>
      <c r="FO729" s="28">
        <f t="shared" si="1116"/>
        <v>0</v>
      </c>
      <c r="FP729" s="97">
        <f t="shared" si="1116"/>
        <v>0</v>
      </c>
      <c r="FQ729" s="28">
        <f t="shared" si="1116"/>
        <v>0</v>
      </c>
      <c r="FR729" s="28">
        <f t="shared" si="1116"/>
        <v>0</v>
      </c>
      <c r="FS729" s="28">
        <f t="shared" si="1116"/>
        <v>0</v>
      </c>
      <c r="FT729" s="97">
        <f t="shared" si="1116"/>
        <v>0</v>
      </c>
      <c r="FU729" s="28">
        <f t="shared" si="1116"/>
        <v>0</v>
      </c>
      <c r="FV729" s="28">
        <f t="shared" si="1116"/>
        <v>0</v>
      </c>
      <c r="FW729" s="28">
        <f t="shared" si="1116"/>
        <v>0</v>
      </c>
      <c r="FX729" s="28">
        <f t="shared" si="1116"/>
        <v>0</v>
      </c>
      <c r="FY729" s="28">
        <f t="shared" si="1116"/>
        <v>0</v>
      </c>
      <c r="FZ729" s="28">
        <f t="shared" si="1116"/>
        <v>0</v>
      </c>
      <c r="GA729" s="28">
        <f t="shared" si="1116"/>
        <v>0</v>
      </c>
      <c r="GB729" s="28">
        <f t="shared" si="1116"/>
        <v>0</v>
      </c>
      <c r="GC729" s="28">
        <f t="shared" si="1116"/>
        <v>0</v>
      </c>
      <c r="GD729" s="28"/>
      <c r="GE729" s="28"/>
      <c r="GF729" s="28"/>
      <c r="GG729" s="92"/>
      <c r="GH729" s="28"/>
      <c r="GI729" s="28">
        <f>COUNTIF(GI$439:GI$528,"x")</f>
        <v>0</v>
      </c>
      <c r="GJ729" s="28">
        <f>COUNTIF(GJ$439:GJ$528,"x")</f>
        <v>0</v>
      </c>
      <c r="GK729" s="28">
        <f>COUNTIF(GK$439:GK$528,"x")</f>
        <v>0</v>
      </c>
      <c r="GL729" s="28">
        <f>COUNTIF(GL$439:GL$528,"x")</f>
        <v>0</v>
      </c>
      <c r="GM729" s="28"/>
      <c r="GN729" s="28">
        <f t="shared" ref="GN729:GX729" si="1117">COUNTIF(GN$439:GN$528,"x")</f>
        <v>0</v>
      </c>
      <c r="GO729" s="28">
        <f t="shared" si="1117"/>
        <v>0</v>
      </c>
      <c r="GP729" s="28">
        <f t="shared" si="1117"/>
        <v>0</v>
      </c>
      <c r="GQ729" s="28">
        <f t="shared" si="1117"/>
        <v>0</v>
      </c>
      <c r="GR729" s="28">
        <f t="shared" si="1117"/>
        <v>0</v>
      </c>
      <c r="GS729" s="28">
        <f t="shared" si="1117"/>
        <v>0</v>
      </c>
      <c r="GT729" s="28">
        <f t="shared" si="1117"/>
        <v>0</v>
      </c>
      <c r="GU729" s="28">
        <f t="shared" si="1117"/>
        <v>0</v>
      </c>
      <c r="GV729" s="28">
        <f t="shared" si="1117"/>
        <v>0</v>
      </c>
      <c r="GW729" s="28">
        <f t="shared" si="1117"/>
        <v>0</v>
      </c>
      <c r="GX729" s="28">
        <f t="shared" si="1117"/>
        <v>0</v>
      </c>
      <c r="GY729" s="28">
        <f>SUM(COUNTIFS(GY$437:GY$528,{"ĐTT","TDS","ĐTT/HĐC","HĐH","HĐG","HĐNT","VSAN","SHHN","HĐC","TQDN","LH","HĐH/HĐC","HĐH/HĐNT","HĐH/HĐG"}))</f>
        <v>5</v>
      </c>
      <c r="GZ729" s="28">
        <f>SUM(COUNTIFS(GZ$437:GZ$528,{"ĐTT","TDS","ĐTT/HĐC","HĐH","HĐG","HĐNT","VSAN","SHHN","HĐC","TQDN","LH","HĐH/HĐC","HĐH/HĐNT","HĐH/HĐG"}))</f>
        <v>3</v>
      </c>
      <c r="HA729" s="28">
        <f>SUM(COUNTIFS(HA$437:HA$528,{"ĐTT","TDS","ĐTT/HĐC","HĐH","HĐG","HĐNT","VSAN","SHHN","HĐC","TQDN","LH","HĐH/HĐC","HĐH/HĐNT","HĐH/HĐG"}))</f>
        <v>3</v>
      </c>
      <c r="HB729" s="28">
        <f>SUM(COUNTIFS(HB$437:HB$528,{"ĐTT","TDS","ĐTT/HĐC","HĐH","HĐG","HĐNT","VSAN","SHHN","HĐC","TQDN","LH","HĐH/HĐC","HĐH/HĐNT","HĐH/HĐG"}))</f>
        <v>5</v>
      </c>
      <c r="HC729" s="28">
        <f>SUM(COUNTIFS(HC$437:HC$528,{"ĐTT","TDS","ĐTT/HĐC","HĐH","HĐG","HĐNT","VSAN","SHHN","HĐC","TQDN","LH","HĐH/HĐC","HĐH/HĐNT","HĐH/HĐG"}))</f>
        <v>4</v>
      </c>
      <c r="HD729" s="28">
        <f t="shared" ref="HD729:HV729" si="1118">COUNTIF(HD$439:HD$528,"x")</f>
        <v>0</v>
      </c>
      <c r="HE729" s="28">
        <f t="shared" si="1118"/>
        <v>0</v>
      </c>
      <c r="HF729" s="28">
        <f t="shared" si="1118"/>
        <v>0</v>
      </c>
      <c r="HG729" s="28">
        <f t="shared" si="1118"/>
        <v>0</v>
      </c>
      <c r="HH729" s="28">
        <f t="shared" si="1118"/>
        <v>0</v>
      </c>
      <c r="HI729" s="28">
        <f t="shared" si="1118"/>
        <v>0</v>
      </c>
      <c r="HJ729" s="28">
        <f t="shared" si="1118"/>
        <v>0</v>
      </c>
      <c r="HK729" s="28">
        <f t="shared" si="1118"/>
        <v>0</v>
      </c>
      <c r="HL729" s="28">
        <f t="shared" si="1118"/>
        <v>0</v>
      </c>
      <c r="HM729" s="28">
        <f t="shared" si="1118"/>
        <v>0</v>
      </c>
      <c r="HN729" s="28">
        <f t="shared" si="1118"/>
        <v>0</v>
      </c>
      <c r="HO729" s="28">
        <f t="shared" si="1118"/>
        <v>0</v>
      </c>
      <c r="HP729" s="28">
        <f t="shared" si="1118"/>
        <v>0</v>
      </c>
      <c r="HQ729" s="28">
        <f t="shared" si="1118"/>
        <v>0</v>
      </c>
      <c r="HR729" s="28">
        <f t="shared" si="1118"/>
        <v>0</v>
      </c>
      <c r="HS729" s="28">
        <f t="shared" si="1118"/>
        <v>0</v>
      </c>
      <c r="HT729" s="28">
        <f t="shared" si="1118"/>
        <v>0</v>
      </c>
      <c r="HU729" s="28">
        <f t="shared" si="1118"/>
        <v>0</v>
      </c>
      <c r="HV729" s="28">
        <f t="shared" si="1118"/>
        <v>0</v>
      </c>
      <c r="HW729" s="28"/>
      <c r="HX729" s="28"/>
      <c r="HY729" s="28"/>
      <c r="HZ729" s="28"/>
      <c r="IA729" s="28"/>
      <c r="IB729" s="28"/>
      <c r="IC729" s="28">
        <f t="shared" ref="IC729:IQ729" si="1119">COUNTIF(IC$439:IC$528,"x")</f>
        <v>0</v>
      </c>
      <c r="ID729" s="28">
        <f t="shared" si="1119"/>
        <v>0</v>
      </c>
      <c r="IE729" s="28">
        <f t="shared" si="1119"/>
        <v>0</v>
      </c>
      <c r="IF729" s="28">
        <f t="shared" si="1119"/>
        <v>0</v>
      </c>
      <c r="IG729" s="28">
        <f t="shared" si="1119"/>
        <v>0</v>
      </c>
      <c r="IH729" s="28">
        <f t="shared" si="1119"/>
        <v>0</v>
      </c>
      <c r="II729" s="28">
        <f t="shared" si="1119"/>
        <v>0</v>
      </c>
      <c r="IJ729" s="28">
        <f t="shared" si="1119"/>
        <v>0</v>
      </c>
      <c r="IK729" s="28">
        <f t="shared" si="1119"/>
        <v>0</v>
      </c>
      <c r="IL729" s="28">
        <f t="shared" si="1119"/>
        <v>0</v>
      </c>
      <c r="IM729" s="28">
        <f t="shared" si="1119"/>
        <v>0</v>
      </c>
      <c r="IN729" s="28">
        <f t="shared" si="1119"/>
        <v>0</v>
      </c>
      <c r="IO729" s="28">
        <f t="shared" si="1119"/>
        <v>0</v>
      </c>
      <c r="IP729" s="28">
        <f t="shared" si="1119"/>
        <v>0</v>
      </c>
      <c r="IQ729" s="28">
        <f t="shared" si="1119"/>
        <v>0</v>
      </c>
      <c r="IR729" s="72">
        <f>SUM(COUNTIFS(IR$437:IR$528,{"ĐTT","TDS","ĐTT/HĐC","HĐH","HĐG","HĐNT","VSAN","SHHN","HĐC","TQDN","LH","HĐH/HĐC","HĐH/HĐNT","HĐH/HĐG"}))</f>
        <v>5</v>
      </c>
      <c r="IS729" s="72">
        <f>SUM(COUNTIFS(IS$437:IS$528,{"ĐTT","TDS","ĐTT/HĐC","HĐH","HĐG","HĐNT","VSAN","SHHN","HĐC","TQDN","LH","HĐH/HĐC","HĐH/HĐNT","HĐH/HĐG"}))</f>
        <v>3</v>
      </c>
      <c r="IT729" s="72">
        <f>SUM(COUNTIFS(IT$437:IT$528,{"ĐTT","TDS","ĐTT/HĐC","HĐH","HĐG","HĐNT","VSAN","SHHN","HĐC","TQDN","LH","HĐH/HĐC","HĐH/HĐNT","HĐH/HĐG"}))</f>
        <v>5</v>
      </c>
      <c r="IU729" s="72">
        <f>SUM(COUNTIFS(IU$437:IU$528,{"ĐTT","TDS","ĐTT/HĐC","HĐH","HĐG","HĐNT","VSAN","SHHN","HĐC","TQDN","LH","HĐH/HĐC","HĐH/HĐNT","HĐH/HĐG"}))</f>
        <v>5</v>
      </c>
      <c r="IV729" s="72">
        <f>SUM(COUNTIFS(IV$437:IV$528,{"ĐTT","TDS","ĐTT/HĐC","HĐH","HĐG","HĐNT","VSAN","SHHN","HĐC","TQDN","LH","HĐH/HĐC","HĐH/HĐNT","HĐH/HĐG"}))</f>
        <v>4</v>
      </c>
      <c r="IW729" s="28">
        <f t="shared" ref="IW729:JP729" si="1120">COUNTIF(IW$439:IW$528,"x")</f>
        <v>0</v>
      </c>
      <c r="IX729" s="28">
        <f t="shared" si="1120"/>
        <v>0</v>
      </c>
      <c r="IY729" s="28">
        <f t="shared" si="1120"/>
        <v>0</v>
      </c>
      <c r="IZ729" s="28">
        <f t="shared" si="1120"/>
        <v>0</v>
      </c>
      <c r="JA729" s="28">
        <f t="shared" si="1120"/>
        <v>0</v>
      </c>
      <c r="JB729" s="28">
        <f t="shared" si="1120"/>
        <v>0</v>
      </c>
      <c r="JC729" s="28">
        <f t="shared" si="1120"/>
        <v>0</v>
      </c>
      <c r="JD729" s="28">
        <f t="shared" si="1120"/>
        <v>0</v>
      </c>
      <c r="JE729" s="28">
        <f t="shared" si="1120"/>
        <v>0</v>
      </c>
      <c r="JF729" s="28">
        <f t="shared" si="1120"/>
        <v>0</v>
      </c>
      <c r="JG729" s="28">
        <f t="shared" si="1120"/>
        <v>0</v>
      </c>
      <c r="JH729" s="28">
        <f t="shared" si="1120"/>
        <v>0</v>
      </c>
      <c r="JI729" s="28">
        <f t="shared" si="1120"/>
        <v>0</v>
      </c>
      <c r="JJ729" s="28">
        <f t="shared" si="1120"/>
        <v>0</v>
      </c>
      <c r="JK729" s="28">
        <f t="shared" si="1120"/>
        <v>0</v>
      </c>
      <c r="JL729" s="28">
        <f t="shared" si="1120"/>
        <v>0</v>
      </c>
      <c r="JM729" s="28">
        <f t="shared" si="1120"/>
        <v>0</v>
      </c>
      <c r="JN729" s="28">
        <f t="shared" si="1120"/>
        <v>0</v>
      </c>
      <c r="JO729" s="28">
        <f t="shared" si="1120"/>
        <v>0</v>
      </c>
      <c r="JP729" s="28">
        <f t="shared" si="1120"/>
        <v>0</v>
      </c>
      <c r="JQ729" s="28"/>
      <c r="JR729" s="28"/>
      <c r="JS729" s="28"/>
      <c r="JT729" s="28"/>
      <c r="JU729" s="28"/>
      <c r="JV729" s="28">
        <f t="shared" ref="JV729:KJ729" si="1121">COUNTIF(JV$439:JV$528,"x")</f>
        <v>0</v>
      </c>
      <c r="JW729" s="28">
        <f t="shared" si="1121"/>
        <v>0</v>
      </c>
      <c r="JX729" s="28">
        <f t="shared" si="1121"/>
        <v>0</v>
      </c>
      <c r="JY729" s="28">
        <f t="shared" si="1121"/>
        <v>0</v>
      </c>
      <c r="JZ729" s="28">
        <f t="shared" si="1121"/>
        <v>0</v>
      </c>
      <c r="KA729" s="28">
        <f t="shared" si="1121"/>
        <v>0</v>
      </c>
      <c r="KB729" s="28">
        <f t="shared" si="1121"/>
        <v>0</v>
      </c>
      <c r="KC729" s="28">
        <f t="shared" si="1121"/>
        <v>0</v>
      </c>
      <c r="KD729" s="28">
        <f t="shared" si="1121"/>
        <v>0</v>
      </c>
      <c r="KE729" s="28">
        <f t="shared" si="1121"/>
        <v>0</v>
      </c>
      <c r="KF729" s="28">
        <f t="shared" si="1121"/>
        <v>0</v>
      </c>
      <c r="KG729" s="28">
        <f t="shared" si="1121"/>
        <v>0</v>
      </c>
      <c r="KH729" s="28">
        <f t="shared" si="1121"/>
        <v>0</v>
      </c>
      <c r="KI729" s="28">
        <f t="shared" si="1121"/>
        <v>0</v>
      </c>
      <c r="KJ729" s="28">
        <f t="shared" si="1121"/>
        <v>0</v>
      </c>
      <c r="KK729" s="72">
        <f>SUM(COUNTIFS(KK$437:KK$527,{"ĐTT","TDS","ĐTT/HĐC","HĐH","HĐG","HĐNT","VSAN","SHHN","HĐC","TQDN","LH","HĐH/HĐC","HĐH/HĐNT","HĐH/HĐG"}))</f>
        <v>5</v>
      </c>
      <c r="KL729" s="28">
        <f>COUNTIF(KL$439:KL$528,"x")</f>
        <v>0</v>
      </c>
      <c r="KM729" s="72">
        <f>SUM(COUNTIFS(KM$437:KM$527,{"ĐTT","TDS","ĐTT/HĐC","HĐH","HĐG","HĐNT","VSAN","SHHN","HĐC","TQDN","LH","HĐH/HĐC","HĐH/HĐNT","HĐH/HĐG"}))</f>
        <v>5</v>
      </c>
      <c r="KN729" s="28">
        <f t="shared" ref="KN729:LJ729" si="1122">COUNTIF(KN$439:KN$528,"x")</f>
        <v>0</v>
      </c>
      <c r="KO729" s="28">
        <f t="shared" si="1122"/>
        <v>0</v>
      </c>
      <c r="KP729" s="28">
        <f t="shared" si="1122"/>
        <v>0</v>
      </c>
      <c r="KQ729" s="28">
        <f t="shared" si="1122"/>
        <v>0</v>
      </c>
      <c r="KR729" s="28">
        <f t="shared" si="1122"/>
        <v>0</v>
      </c>
      <c r="KS729" s="28">
        <f t="shared" si="1122"/>
        <v>0</v>
      </c>
      <c r="KT729" s="28">
        <f t="shared" si="1122"/>
        <v>0</v>
      </c>
      <c r="KU729" s="28">
        <f t="shared" si="1122"/>
        <v>0</v>
      </c>
      <c r="KV729" s="28">
        <f t="shared" si="1122"/>
        <v>0</v>
      </c>
      <c r="KW729" s="28">
        <f t="shared" si="1122"/>
        <v>0</v>
      </c>
      <c r="KX729" s="28">
        <f t="shared" si="1122"/>
        <v>0</v>
      </c>
      <c r="KY729" s="28">
        <f t="shared" si="1122"/>
        <v>0</v>
      </c>
      <c r="KZ729" s="28">
        <f t="shared" si="1122"/>
        <v>0</v>
      </c>
      <c r="LA729" s="28">
        <f t="shared" si="1122"/>
        <v>0</v>
      </c>
      <c r="LB729" s="28">
        <f t="shared" si="1122"/>
        <v>0</v>
      </c>
      <c r="LC729" s="28">
        <f t="shared" si="1122"/>
        <v>0</v>
      </c>
      <c r="LD729" s="28">
        <f t="shared" si="1122"/>
        <v>0</v>
      </c>
      <c r="LE729" s="28">
        <f t="shared" si="1122"/>
        <v>0</v>
      </c>
      <c r="LF729" s="28">
        <f t="shared" si="1122"/>
        <v>0</v>
      </c>
      <c r="LG729" s="28">
        <f t="shared" si="1122"/>
        <v>0</v>
      </c>
      <c r="LH729" s="28">
        <f t="shared" si="1122"/>
        <v>0</v>
      </c>
      <c r="LI729" s="28">
        <f t="shared" si="1122"/>
        <v>0</v>
      </c>
      <c r="LJ729" s="28">
        <f t="shared" si="1122"/>
        <v>0</v>
      </c>
      <c r="LK729" s="28"/>
      <c r="LL729" s="28"/>
      <c r="LM729" s="28"/>
      <c r="LN729" s="28"/>
      <c r="LO729" s="28">
        <f t="shared" ref="LO729:MT729" si="1123">COUNTIF(LO$439:LO$528,"x")</f>
        <v>0</v>
      </c>
      <c r="LP729" s="28">
        <f t="shared" si="1123"/>
        <v>0</v>
      </c>
      <c r="LQ729" s="28">
        <f t="shared" si="1123"/>
        <v>0</v>
      </c>
      <c r="LR729" s="28">
        <f t="shared" si="1123"/>
        <v>0</v>
      </c>
      <c r="LS729" s="28">
        <f t="shared" si="1123"/>
        <v>0</v>
      </c>
      <c r="LT729" s="28">
        <f t="shared" si="1123"/>
        <v>0</v>
      </c>
      <c r="LU729" s="28">
        <f t="shared" si="1123"/>
        <v>0</v>
      </c>
      <c r="LV729" s="28">
        <f t="shared" si="1123"/>
        <v>0</v>
      </c>
      <c r="LW729" s="28">
        <f t="shared" si="1123"/>
        <v>0</v>
      </c>
      <c r="LX729" s="28">
        <f t="shared" si="1123"/>
        <v>0</v>
      </c>
      <c r="LY729" s="28">
        <f t="shared" si="1123"/>
        <v>0</v>
      </c>
      <c r="LZ729" s="28">
        <f t="shared" si="1123"/>
        <v>0</v>
      </c>
      <c r="MA729" s="28">
        <f t="shared" si="1123"/>
        <v>0</v>
      </c>
      <c r="MB729" s="28">
        <f t="shared" si="1123"/>
        <v>0</v>
      </c>
      <c r="MC729" s="28">
        <f t="shared" si="1123"/>
        <v>0</v>
      </c>
      <c r="MD729" s="28">
        <f t="shared" si="1123"/>
        <v>0</v>
      </c>
      <c r="ME729" s="28">
        <f t="shared" si="1123"/>
        <v>0</v>
      </c>
      <c r="MF729" s="28">
        <f t="shared" si="1123"/>
        <v>0</v>
      </c>
      <c r="MG729" s="28">
        <f t="shared" si="1123"/>
        <v>0</v>
      </c>
      <c r="MH729" s="28">
        <f t="shared" si="1123"/>
        <v>0</v>
      </c>
      <c r="MI729" s="28">
        <f t="shared" si="1123"/>
        <v>0</v>
      </c>
      <c r="MJ729" s="28">
        <f t="shared" si="1123"/>
        <v>0</v>
      </c>
      <c r="MK729" s="28">
        <f t="shared" si="1123"/>
        <v>0</v>
      </c>
      <c r="ML729" s="28">
        <f t="shared" si="1123"/>
        <v>0</v>
      </c>
      <c r="MM729" s="28">
        <f t="shared" si="1123"/>
        <v>0</v>
      </c>
      <c r="MN729" s="28">
        <f t="shared" si="1123"/>
        <v>0</v>
      </c>
      <c r="MO729" s="28">
        <f t="shared" si="1123"/>
        <v>0</v>
      </c>
      <c r="MP729" s="28">
        <f t="shared" si="1123"/>
        <v>0</v>
      </c>
      <c r="MQ729" s="28">
        <f t="shared" si="1123"/>
        <v>0</v>
      </c>
      <c r="MR729" s="28">
        <f t="shared" si="1123"/>
        <v>0</v>
      </c>
      <c r="MS729" s="28">
        <f t="shared" si="1123"/>
        <v>0</v>
      </c>
      <c r="MT729" s="28">
        <f t="shared" si="1123"/>
        <v>0</v>
      </c>
      <c r="MU729" s="28">
        <f t="shared" ref="MU729:NZ729" si="1124">COUNTIF(MU$439:MU$528,"x")</f>
        <v>0</v>
      </c>
      <c r="MV729" s="28">
        <f t="shared" si="1124"/>
        <v>0</v>
      </c>
      <c r="MW729" s="28">
        <f t="shared" si="1124"/>
        <v>0</v>
      </c>
      <c r="MX729" s="28">
        <f t="shared" si="1124"/>
        <v>0</v>
      </c>
      <c r="MY729" s="28">
        <f t="shared" si="1124"/>
        <v>0</v>
      </c>
      <c r="MZ729" s="28">
        <f t="shared" si="1124"/>
        <v>0</v>
      </c>
      <c r="NA729" s="28">
        <f t="shared" si="1124"/>
        <v>0</v>
      </c>
      <c r="NB729" s="28">
        <f t="shared" si="1124"/>
        <v>0</v>
      </c>
      <c r="NC729" s="28">
        <f t="shared" si="1124"/>
        <v>0</v>
      </c>
      <c r="ND729" s="28">
        <f t="shared" si="1124"/>
        <v>0</v>
      </c>
      <c r="NE729" s="28">
        <f t="shared" si="1124"/>
        <v>0</v>
      </c>
      <c r="NF729" s="28">
        <f t="shared" si="1124"/>
        <v>0</v>
      </c>
      <c r="NG729" s="28">
        <f t="shared" si="1124"/>
        <v>0</v>
      </c>
      <c r="NH729" s="28">
        <f t="shared" si="1124"/>
        <v>0</v>
      </c>
      <c r="NI729" s="28">
        <f t="shared" si="1124"/>
        <v>0</v>
      </c>
      <c r="NJ729" s="28">
        <f t="shared" si="1124"/>
        <v>0</v>
      </c>
      <c r="NK729" s="28">
        <f t="shared" si="1124"/>
        <v>0</v>
      </c>
      <c r="NL729" s="28">
        <f t="shared" si="1124"/>
        <v>0</v>
      </c>
      <c r="NM729" s="28">
        <f t="shared" si="1124"/>
        <v>0</v>
      </c>
      <c r="NN729" s="28">
        <f t="shared" si="1124"/>
        <v>0</v>
      </c>
      <c r="NO729" s="28">
        <f t="shared" si="1124"/>
        <v>0</v>
      </c>
      <c r="NP729" s="28">
        <f t="shared" si="1124"/>
        <v>0</v>
      </c>
      <c r="NQ729" s="28">
        <f t="shared" si="1124"/>
        <v>0</v>
      </c>
      <c r="NR729" s="28">
        <f t="shared" si="1124"/>
        <v>0</v>
      </c>
      <c r="NS729" s="28">
        <f t="shared" si="1124"/>
        <v>0</v>
      </c>
      <c r="NT729" s="28">
        <f t="shared" si="1124"/>
        <v>0</v>
      </c>
      <c r="NU729" s="28">
        <f t="shared" si="1124"/>
        <v>0</v>
      </c>
      <c r="NV729" s="28">
        <f t="shared" si="1124"/>
        <v>0</v>
      </c>
      <c r="NW729" s="28">
        <f t="shared" si="1124"/>
        <v>0</v>
      </c>
      <c r="NX729" s="28">
        <f t="shared" si="1124"/>
        <v>0</v>
      </c>
      <c r="NY729" s="28">
        <f t="shared" si="1124"/>
        <v>0</v>
      </c>
      <c r="NZ729" s="28">
        <f t="shared" si="1124"/>
        <v>0</v>
      </c>
      <c r="OA729" s="28">
        <f t="shared" ref="OA729:OY729" si="1125">COUNTIF(OA$439:OA$528,"x")</f>
        <v>0</v>
      </c>
      <c r="OB729" s="28">
        <f t="shared" si="1125"/>
        <v>0</v>
      </c>
      <c r="OC729" s="28">
        <f t="shared" si="1125"/>
        <v>0</v>
      </c>
      <c r="OD729" s="28">
        <f t="shared" si="1125"/>
        <v>0</v>
      </c>
      <c r="OE729" s="28">
        <f t="shared" si="1125"/>
        <v>0</v>
      </c>
      <c r="OF729" s="28">
        <f t="shared" si="1125"/>
        <v>0</v>
      </c>
      <c r="OG729" s="28">
        <f t="shared" si="1125"/>
        <v>0</v>
      </c>
      <c r="OH729" s="28">
        <f t="shared" si="1125"/>
        <v>0</v>
      </c>
      <c r="OI729" s="28">
        <f t="shared" si="1125"/>
        <v>0</v>
      </c>
      <c r="OJ729" s="28">
        <f t="shared" si="1125"/>
        <v>0</v>
      </c>
      <c r="OK729" s="28">
        <f t="shared" si="1125"/>
        <v>0</v>
      </c>
      <c r="OL729" s="28">
        <f t="shared" si="1125"/>
        <v>0</v>
      </c>
      <c r="OM729" s="28">
        <f t="shared" si="1125"/>
        <v>0</v>
      </c>
      <c r="ON729" s="28">
        <f t="shared" si="1125"/>
        <v>0</v>
      </c>
      <c r="OO729" s="28">
        <f t="shared" si="1125"/>
        <v>0</v>
      </c>
      <c r="OP729" s="28">
        <f t="shared" si="1125"/>
        <v>0</v>
      </c>
      <c r="OQ729" s="28">
        <f t="shared" si="1125"/>
        <v>0</v>
      </c>
      <c r="OR729" s="28">
        <f t="shared" si="1125"/>
        <v>0</v>
      </c>
      <c r="OS729" s="28">
        <f t="shared" si="1125"/>
        <v>0</v>
      </c>
      <c r="OT729" s="28">
        <f t="shared" si="1125"/>
        <v>0</v>
      </c>
      <c r="OU729" s="28">
        <f t="shared" si="1125"/>
        <v>0</v>
      </c>
      <c r="OV729" s="28">
        <f t="shared" si="1125"/>
        <v>0</v>
      </c>
      <c r="OW729" s="28">
        <f t="shared" si="1125"/>
        <v>0</v>
      </c>
      <c r="OX729" s="28">
        <f t="shared" si="1125"/>
        <v>0</v>
      </c>
      <c r="OY729" s="28">
        <f t="shared" si="1125"/>
        <v>0</v>
      </c>
      <c r="OZ729" s="188"/>
      <c r="PA729" s="193"/>
    </row>
    <row r="730" spans="1:423" ht="25.5" customHeight="1">
      <c r="A730" s="44"/>
      <c r="B730" s="431" t="s">
        <v>917</v>
      </c>
      <c r="C730" s="432"/>
      <c r="D730" s="432"/>
      <c r="E730" s="432"/>
      <c r="F730" s="362"/>
      <c r="G730" s="182">
        <f>COUNTIF(G535:G618,"x")</f>
        <v>5</v>
      </c>
      <c r="H730" s="180"/>
      <c r="I730" s="180"/>
      <c r="J730" s="183"/>
      <c r="K730" s="84"/>
      <c r="L730" s="68"/>
      <c r="M730" s="2"/>
      <c r="N730" s="44"/>
      <c r="O730" s="190">
        <f>COUNTIF(O535:O618,"x")</f>
        <v>43</v>
      </c>
      <c r="P730" s="191">
        <f>P532</f>
        <v>16</v>
      </c>
      <c r="Q730" s="190">
        <f>COUNTIF(Q532:Q618,"x")</f>
        <v>17</v>
      </c>
      <c r="R730" s="190">
        <f t="shared" ref="R730:S730" si="1126">COUNTIF(R532:R618,"x")</f>
        <v>4</v>
      </c>
      <c r="S730" s="190">
        <f t="shared" si="1126"/>
        <v>2</v>
      </c>
      <c r="T730" s="190">
        <f t="shared" ref="T730:AA730" si="1127">COUNTIF(T532:T618,"x")</f>
        <v>9</v>
      </c>
      <c r="U730" s="190">
        <f t="shared" si="1127"/>
        <v>8</v>
      </c>
      <c r="V730" s="190">
        <f t="shared" si="1127"/>
        <v>11</v>
      </c>
      <c r="W730" s="190">
        <f t="shared" si="1127"/>
        <v>6</v>
      </c>
      <c r="X730" s="190">
        <f t="shared" si="1127"/>
        <v>3</v>
      </c>
      <c r="Y730" s="190">
        <f t="shared" si="1127"/>
        <v>5</v>
      </c>
      <c r="Z730" s="190">
        <f t="shared" si="1127"/>
        <v>4</v>
      </c>
      <c r="AA730" s="190">
        <f t="shared" si="1127"/>
        <v>10</v>
      </c>
      <c r="AB730" s="190">
        <f>COUNTIF(AB532:AB618,"1")</f>
        <v>79</v>
      </c>
      <c r="AC730" s="53">
        <f>SUM(COUNTIFS(AC$532:AC$614,{"ĐTT","TDS","ĐTT/HĐC","HĐH","HĐG","HĐNT","VSAN","SHHN","HĐC","TQDN","LH","HĐH/HĐC","HĐH/HĐNT","HĐH/HĐG"}))</f>
        <v>8</v>
      </c>
      <c r="AD730" s="53">
        <f>SUM(COUNTIFS(AD$532:AD$614,{"ĐTT","TDS","ĐTT/HĐC","HĐH","HĐG","HĐNT","VSAN","SHHN","HĐC","TQDN","LH","HĐH/HĐC","HĐH/HĐNT","HĐH/HĐG"}))</f>
        <v>9</v>
      </c>
      <c r="AE730" s="28">
        <f t="shared" ref="AE730:BB730" si="1128">COUNTIF(AE$532:AE$618,"x")</f>
        <v>0</v>
      </c>
      <c r="AF730" s="28">
        <f t="shared" si="1128"/>
        <v>0</v>
      </c>
      <c r="AG730" s="28">
        <f t="shared" si="1128"/>
        <v>0</v>
      </c>
      <c r="AH730" s="28">
        <f t="shared" si="1128"/>
        <v>0</v>
      </c>
      <c r="AI730" s="28">
        <f t="shared" si="1128"/>
        <v>0</v>
      </c>
      <c r="AJ730" s="28">
        <f t="shared" si="1128"/>
        <v>0</v>
      </c>
      <c r="AK730" s="28">
        <f t="shared" si="1128"/>
        <v>0</v>
      </c>
      <c r="AL730" s="28">
        <f t="shared" si="1128"/>
        <v>0</v>
      </c>
      <c r="AM730" s="28">
        <f t="shared" si="1128"/>
        <v>0</v>
      </c>
      <c r="AN730" s="28">
        <f t="shared" si="1128"/>
        <v>0</v>
      </c>
      <c r="AO730" s="28">
        <f t="shared" si="1128"/>
        <v>0</v>
      </c>
      <c r="AP730" s="28">
        <f t="shared" si="1128"/>
        <v>0</v>
      </c>
      <c r="AQ730" s="28">
        <f t="shared" si="1128"/>
        <v>0</v>
      </c>
      <c r="AR730" s="28">
        <f t="shared" si="1128"/>
        <v>0</v>
      </c>
      <c r="AS730" s="28">
        <f t="shared" si="1128"/>
        <v>0</v>
      </c>
      <c r="AT730" s="28">
        <f t="shared" si="1128"/>
        <v>0</v>
      </c>
      <c r="AU730" s="28">
        <f t="shared" si="1128"/>
        <v>0</v>
      </c>
      <c r="AV730" s="28">
        <f t="shared" si="1128"/>
        <v>0</v>
      </c>
      <c r="AW730" s="28">
        <f t="shared" si="1128"/>
        <v>0</v>
      </c>
      <c r="AX730" s="28">
        <f t="shared" si="1128"/>
        <v>0</v>
      </c>
      <c r="AY730" s="28">
        <f t="shared" si="1128"/>
        <v>0</v>
      </c>
      <c r="AZ730" s="28">
        <f t="shared" si="1128"/>
        <v>0</v>
      </c>
      <c r="BA730" s="28">
        <f t="shared" si="1128"/>
        <v>0</v>
      </c>
      <c r="BB730" s="28">
        <f t="shared" si="1128"/>
        <v>0</v>
      </c>
      <c r="BC730" s="28"/>
      <c r="BD730" s="28"/>
      <c r="BE730" s="28"/>
      <c r="BF730" s="28"/>
      <c r="BG730" s="28"/>
      <c r="BH730" s="28"/>
      <c r="BI730" s="28">
        <f t="shared" ref="BI730:BR730" si="1129">COUNTIF(BI$532:BI$618,"x")</f>
        <v>0</v>
      </c>
      <c r="BJ730" s="28">
        <f t="shared" si="1129"/>
        <v>0</v>
      </c>
      <c r="BK730" s="28">
        <f t="shared" si="1129"/>
        <v>0</v>
      </c>
      <c r="BL730" s="28">
        <f t="shared" si="1129"/>
        <v>0</v>
      </c>
      <c r="BM730" s="28">
        <f t="shared" si="1129"/>
        <v>0</v>
      </c>
      <c r="BN730" s="28">
        <f t="shared" si="1129"/>
        <v>0</v>
      </c>
      <c r="BO730" s="28">
        <f t="shared" si="1129"/>
        <v>0</v>
      </c>
      <c r="BP730" s="28">
        <f t="shared" si="1129"/>
        <v>0</v>
      </c>
      <c r="BQ730" s="28">
        <f t="shared" si="1129"/>
        <v>0</v>
      </c>
      <c r="BR730" s="28">
        <f t="shared" si="1129"/>
        <v>0</v>
      </c>
      <c r="BS730" s="269">
        <f>SUM(COUNTIFS(BS$532:BS$614,{"ĐTT","TDS","ĐTT/HĐC","HĐH","HĐG","HĐNT","VSAN","SHHN","HĐC","TQDN","LH","HĐH/HĐC","HĐH/HĐNT","HĐH/HĐG"}))</f>
        <v>3</v>
      </c>
      <c r="BT730" s="269">
        <f>SUM(COUNTIFS(BT$532:BT$614,{"ĐTT","TDS","ĐTT/HĐC","HĐH","HĐG","HĐNT","VSAN","SHHN","HĐC","TQDN","LH","HĐH/HĐC","HĐH/HĐNT","HĐH/HĐG"}))</f>
        <v>2</v>
      </c>
      <c r="BU730" s="53">
        <f t="shared" ref="BU730:CR730" si="1130">COUNTIF(BU$532:BU$618,"x")</f>
        <v>0</v>
      </c>
      <c r="BV730" s="53">
        <f t="shared" si="1130"/>
        <v>0</v>
      </c>
      <c r="BW730" s="28">
        <f t="shared" si="1130"/>
        <v>0</v>
      </c>
      <c r="BX730" s="28">
        <f t="shared" si="1130"/>
        <v>0</v>
      </c>
      <c r="BY730" s="28">
        <f t="shared" si="1130"/>
        <v>0</v>
      </c>
      <c r="BZ730" s="28">
        <f t="shared" si="1130"/>
        <v>0</v>
      </c>
      <c r="CA730" s="28">
        <f t="shared" si="1130"/>
        <v>0</v>
      </c>
      <c r="CB730" s="28">
        <f t="shared" si="1130"/>
        <v>0</v>
      </c>
      <c r="CC730" s="28">
        <f t="shared" si="1130"/>
        <v>0</v>
      </c>
      <c r="CD730" s="28">
        <f t="shared" si="1130"/>
        <v>0</v>
      </c>
      <c r="CE730" s="28">
        <f t="shared" si="1130"/>
        <v>0</v>
      </c>
      <c r="CF730" s="28">
        <f t="shared" si="1130"/>
        <v>0</v>
      </c>
      <c r="CG730" s="28">
        <f t="shared" si="1130"/>
        <v>0</v>
      </c>
      <c r="CH730" s="28">
        <f t="shared" si="1130"/>
        <v>0</v>
      </c>
      <c r="CI730" s="28">
        <f t="shared" si="1130"/>
        <v>0</v>
      </c>
      <c r="CJ730" s="28">
        <f t="shared" si="1130"/>
        <v>0</v>
      </c>
      <c r="CK730" s="28">
        <f t="shared" si="1130"/>
        <v>0</v>
      </c>
      <c r="CL730" s="28">
        <f t="shared" si="1130"/>
        <v>0</v>
      </c>
      <c r="CM730" s="28">
        <f t="shared" si="1130"/>
        <v>0</v>
      </c>
      <c r="CN730" s="28">
        <f t="shared" si="1130"/>
        <v>0</v>
      </c>
      <c r="CO730" s="28">
        <f t="shared" si="1130"/>
        <v>0</v>
      </c>
      <c r="CP730" s="28">
        <f t="shared" si="1130"/>
        <v>0</v>
      </c>
      <c r="CQ730" s="28">
        <f t="shared" si="1130"/>
        <v>0</v>
      </c>
      <c r="CR730" s="28">
        <f t="shared" si="1130"/>
        <v>0</v>
      </c>
      <c r="CS730" s="28"/>
      <c r="CT730" s="28"/>
      <c r="CU730" s="28"/>
      <c r="CV730" s="28"/>
      <c r="CW730" s="28"/>
      <c r="CX730" s="28"/>
      <c r="CY730" s="28">
        <f t="shared" ref="CY730:DK730" si="1131">COUNTIF(CY$532:CY$618,"x")</f>
        <v>0</v>
      </c>
      <c r="CZ730" s="28">
        <f t="shared" si="1131"/>
        <v>0</v>
      </c>
      <c r="DA730" s="28">
        <f t="shared" si="1131"/>
        <v>0</v>
      </c>
      <c r="DB730" s="28">
        <f t="shared" si="1131"/>
        <v>0</v>
      </c>
      <c r="DC730" s="28">
        <f t="shared" si="1131"/>
        <v>0</v>
      </c>
      <c r="DD730" s="28">
        <f t="shared" si="1131"/>
        <v>0</v>
      </c>
      <c r="DE730" s="28">
        <f t="shared" si="1131"/>
        <v>0</v>
      </c>
      <c r="DF730" s="28">
        <f t="shared" si="1131"/>
        <v>0</v>
      </c>
      <c r="DG730" s="28">
        <f t="shared" si="1131"/>
        <v>0</v>
      </c>
      <c r="DH730" s="28">
        <f t="shared" si="1131"/>
        <v>0</v>
      </c>
      <c r="DI730" s="28">
        <f t="shared" si="1131"/>
        <v>0</v>
      </c>
      <c r="DJ730" s="28">
        <f t="shared" si="1131"/>
        <v>0</v>
      </c>
      <c r="DK730" s="28">
        <f t="shared" si="1131"/>
        <v>0</v>
      </c>
      <c r="DL730" s="53">
        <f>SUM(COUNTIFS(DL$527:DL$609,{"ĐTT","TDS","ĐTT/HĐC","HĐH","HĐG","HĐNT","VSAN","SHHN","HĐC","TQDN","LH","HĐH/HĐC","HĐH/HĐNT","HĐH/HĐG"}))</f>
        <v>2</v>
      </c>
      <c r="DM730" s="53">
        <f>SUM(COUNTIFS(DM$527:DM$609,{"ĐTT","TDS","ĐTT/HĐC","HĐH","HĐG","HĐNT","VSAN","SHHN","HĐC","TQDN","LH","HĐH/HĐC","HĐH/HĐNT","HĐH/HĐG"}))</f>
        <v>3</v>
      </c>
      <c r="DN730" s="53">
        <f>SUM(COUNTIFS(DN$527:DN$609,{"ĐTT","TDS","ĐTT/HĐC","HĐH","HĐG","HĐNT","VSAN","SHHN","HĐC","TQDN","LH","HĐH/HĐC","HĐH/HĐNT","HĐH/HĐG"}))</f>
        <v>2</v>
      </c>
      <c r="DO730" s="53">
        <f>SUM(COUNTIFS(DO$527:DO$609,{"ĐTT","TDS","ĐTT/HĐC","HĐH","HĐG","HĐNT","VSAN","SHHN","HĐC","TQDN","LH","HĐH/HĐC","HĐH/HĐNT","HĐH/HĐG"}))</f>
        <v>3</v>
      </c>
      <c r="DP730" s="28">
        <f t="shared" ref="DP730:EH730" si="1132">COUNTIF(DP$532:DP$618,"x")</f>
        <v>0</v>
      </c>
      <c r="DQ730" s="28">
        <f t="shared" si="1132"/>
        <v>0</v>
      </c>
      <c r="DR730" s="28">
        <f t="shared" si="1132"/>
        <v>0</v>
      </c>
      <c r="DS730" s="28">
        <f t="shared" si="1132"/>
        <v>0</v>
      </c>
      <c r="DT730" s="28">
        <f t="shared" si="1132"/>
        <v>0</v>
      </c>
      <c r="DU730" s="28">
        <f t="shared" si="1132"/>
        <v>0</v>
      </c>
      <c r="DV730" s="28">
        <f t="shared" si="1132"/>
        <v>0</v>
      </c>
      <c r="DW730" s="28">
        <f t="shared" si="1132"/>
        <v>0</v>
      </c>
      <c r="DX730" s="28">
        <f t="shared" si="1132"/>
        <v>0</v>
      </c>
      <c r="DY730" s="28">
        <f t="shared" si="1132"/>
        <v>0</v>
      </c>
      <c r="DZ730" s="28">
        <f t="shared" si="1132"/>
        <v>0</v>
      </c>
      <c r="EA730" s="28">
        <f t="shared" si="1132"/>
        <v>0</v>
      </c>
      <c r="EB730" s="28">
        <f t="shared" si="1132"/>
        <v>0</v>
      </c>
      <c r="EC730" s="28">
        <f t="shared" si="1132"/>
        <v>0</v>
      </c>
      <c r="ED730" s="28">
        <f t="shared" si="1132"/>
        <v>0</v>
      </c>
      <c r="EE730" s="28">
        <f t="shared" si="1132"/>
        <v>0</v>
      </c>
      <c r="EF730" s="28">
        <f t="shared" si="1132"/>
        <v>0</v>
      </c>
      <c r="EG730" s="28">
        <f t="shared" si="1132"/>
        <v>0</v>
      </c>
      <c r="EH730" s="28">
        <f t="shared" si="1132"/>
        <v>0</v>
      </c>
      <c r="EI730" s="28"/>
      <c r="EJ730" s="28"/>
      <c r="EK730" s="28"/>
      <c r="EL730" s="28"/>
      <c r="EM730" s="28"/>
      <c r="EN730" s="28"/>
      <c r="EO730" s="28">
        <f t="shared" ref="EO730:FD730" si="1133">COUNTIF(EO$532:EO$618,"x")</f>
        <v>0</v>
      </c>
      <c r="EP730" s="28">
        <f t="shared" si="1133"/>
        <v>0</v>
      </c>
      <c r="EQ730" s="28">
        <f t="shared" si="1133"/>
        <v>0</v>
      </c>
      <c r="ER730" s="28">
        <f t="shared" si="1133"/>
        <v>0</v>
      </c>
      <c r="ES730" s="28">
        <f t="shared" si="1133"/>
        <v>0</v>
      </c>
      <c r="ET730" s="28">
        <f t="shared" si="1133"/>
        <v>0</v>
      </c>
      <c r="EU730" s="28">
        <f t="shared" si="1133"/>
        <v>0</v>
      </c>
      <c r="EV730" s="28">
        <f t="shared" si="1133"/>
        <v>0</v>
      </c>
      <c r="EW730" s="28">
        <f t="shared" si="1133"/>
        <v>0</v>
      </c>
      <c r="EX730" s="28">
        <f t="shared" si="1133"/>
        <v>0</v>
      </c>
      <c r="EY730" s="28">
        <f t="shared" si="1133"/>
        <v>0</v>
      </c>
      <c r="EZ730" s="28">
        <f t="shared" si="1133"/>
        <v>0</v>
      </c>
      <c r="FA730" s="28">
        <f t="shared" si="1133"/>
        <v>0</v>
      </c>
      <c r="FB730" s="28">
        <f t="shared" si="1133"/>
        <v>0</v>
      </c>
      <c r="FC730" s="28">
        <f t="shared" si="1133"/>
        <v>0</v>
      </c>
      <c r="FD730" s="28">
        <f t="shared" si="1133"/>
        <v>0</v>
      </c>
      <c r="FE730" s="72">
        <f>SUM(COUNTIFS(FE$532:FE$614,{"ĐTT","TDS","ĐTT/HĐC","HĐH","HĐG","HĐNT","VSAN","SHHN","HĐC","TQDN","LH","HĐH/HĐC","HĐH/HĐNT","HĐH/HĐG"}))</f>
        <v>6</v>
      </c>
      <c r="FF730" s="72">
        <f>SUM(COUNTIFS(FF$532:FF$614,{"ĐTT","TDS","ĐTT/HĐC","HĐH","HĐG","HĐNT","VSAN","SHHN","HĐC","TQDN","LH","HĐH/HĐC","HĐH/HĐNT","HĐH/HĐG"}))</f>
        <v>5</v>
      </c>
      <c r="FG730" s="72">
        <f>SUM(COUNTIFS(FG$532:FG$614,{"ĐTT","TDS","ĐTT/HĐC","HĐH","HĐG","HĐNT","VSAN","SHHN","HĐC","TQDN","LH","HĐH/HĐC","HĐH/HĐNT","HĐH/HĐG"}))</f>
        <v>2</v>
      </c>
      <c r="FH730" s="72">
        <f>SUM(COUNTIFS(FH$532:FH$614,{"ĐTT","TDS","ĐTT/HĐC","HĐH","HĐG","HĐNT","VSAN","SHHN","HĐC","TQDN","LH","HĐH/HĐC","HĐH/HĐNT","HĐH/HĐG"}))</f>
        <v>5</v>
      </c>
      <c r="FI730" s="72">
        <f>SUM(COUNTIFS(FI$532:FI$614,{"ĐTT","TDS","ĐTT/HĐC","HĐH","HĐG","HĐNT","VSAN","SHHN","HĐC","TQDN","LH","HĐH/HĐC","HĐH/HĐNT","HĐH/HĐG"}))</f>
        <v>5</v>
      </c>
      <c r="FJ730" s="28">
        <f t="shared" ref="FJ730:GC730" si="1134">COUNTIF(FJ$532:FJ$618,"x")</f>
        <v>0</v>
      </c>
      <c r="FK730" s="28">
        <f t="shared" si="1134"/>
        <v>0</v>
      </c>
      <c r="FL730" s="28">
        <f t="shared" si="1134"/>
        <v>0</v>
      </c>
      <c r="FM730" s="92">
        <f t="shared" si="1134"/>
        <v>0</v>
      </c>
      <c r="FN730" s="97">
        <f t="shared" si="1134"/>
        <v>0</v>
      </c>
      <c r="FO730" s="28">
        <f t="shared" si="1134"/>
        <v>0</v>
      </c>
      <c r="FP730" s="97">
        <f t="shared" si="1134"/>
        <v>0</v>
      </c>
      <c r="FQ730" s="28">
        <f t="shared" si="1134"/>
        <v>0</v>
      </c>
      <c r="FR730" s="28">
        <f t="shared" si="1134"/>
        <v>0</v>
      </c>
      <c r="FS730" s="28">
        <f t="shared" si="1134"/>
        <v>0</v>
      </c>
      <c r="FT730" s="97">
        <f t="shared" si="1134"/>
        <v>0</v>
      </c>
      <c r="FU730" s="28">
        <f t="shared" si="1134"/>
        <v>0</v>
      </c>
      <c r="FV730" s="28">
        <f t="shared" si="1134"/>
        <v>0</v>
      </c>
      <c r="FW730" s="28">
        <f t="shared" si="1134"/>
        <v>0</v>
      </c>
      <c r="FX730" s="28">
        <f t="shared" si="1134"/>
        <v>0</v>
      </c>
      <c r="FY730" s="28">
        <f t="shared" si="1134"/>
        <v>0</v>
      </c>
      <c r="FZ730" s="28">
        <f t="shared" si="1134"/>
        <v>0</v>
      </c>
      <c r="GA730" s="28">
        <f t="shared" si="1134"/>
        <v>0</v>
      </c>
      <c r="GB730" s="28">
        <f t="shared" si="1134"/>
        <v>0</v>
      </c>
      <c r="GC730" s="28">
        <f t="shared" si="1134"/>
        <v>0</v>
      </c>
      <c r="GD730" s="28"/>
      <c r="GE730" s="28"/>
      <c r="GF730" s="28"/>
      <c r="GG730" s="92"/>
      <c r="GH730" s="28"/>
      <c r="GI730" s="28">
        <f>COUNTIF(GI$532:GI$618,"x")</f>
        <v>0</v>
      </c>
      <c r="GJ730" s="28">
        <f>COUNTIF(GJ$532:GJ$618,"x")</f>
        <v>0</v>
      </c>
      <c r="GK730" s="28">
        <f>COUNTIF(GK$532:GK$618,"x")</f>
        <v>0</v>
      </c>
      <c r="GL730" s="28">
        <f>COUNTIF(GL$532:GL$618,"x")</f>
        <v>0</v>
      </c>
      <c r="GM730" s="28"/>
      <c r="GN730" s="28">
        <f t="shared" ref="GN730:GX730" si="1135">COUNTIF(GN$532:GN$618,"x")</f>
        <v>0</v>
      </c>
      <c r="GO730" s="28">
        <f t="shared" si="1135"/>
        <v>0</v>
      </c>
      <c r="GP730" s="28">
        <f t="shared" si="1135"/>
        <v>0</v>
      </c>
      <c r="GQ730" s="28">
        <f t="shared" si="1135"/>
        <v>0</v>
      </c>
      <c r="GR730" s="28">
        <f t="shared" si="1135"/>
        <v>0</v>
      </c>
      <c r="GS730" s="28">
        <f t="shared" si="1135"/>
        <v>0</v>
      </c>
      <c r="GT730" s="28">
        <f t="shared" si="1135"/>
        <v>0</v>
      </c>
      <c r="GU730" s="28">
        <f t="shared" si="1135"/>
        <v>0</v>
      </c>
      <c r="GV730" s="28">
        <f t="shared" si="1135"/>
        <v>0</v>
      </c>
      <c r="GW730" s="28">
        <f t="shared" si="1135"/>
        <v>0</v>
      </c>
      <c r="GX730" s="28">
        <f t="shared" si="1135"/>
        <v>0</v>
      </c>
      <c r="GY730" s="28">
        <f>SUM(COUNTIFS(GY$532:GY$614,{"ĐTT","TDS","ĐTT/HĐC","HĐH","HĐG","HĐNT","VSAN","SHHN","HĐC","TQDN","LH","HĐH/HĐC","HĐH/HĐNT","HĐH/HĐG"}))</f>
        <v>6</v>
      </c>
      <c r="GZ730" s="28">
        <f>SUM(COUNTIFS(GZ$532:GZ$614,{"ĐTT","TDS","ĐTT/HĐC","HĐH","HĐG","HĐNT","VSAN","SHHN","HĐC","TQDN","LH","HĐH/HĐC","HĐH/HĐNT","HĐH/HĐG"}))</f>
        <v>4</v>
      </c>
      <c r="HA730" s="28">
        <f>SUM(COUNTIFS(HA$532:HA$614,{"ĐTT","TDS","ĐTT/HĐC","HĐH","HĐG","HĐNT","VSAN","SHHN","HĐC","TQDN","LH","HĐH/HĐC","HĐH/HĐNT","HĐH/HĐG"}))</f>
        <v>5</v>
      </c>
      <c r="HB730" s="28">
        <f>SUM(COUNTIFS(HB$532:HB$614,{"ĐTT","TDS","ĐTT/HĐC","HĐH","HĐG","HĐNT","VSAN","SHHN","HĐC","TQDN","LH","HĐH/HĐC","HĐH/HĐNT","HĐH/HĐG"}))</f>
        <v>4</v>
      </c>
      <c r="HC730" s="28">
        <f>SUM(COUNTIFS(HC$532:HC$614,{"ĐTT","TDS","ĐTT/HĐC","HĐH","HĐG","HĐNT","VSAN","SHHN","HĐC","TQDN","LH","HĐH/HĐC","HĐH/HĐNT","HĐH/HĐG"}))</f>
        <v>4</v>
      </c>
      <c r="HD730" s="28">
        <f t="shared" ref="HD730:HV730" si="1136">COUNTIF(HD$532:HD$618,"x")</f>
        <v>0</v>
      </c>
      <c r="HE730" s="28">
        <f t="shared" si="1136"/>
        <v>0</v>
      </c>
      <c r="HF730" s="28">
        <f t="shared" si="1136"/>
        <v>0</v>
      </c>
      <c r="HG730" s="28">
        <f t="shared" si="1136"/>
        <v>0</v>
      </c>
      <c r="HH730" s="28">
        <f t="shared" si="1136"/>
        <v>0</v>
      </c>
      <c r="HI730" s="28">
        <f t="shared" si="1136"/>
        <v>0</v>
      </c>
      <c r="HJ730" s="28">
        <f t="shared" si="1136"/>
        <v>0</v>
      </c>
      <c r="HK730" s="28">
        <f t="shared" si="1136"/>
        <v>0</v>
      </c>
      <c r="HL730" s="28">
        <f t="shared" si="1136"/>
        <v>0</v>
      </c>
      <c r="HM730" s="28">
        <f t="shared" si="1136"/>
        <v>0</v>
      </c>
      <c r="HN730" s="28">
        <f t="shared" si="1136"/>
        <v>0</v>
      </c>
      <c r="HO730" s="28">
        <f t="shared" si="1136"/>
        <v>0</v>
      </c>
      <c r="HP730" s="28">
        <f t="shared" si="1136"/>
        <v>0</v>
      </c>
      <c r="HQ730" s="28">
        <f t="shared" si="1136"/>
        <v>0</v>
      </c>
      <c r="HR730" s="28">
        <f t="shared" si="1136"/>
        <v>0</v>
      </c>
      <c r="HS730" s="28">
        <f t="shared" si="1136"/>
        <v>0</v>
      </c>
      <c r="HT730" s="28">
        <f t="shared" si="1136"/>
        <v>0</v>
      </c>
      <c r="HU730" s="28">
        <f t="shared" si="1136"/>
        <v>0</v>
      </c>
      <c r="HV730" s="28">
        <f t="shared" si="1136"/>
        <v>0</v>
      </c>
      <c r="HW730" s="28"/>
      <c r="HX730" s="28"/>
      <c r="HY730" s="28"/>
      <c r="HZ730" s="28"/>
      <c r="IA730" s="28"/>
      <c r="IB730" s="28"/>
      <c r="IC730" s="28">
        <f t="shared" ref="IC730:IQ730" si="1137">COUNTIF(IC$532:IC$618,"x")</f>
        <v>0</v>
      </c>
      <c r="ID730" s="28">
        <f t="shared" si="1137"/>
        <v>0</v>
      </c>
      <c r="IE730" s="28">
        <f t="shared" si="1137"/>
        <v>0</v>
      </c>
      <c r="IF730" s="28">
        <f t="shared" si="1137"/>
        <v>0</v>
      </c>
      <c r="IG730" s="28">
        <f t="shared" si="1137"/>
        <v>0</v>
      </c>
      <c r="IH730" s="28">
        <f t="shared" si="1137"/>
        <v>0</v>
      </c>
      <c r="II730" s="28">
        <f t="shared" si="1137"/>
        <v>0</v>
      </c>
      <c r="IJ730" s="28">
        <f t="shared" si="1137"/>
        <v>0</v>
      </c>
      <c r="IK730" s="28">
        <f t="shared" si="1137"/>
        <v>0</v>
      </c>
      <c r="IL730" s="28">
        <f t="shared" si="1137"/>
        <v>0</v>
      </c>
      <c r="IM730" s="28">
        <f t="shared" si="1137"/>
        <v>0</v>
      </c>
      <c r="IN730" s="28">
        <f t="shared" si="1137"/>
        <v>0</v>
      </c>
      <c r="IO730" s="28">
        <f t="shared" si="1137"/>
        <v>0</v>
      </c>
      <c r="IP730" s="28">
        <f t="shared" si="1137"/>
        <v>0</v>
      </c>
      <c r="IQ730" s="28">
        <f t="shared" si="1137"/>
        <v>0</v>
      </c>
      <c r="IR730" s="72">
        <f>SUM(COUNTIFS(IR$532:IR$614,{"ĐTT","TDS","ĐTT/HĐC","HĐH","HĐG","HĐNT","VSAN","SHHN","HĐC","TQDN","LH","HĐH/HĐC","HĐH/HĐNT","HĐH/HĐG"}))</f>
        <v>2</v>
      </c>
      <c r="IS730" s="72">
        <f>SUM(COUNTIFS(IS$532:IS$614,{"ĐTT","TDS","ĐTT/HĐC","HĐH","HĐG","HĐNT","VSAN","SHHN","HĐC","TQDN","LH","HĐH/HĐC","HĐH/HĐNT","HĐH/HĐG"}))</f>
        <v>3</v>
      </c>
      <c r="IT730" s="72">
        <f>SUM(COUNTIFS(IT$532:IT$614,{"ĐTT","TDS","ĐTT/HĐC","HĐH","HĐG","HĐNT","VSAN","SHHN","HĐC","TQDN","LH","HĐH/HĐC","HĐH/HĐNT","HĐH/HĐG"}))</f>
        <v>2</v>
      </c>
      <c r="IU730" s="72">
        <f>SUM(COUNTIFS(IU$532:IU$614,{"ĐTT","TDS","ĐTT/HĐC","HĐH","HĐG","HĐNT","VSAN","SHHN","HĐC","TQDN","LH","HĐH/HĐC","HĐH/HĐNT","HĐH/HĐG"}))</f>
        <v>2</v>
      </c>
      <c r="IV730" s="72">
        <f>SUM(COUNTIFS(IV$532:IV$614,{"ĐTT","TDS","ĐTT/HĐC","HĐH","HĐG","HĐNT","VSAN","SHHN","HĐC","TQDN","LH","HĐH/HĐC","HĐH/HĐNT","HĐH/HĐG"}))</f>
        <v>3</v>
      </c>
      <c r="IW730" s="28">
        <f t="shared" ref="IW730:JP730" si="1138">COUNTIF(IW$532:IW$618,"x")</f>
        <v>0</v>
      </c>
      <c r="IX730" s="28">
        <f t="shared" si="1138"/>
        <v>0</v>
      </c>
      <c r="IY730" s="28">
        <f t="shared" si="1138"/>
        <v>0</v>
      </c>
      <c r="IZ730" s="28">
        <f t="shared" si="1138"/>
        <v>0</v>
      </c>
      <c r="JA730" s="28">
        <f t="shared" si="1138"/>
        <v>0</v>
      </c>
      <c r="JB730" s="28">
        <f t="shared" si="1138"/>
        <v>0</v>
      </c>
      <c r="JC730" s="28">
        <f t="shared" si="1138"/>
        <v>0</v>
      </c>
      <c r="JD730" s="28">
        <f t="shared" si="1138"/>
        <v>0</v>
      </c>
      <c r="JE730" s="28">
        <f t="shared" si="1138"/>
        <v>0</v>
      </c>
      <c r="JF730" s="28">
        <f t="shared" si="1138"/>
        <v>0</v>
      </c>
      <c r="JG730" s="28">
        <f t="shared" si="1138"/>
        <v>0</v>
      </c>
      <c r="JH730" s="28">
        <f t="shared" si="1138"/>
        <v>0</v>
      </c>
      <c r="JI730" s="28">
        <f t="shared" si="1138"/>
        <v>0</v>
      </c>
      <c r="JJ730" s="28">
        <f t="shared" si="1138"/>
        <v>0</v>
      </c>
      <c r="JK730" s="28">
        <f t="shared" si="1138"/>
        <v>0</v>
      </c>
      <c r="JL730" s="28">
        <f t="shared" si="1138"/>
        <v>0</v>
      </c>
      <c r="JM730" s="28">
        <f t="shared" si="1138"/>
        <v>0</v>
      </c>
      <c r="JN730" s="28">
        <f t="shared" si="1138"/>
        <v>0</v>
      </c>
      <c r="JO730" s="28">
        <f t="shared" si="1138"/>
        <v>0</v>
      </c>
      <c r="JP730" s="28">
        <f t="shared" si="1138"/>
        <v>0</v>
      </c>
      <c r="JQ730" s="28"/>
      <c r="JR730" s="28"/>
      <c r="JS730" s="28"/>
      <c r="JT730" s="28"/>
      <c r="JU730" s="28"/>
      <c r="JV730" s="28">
        <f t="shared" ref="JV730:KJ730" si="1139">COUNTIF(JV$532:JV$618,"x")</f>
        <v>0</v>
      </c>
      <c r="JW730" s="28">
        <f t="shared" si="1139"/>
        <v>0</v>
      </c>
      <c r="JX730" s="28">
        <f t="shared" si="1139"/>
        <v>0</v>
      </c>
      <c r="JY730" s="28">
        <f t="shared" si="1139"/>
        <v>0</v>
      </c>
      <c r="JZ730" s="28">
        <f t="shared" si="1139"/>
        <v>0</v>
      </c>
      <c r="KA730" s="28">
        <f t="shared" si="1139"/>
        <v>0</v>
      </c>
      <c r="KB730" s="28">
        <f t="shared" si="1139"/>
        <v>0</v>
      </c>
      <c r="KC730" s="28">
        <f t="shared" si="1139"/>
        <v>0</v>
      </c>
      <c r="KD730" s="28">
        <f t="shared" si="1139"/>
        <v>0</v>
      </c>
      <c r="KE730" s="28">
        <f t="shared" si="1139"/>
        <v>0</v>
      </c>
      <c r="KF730" s="28">
        <f t="shared" si="1139"/>
        <v>0</v>
      </c>
      <c r="KG730" s="28">
        <f t="shared" si="1139"/>
        <v>0</v>
      </c>
      <c r="KH730" s="28">
        <f t="shared" si="1139"/>
        <v>0</v>
      </c>
      <c r="KI730" s="28">
        <f t="shared" si="1139"/>
        <v>0</v>
      </c>
      <c r="KJ730" s="28">
        <f t="shared" si="1139"/>
        <v>0</v>
      </c>
      <c r="KK730" s="72">
        <f>SUM(COUNTIFS(KK$531:KK$613,{"ĐTT","TDS","ĐTT/HĐC","HĐH","HĐG","HĐNT","VSAN","SHHN","HĐC","TQDN","LH","HĐH/HĐC","HĐH/HĐNT","HĐH/HĐG"}))</f>
        <v>3</v>
      </c>
      <c r="KL730" s="28">
        <f>COUNTIF(KL$532:KL$618,"x")</f>
        <v>0</v>
      </c>
      <c r="KM730" s="72">
        <f>SUM(COUNTIFS(KM$531:KM$613,{"ĐTT","TDS","ĐTT/HĐC","HĐH","HĐG","HĐNT","VSAN","SHHN","HĐC","TQDN","LH","HĐH/HĐC","HĐH/HĐNT","HĐH/HĐG"}))</f>
        <v>2</v>
      </c>
      <c r="KN730" s="28">
        <f t="shared" ref="KN730:LJ730" si="1140">COUNTIF(KN$532:KN$618,"x")</f>
        <v>0</v>
      </c>
      <c r="KO730" s="28">
        <f t="shared" si="1140"/>
        <v>0</v>
      </c>
      <c r="KP730" s="28">
        <f t="shared" si="1140"/>
        <v>0</v>
      </c>
      <c r="KQ730" s="28">
        <f t="shared" si="1140"/>
        <v>0</v>
      </c>
      <c r="KR730" s="28">
        <f t="shared" si="1140"/>
        <v>0</v>
      </c>
      <c r="KS730" s="28">
        <f t="shared" si="1140"/>
        <v>0</v>
      </c>
      <c r="KT730" s="28">
        <f t="shared" si="1140"/>
        <v>0</v>
      </c>
      <c r="KU730" s="28">
        <f t="shared" si="1140"/>
        <v>0</v>
      </c>
      <c r="KV730" s="28">
        <f t="shared" si="1140"/>
        <v>0</v>
      </c>
      <c r="KW730" s="28">
        <f t="shared" si="1140"/>
        <v>0</v>
      </c>
      <c r="KX730" s="28">
        <f t="shared" si="1140"/>
        <v>0</v>
      </c>
      <c r="KY730" s="28">
        <f t="shared" si="1140"/>
        <v>0</v>
      </c>
      <c r="KZ730" s="28">
        <f t="shared" si="1140"/>
        <v>0</v>
      </c>
      <c r="LA730" s="28">
        <f t="shared" si="1140"/>
        <v>0</v>
      </c>
      <c r="LB730" s="28">
        <f t="shared" si="1140"/>
        <v>0</v>
      </c>
      <c r="LC730" s="28">
        <f t="shared" si="1140"/>
        <v>0</v>
      </c>
      <c r="LD730" s="28">
        <f t="shared" si="1140"/>
        <v>0</v>
      </c>
      <c r="LE730" s="28">
        <f t="shared" si="1140"/>
        <v>0</v>
      </c>
      <c r="LF730" s="28">
        <f t="shared" si="1140"/>
        <v>0</v>
      </c>
      <c r="LG730" s="28">
        <f t="shared" si="1140"/>
        <v>0</v>
      </c>
      <c r="LH730" s="28">
        <f t="shared" si="1140"/>
        <v>0</v>
      </c>
      <c r="LI730" s="28">
        <f t="shared" si="1140"/>
        <v>0</v>
      </c>
      <c r="LJ730" s="28">
        <f t="shared" si="1140"/>
        <v>0</v>
      </c>
      <c r="LK730" s="28"/>
      <c r="LL730" s="28"/>
      <c r="LM730" s="28"/>
      <c r="LN730" s="28"/>
      <c r="LO730" s="28">
        <f t="shared" ref="LO730:MT730" si="1141">COUNTIF(LO$532:LO$618,"x")</f>
        <v>0</v>
      </c>
      <c r="LP730" s="28">
        <f t="shared" si="1141"/>
        <v>0</v>
      </c>
      <c r="LQ730" s="28">
        <f t="shared" si="1141"/>
        <v>0</v>
      </c>
      <c r="LR730" s="28">
        <f t="shared" si="1141"/>
        <v>0</v>
      </c>
      <c r="LS730" s="28">
        <f t="shared" si="1141"/>
        <v>0</v>
      </c>
      <c r="LT730" s="28">
        <f t="shared" si="1141"/>
        <v>0</v>
      </c>
      <c r="LU730" s="28">
        <f t="shared" si="1141"/>
        <v>0</v>
      </c>
      <c r="LV730" s="28">
        <f t="shared" si="1141"/>
        <v>0</v>
      </c>
      <c r="LW730" s="28">
        <f t="shared" si="1141"/>
        <v>0</v>
      </c>
      <c r="LX730" s="28">
        <f t="shared" si="1141"/>
        <v>0</v>
      </c>
      <c r="LY730" s="28">
        <f t="shared" si="1141"/>
        <v>0</v>
      </c>
      <c r="LZ730" s="28">
        <f t="shared" si="1141"/>
        <v>0</v>
      </c>
      <c r="MA730" s="28">
        <f t="shared" si="1141"/>
        <v>0</v>
      </c>
      <c r="MB730" s="28">
        <f t="shared" si="1141"/>
        <v>0</v>
      </c>
      <c r="MC730" s="28">
        <f t="shared" si="1141"/>
        <v>0</v>
      </c>
      <c r="MD730" s="28">
        <f t="shared" si="1141"/>
        <v>0</v>
      </c>
      <c r="ME730" s="28">
        <f t="shared" si="1141"/>
        <v>0</v>
      </c>
      <c r="MF730" s="28">
        <f t="shared" si="1141"/>
        <v>0</v>
      </c>
      <c r="MG730" s="28">
        <f t="shared" si="1141"/>
        <v>0</v>
      </c>
      <c r="MH730" s="28">
        <f t="shared" si="1141"/>
        <v>0</v>
      </c>
      <c r="MI730" s="28">
        <f t="shared" si="1141"/>
        <v>0</v>
      </c>
      <c r="MJ730" s="28">
        <f t="shared" si="1141"/>
        <v>0</v>
      </c>
      <c r="MK730" s="28">
        <f t="shared" si="1141"/>
        <v>0</v>
      </c>
      <c r="ML730" s="28">
        <f t="shared" si="1141"/>
        <v>0</v>
      </c>
      <c r="MM730" s="28">
        <f t="shared" si="1141"/>
        <v>0</v>
      </c>
      <c r="MN730" s="28">
        <f t="shared" si="1141"/>
        <v>0</v>
      </c>
      <c r="MO730" s="28">
        <f t="shared" si="1141"/>
        <v>0</v>
      </c>
      <c r="MP730" s="28">
        <f t="shared" si="1141"/>
        <v>0</v>
      </c>
      <c r="MQ730" s="28">
        <f t="shared" si="1141"/>
        <v>0</v>
      </c>
      <c r="MR730" s="28">
        <f t="shared" si="1141"/>
        <v>0</v>
      </c>
      <c r="MS730" s="28">
        <f t="shared" si="1141"/>
        <v>0</v>
      </c>
      <c r="MT730" s="28">
        <f t="shared" si="1141"/>
        <v>0</v>
      </c>
      <c r="MU730" s="28">
        <f t="shared" ref="MU730:NZ730" si="1142">COUNTIF(MU$532:MU$618,"x")</f>
        <v>0</v>
      </c>
      <c r="MV730" s="28">
        <f t="shared" si="1142"/>
        <v>0</v>
      </c>
      <c r="MW730" s="28">
        <f t="shared" si="1142"/>
        <v>0</v>
      </c>
      <c r="MX730" s="28">
        <f t="shared" si="1142"/>
        <v>0</v>
      </c>
      <c r="MY730" s="28">
        <f t="shared" si="1142"/>
        <v>0</v>
      </c>
      <c r="MZ730" s="28">
        <f t="shared" si="1142"/>
        <v>0</v>
      </c>
      <c r="NA730" s="28">
        <f t="shared" si="1142"/>
        <v>0</v>
      </c>
      <c r="NB730" s="28">
        <f t="shared" si="1142"/>
        <v>0</v>
      </c>
      <c r="NC730" s="28">
        <f t="shared" si="1142"/>
        <v>0</v>
      </c>
      <c r="ND730" s="28">
        <f t="shared" si="1142"/>
        <v>0</v>
      </c>
      <c r="NE730" s="28">
        <f t="shared" si="1142"/>
        <v>0</v>
      </c>
      <c r="NF730" s="28">
        <f t="shared" si="1142"/>
        <v>0</v>
      </c>
      <c r="NG730" s="28">
        <f t="shared" si="1142"/>
        <v>0</v>
      </c>
      <c r="NH730" s="28">
        <f t="shared" si="1142"/>
        <v>0</v>
      </c>
      <c r="NI730" s="28">
        <f t="shared" si="1142"/>
        <v>0</v>
      </c>
      <c r="NJ730" s="28">
        <f t="shared" si="1142"/>
        <v>0</v>
      </c>
      <c r="NK730" s="28">
        <f t="shared" si="1142"/>
        <v>0</v>
      </c>
      <c r="NL730" s="28">
        <f t="shared" si="1142"/>
        <v>0</v>
      </c>
      <c r="NM730" s="28">
        <f t="shared" si="1142"/>
        <v>0</v>
      </c>
      <c r="NN730" s="28">
        <f t="shared" si="1142"/>
        <v>0</v>
      </c>
      <c r="NO730" s="28">
        <f t="shared" si="1142"/>
        <v>0</v>
      </c>
      <c r="NP730" s="28">
        <f t="shared" si="1142"/>
        <v>0</v>
      </c>
      <c r="NQ730" s="28">
        <f t="shared" si="1142"/>
        <v>0</v>
      </c>
      <c r="NR730" s="28">
        <f t="shared" si="1142"/>
        <v>0</v>
      </c>
      <c r="NS730" s="28">
        <f t="shared" si="1142"/>
        <v>0</v>
      </c>
      <c r="NT730" s="28">
        <f t="shared" si="1142"/>
        <v>0</v>
      </c>
      <c r="NU730" s="28">
        <f t="shared" si="1142"/>
        <v>0</v>
      </c>
      <c r="NV730" s="28">
        <f t="shared" si="1142"/>
        <v>0</v>
      </c>
      <c r="NW730" s="28">
        <f t="shared" si="1142"/>
        <v>0</v>
      </c>
      <c r="NX730" s="28">
        <f t="shared" si="1142"/>
        <v>0</v>
      </c>
      <c r="NY730" s="28">
        <f t="shared" si="1142"/>
        <v>0</v>
      </c>
      <c r="NZ730" s="28">
        <f t="shared" si="1142"/>
        <v>0</v>
      </c>
      <c r="OA730" s="28">
        <f t="shared" ref="OA730:OY730" si="1143">COUNTIF(OA$532:OA$618,"x")</f>
        <v>0</v>
      </c>
      <c r="OB730" s="28">
        <f t="shared" si="1143"/>
        <v>0</v>
      </c>
      <c r="OC730" s="28">
        <f t="shared" si="1143"/>
        <v>0</v>
      </c>
      <c r="OD730" s="28">
        <f t="shared" si="1143"/>
        <v>0</v>
      </c>
      <c r="OE730" s="28">
        <f t="shared" si="1143"/>
        <v>0</v>
      </c>
      <c r="OF730" s="28">
        <f t="shared" si="1143"/>
        <v>0</v>
      </c>
      <c r="OG730" s="28">
        <f t="shared" si="1143"/>
        <v>0</v>
      </c>
      <c r="OH730" s="28">
        <f t="shared" si="1143"/>
        <v>0</v>
      </c>
      <c r="OI730" s="28">
        <f t="shared" si="1143"/>
        <v>0</v>
      </c>
      <c r="OJ730" s="28">
        <f t="shared" si="1143"/>
        <v>0</v>
      </c>
      <c r="OK730" s="28">
        <f t="shared" si="1143"/>
        <v>0</v>
      </c>
      <c r="OL730" s="28">
        <f t="shared" si="1143"/>
        <v>0</v>
      </c>
      <c r="OM730" s="28">
        <f t="shared" si="1143"/>
        <v>0</v>
      </c>
      <c r="ON730" s="28">
        <f t="shared" si="1143"/>
        <v>0</v>
      </c>
      <c r="OO730" s="28">
        <f t="shared" si="1143"/>
        <v>0</v>
      </c>
      <c r="OP730" s="28">
        <f t="shared" si="1143"/>
        <v>0</v>
      </c>
      <c r="OQ730" s="28">
        <f t="shared" si="1143"/>
        <v>0</v>
      </c>
      <c r="OR730" s="28">
        <f t="shared" si="1143"/>
        <v>0</v>
      </c>
      <c r="OS730" s="28">
        <f t="shared" si="1143"/>
        <v>0</v>
      </c>
      <c r="OT730" s="28">
        <f t="shared" si="1143"/>
        <v>0</v>
      </c>
      <c r="OU730" s="28">
        <f t="shared" si="1143"/>
        <v>0</v>
      </c>
      <c r="OV730" s="28">
        <f t="shared" si="1143"/>
        <v>0</v>
      </c>
      <c r="OW730" s="28">
        <f t="shared" si="1143"/>
        <v>0</v>
      </c>
      <c r="OX730" s="28">
        <f t="shared" si="1143"/>
        <v>0</v>
      </c>
      <c r="OY730" s="28">
        <f t="shared" si="1143"/>
        <v>0</v>
      </c>
      <c r="OZ730" s="188"/>
      <c r="PA730" s="193"/>
    </row>
    <row r="731" spans="1:423" ht="27" customHeight="1">
      <c r="A731" s="44"/>
      <c r="B731" s="431" t="s">
        <v>434</v>
      </c>
      <c r="C731" s="432"/>
      <c r="D731" s="432"/>
      <c r="E731" s="432"/>
      <c r="F731" s="362"/>
      <c r="G731" s="182">
        <f>COUNTIF(G621:G725,"x")</f>
        <v>1</v>
      </c>
      <c r="H731" s="180"/>
      <c r="I731" s="180"/>
      <c r="J731" s="183"/>
      <c r="K731" s="84"/>
      <c r="L731" s="68"/>
      <c r="M731" s="2"/>
      <c r="N731" s="44"/>
      <c r="O731" s="190">
        <f>COUNTIF(O621:O725,"x")</f>
        <v>20</v>
      </c>
      <c r="P731" s="191">
        <f>P619</f>
        <v>30</v>
      </c>
      <c r="Q731" s="190">
        <f>COUNTIF(Q619:Q724,"x")</f>
        <v>13</v>
      </c>
      <c r="R731" s="190">
        <f t="shared" ref="R731:S731" si="1144">COUNTIF(R619:R724,"x")</f>
        <v>8</v>
      </c>
      <c r="S731" s="190">
        <f t="shared" si="1144"/>
        <v>7</v>
      </c>
      <c r="T731" s="190">
        <f t="shared" ref="T731:AA731" si="1145">COUNTIF(T619:T724,"x")</f>
        <v>8</v>
      </c>
      <c r="U731" s="190">
        <f t="shared" si="1145"/>
        <v>9</v>
      </c>
      <c r="V731" s="190">
        <f t="shared" si="1145"/>
        <v>8</v>
      </c>
      <c r="W731" s="190">
        <f t="shared" si="1145"/>
        <v>9</v>
      </c>
      <c r="X731" s="190">
        <f t="shared" si="1145"/>
        <v>10</v>
      </c>
      <c r="Y731" s="190">
        <f t="shared" si="1145"/>
        <v>10</v>
      </c>
      <c r="Z731" s="190">
        <f t="shared" si="1145"/>
        <v>9</v>
      </c>
      <c r="AA731" s="190">
        <f t="shared" si="1145"/>
        <v>11</v>
      </c>
      <c r="AB731" s="190">
        <f>COUNTIF(AB619:AB724,"1")</f>
        <v>102</v>
      </c>
      <c r="AC731" s="53">
        <f>SUM(COUNTIFS(AC$619:AC$719,{"ĐTT","TDS","ĐTT/HĐC","HĐH","HĐG","HĐNT","VSAN","SHHN","HĐC","TQDN","LH","HĐH/HĐC","HĐH/HĐNT","HĐH/HĐG"}))</f>
        <v>8</v>
      </c>
      <c r="AD731" s="53">
        <f>SUM(COUNTIFS(AD$619:AD$719,{"ĐTT","TDS","ĐTT/HĐC","HĐH","HĐG","HĐNT","VSAN","SHHN","HĐC","TQDN","LH","HĐH/HĐC","HĐH/HĐNT","HĐH/HĐG"}))</f>
        <v>7</v>
      </c>
      <c r="AE731" s="28">
        <f t="shared" ref="AE731:BB731" si="1146">COUNTIF(AE$619:AE$724,"x")</f>
        <v>0</v>
      </c>
      <c r="AF731" s="28">
        <f t="shared" si="1146"/>
        <v>0</v>
      </c>
      <c r="AG731" s="28">
        <f t="shared" si="1146"/>
        <v>0</v>
      </c>
      <c r="AH731" s="28">
        <f t="shared" si="1146"/>
        <v>0</v>
      </c>
      <c r="AI731" s="28">
        <f t="shared" si="1146"/>
        <v>0</v>
      </c>
      <c r="AJ731" s="28">
        <f t="shared" si="1146"/>
        <v>0</v>
      </c>
      <c r="AK731" s="28">
        <f t="shared" si="1146"/>
        <v>0</v>
      </c>
      <c r="AL731" s="28">
        <f t="shared" si="1146"/>
        <v>0</v>
      </c>
      <c r="AM731" s="28">
        <f t="shared" si="1146"/>
        <v>0</v>
      </c>
      <c r="AN731" s="28">
        <f t="shared" si="1146"/>
        <v>0</v>
      </c>
      <c r="AO731" s="28">
        <f t="shared" si="1146"/>
        <v>0</v>
      </c>
      <c r="AP731" s="28">
        <f t="shared" si="1146"/>
        <v>0</v>
      </c>
      <c r="AQ731" s="28">
        <f t="shared" si="1146"/>
        <v>0</v>
      </c>
      <c r="AR731" s="28">
        <f t="shared" si="1146"/>
        <v>0</v>
      </c>
      <c r="AS731" s="28">
        <f t="shared" si="1146"/>
        <v>0</v>
      </c>
      <c r="AT731" s="28">
        <f t="shared" si="1146"/>
        <v>0</v>
      </c>
      <c r="AU731" s="28">
        <f t="shared" si="1146"/>
        <v>0</v>
      </c>
      <c r="AV731" s="28">
        <f t="shared" si="1146"/>
        <v>0</v>
      </c>
      <c r="AW731" s="28">
        <f t="shared" si="1146"/>
        <v>0</v>
      </c>
      <c r="AX731" s="28">
        <f t="shared" si="1146"/>
        <v>0</v>
      </c>
      <c r="AY731" s="28">
        <f t="shared" si="1146"/>
        <v>0</v>
      </c>
      <c r="AZ731" s="28">
        <f t="shared" si="1146"/>
        <v>0</v>
      </c>
      <c r="BA731" s="28">
        <f t="shared" si="1146"/>
        <v>0</v>
      </c>
      <c r="BB731" s="28">
        <f t="shared" si="1146"/>
        <v>0</v>
      </c>
      <c r="BC731" s="28"/>
      <c r="BD731" s="28"/>
      <c r="BE731" s="28"/>
      <c r="BF731" s="28"/>
      <c r="BG731" s="28"/>
      <c r="BH731" s="28"/>
      <c r="BI731" s="28">
        <f t="shared" ref="BI731:BR731" si="1147">COUNTIF(BI$619:BI$724,"x")</f>
        <v>0</v>
      </c>
      <c r="BJ731" s="28">
        <f t="shared" si="1147"/>
        <v>0</v>
      </c>
      <c r="BK731" s="28">
        <f t="shared" si="1147"/>
        <v>0</v>
      </c>
      <c r="BL731" s="28">
        <f t="shared" si="1147"/>
        <v>0</v>
      </c>
      <c r="BM731" s="28">
        <f t="shared" si="1147"/>
        <v>0</v>
      </c>
      <c r="BN731" s="28">
        <f t="shared" si="1147"/>
        <v>0</v>
      </c>
      <c r="BO731" s="28">
        <f t="shared" si="1147"/>
        <v>0</v>
      </c>
      <c r="BP731" s="28">
        <f t="shared" si="1147"/>
        <v>0</v>
      </c>
      <c r="BQ731" s="28">
        <f t="shared" si="1147"/>
        <v>0</v>
      </c>
      <c r="BR731" s="28">
        <f t="shared" si="1147"/>
        <v>0</v>
      </c>
      <c r="BS731" s="269">
        <f>SUM(COUNTIFS(BS$619:BS$719,{"ĐTT","TDS","ĐTT/HĐC","HĐH","HĐG","HĐNT","VSAN","SHHN","HĐC","TQDN","LH","HĐH/HĐC","HĐH/HĐNT","HĐH/HĐG"}))</f>
        <v>7</v>
      </c>
      <c r="BT731" s="269">
        <f>SUM(COUNTIFS(BT$619:BT$719,{"ĐTT","TDS","ĐTT/HĐC","HĐH","HĐG","HĐNT","VSAN","SHHN","HĐC","TQDN","LH","HĐH/HĐC","HĐH/HĐNT","HĐH/HĐG"}))</f>
        <v>7</v>
      </c>
      <c r="BU731" s="53">
        <f t="shared" ref="BU731:CR731" si="1148">COUNTIF(BU$619:BU$724,"x")</f>
        <v>0</v>
      </c>
      <c r="BV731" s="53">
        <f t="shared" si="1148"/>
        <v>0</v>
      </c>
      <c r="BW731" s="28">
        <f t="shared" si="1148"/>
        <v>0</v>
      </c>
      <c r="BX731" s="28">
        <f t="shared" si="1148"/>
        <v>0</v>
      </c>
      <c r="BY731" s="28">
        <f t="shared" si="1148"/>
        <v>0</v>
      </c>
      <c r="BZ731" s="28">
        <f t="shared" si="1148"/>
        <v>0</v>
      </c>
      <c r="CA731" s="28">
        <f t="shared" si="1148"/>
        <v>0</v>
      </c>
      <c r="CB731" s="28">
        <f t="shared" si="1148"/>
        <v>0</v>
      </c>
      <c r="CC731" s="28">
        <f t="shared" si="1148"/>
        <v>0</v>
      </c>
      <c r="CD731" s="28">
        <f t="shared" si="1148"/>
        <v>0</v>
      </c>
      <c r="CE731" s="28">
        <f t="shared" si="1148"/>
        <v>0</v>
      </c>
      <c r="CF731" s="28">
        <f t="shared" si="1148"/>
        <v>0</v>
      </c>
      <c r="CG731" s="28">
        <f t="shared" si="1148"/>
        <v>0</v>
      </c>
      <c r="CH731" s="28">
        <f t="shared" si="1148"/>
        <v>0</v>
      </c>
      <c r="CI731" s="28">
        <f t="shared" si="1148"/>
        <v>0</v>
      </c>
      <c r="CJ731" s="28">
        <f t="shared" si="1148"/>
        <v>0</v>
      </c>
      <c r="CK731" s="28">
        <f t="shared" si="1148"/>
        <v>0</v>
      </c>
      <c r="CL731" s="28">
        <f t="shared" si="1148"/>
        <v>0</v>
      </c>
      <c r="CM731" s="28">
        <f t="shared" si="1148"/>
        <v>0</v>
      </c>
      <c r="CN731" s="28">
        <f t="shared" si="1148"/>
        <v>0</v>
      </c>
      <c r="CO731" s="28">
        <f t="shared" si="1148"/>
        <v>0</v>
      </c>
      <c r="CP731" s="28">
        <f t="shared" si="1148"/>
        <v>0</v>
      </c>
      <c r="CQ731" s="28">
        <f t="shared" si="1148"/>
        <v>0</v>
      </c>
      <c r="CR731" s="28">
        <f t="shared" si="1148"/>
        <v>0</v>
      </c>
      <c r="CS731" s="28"/>
      <c r="CT731" s="28"/>
      <c r="CU731" s="28"/>
      <c r="CV731" s="28"/>
      <c r="CW731" s="28"/>
      <c r="CX731" s="28"/>
      <c r="CY731" s="28">
        <f t="shared" ref="CY731:DK731" si="1149">COUNTIF(CY$619:CY$724,"x")</f>
        <v>0</v>
      </c>
      <c r="CZ731" s="28">
        <f t="shared" si="1149"/>
        <v>0</v>
      </c>
      <c r="DA731" s="28">
        <f t="shared" si="1149"/>
        <v>0</v>
      </c>
      <c r="DB731" s="28">
        <f t="shared" si="1149"/>
        <v>0</v>
      </c>
      <c r="DC731" s="28">
        <f t="shared" si="1149"/>
        <v>0</v>
      </c>
      <c r="DD731" s="28">
        <f t="shared" si="1149"/>
        <v>0</v>
      </c>
      <c r="DE731" s="28">
        <f t="shared" si="1149"/>
        <v>0</v>
      </c>
      <c r="DF731" s="28">
        <f t="shared" si="1149"/>
        <v>0</v>
      </c>
      <c r="DG731" s="28">
        <f t="shared" si="1149"/>
        <v>0</v>
      </c>
      <c r="DH731" s="28">
        <f t="shared" si="1149"/>
        <v>0</v>
      </c>
      <c r="DI731" s="28">
        <f t="shared" si="1149"/>
        <v>0</v>
      </c>
      <c r="DJ731" s="28">
        <f t="shared" si="1149"/>
        <v>0</v>
      </c>
      <c r="DK731" s="28">
        <f t="shared" si="1149"/>
        <v>0</v>
      </c>
      <c r="DL731" s="53">
        <f>SUM(COUNTIFS(DL$613:DL$714,{"ĐTT","TDS","ĐTT/HĐC","HĐH","HĐG","HĐNT","VSAN","SHHN","HĐC","TQDN","LH","HĐH/HĐC","HĐH/HĐNT","HĐH/HĐG"}))</f>
        <v>6</v>
      </c>
      <c r="DM731" s="53">
        <f>SUM(COUNTIFS(DM$613:DM$714,{"ĐTT","TDS","ĐTT/HĐC","HĐH","HĐG","HĐNT","VSAN","SHHN","HĐC","TQDN","LH","HĐH/HĐC","HĐH/HĐNT","HĐH/HĐG"}))</f>
        <v>3</v>
      </c>
      <c r="DN731" s="53">
        <f>SUM(COUNTIFS(DN$613:DN$714,{"ĐTT","TDS","ĐTT/HĐC","HĐH","HĐG","HĐNT","VSAN","SHHN","HĐC","TQDN","LH","HĐH/HĐC","HĐH/HĐNT","HĐH/HĐG"}))</f>
        <v>3</v>
      </c>
      <c r="DO731" s="53">
        <f>SUM(COUNTIFS(DO$613:DO$714,{"ĐTT","TDS","ĐTT/HĐC","HĐH","HĐG","HĐNT","VSAN","SHHN","HĐC","TQDN","LH","HĐH/HĐC","HĐH/HĐNT","HĐH/HĐG"}))</f>
        <v>5</v>
      </c>
      <c r="DP731" s="28">
        <f t="shared" ref="DP731:EH731" si="1150">COUNTIF(DP$619:DP$724,"x")</f>
        <v>0</v>
      </c>
      <c r="DQ731" s="28">
        <f t="shared" si="1150"/>
        <v>0</v>
      </c>
      <c r="DR731" s="28">
        <f t="shared" si="1150"/>
        <v>0</v>
      </c>
      <c r="DS731" s="28">
        <f t="shared" si="1150"/>
        <v>0</v>
      </c>
      <c r="DT731" s="28">
        <f t="shared" si="1150"/>
        <v>0</v>
      </c>
      <c r="DU731" s="28">
        <f t="shared" si="1150"/>
        <v>0</v>
      </c>
      <c r="DV731" s="28">
        <f t="shared" si="1150"/>
        <v>0</v>
      </c>
      <c r="DW731" s="28">
        <f t="shared" si="1150"/>
        <v>0</v>
      </c>
      <c r="DX731" s="28">
        <f t="shared" si="1150"/>
        <v>0</v>
      </c>
      <c r="DY731" s="28">
        <f t="shared" si="1150"/>
        <v>0</v>
      </c>
      <c r="DZ731" s="28">
        <f t="shared" si="1150"/>
        <v>0</v>
      </c>
      <c r="EA731" s="28">
        <f t="shared" si="1150"/>
        <v>0</v>
      </c>
      <c r="EB731" s="28">
        <f t="shared" si="1150"/>
        <v>0</v>
      </c>
      <c r="EC731" s="28">
        <f t="shared" si="1150"/>
        <v>0</v>
      </c>
      <c r="ED731" s="28">
        <f t="shared" si="1150"/>
        <v>0</v>
      </c>
      <c r="EE731" s="28">
        <f t="shared" si="1150"/>
        <v>0</v>
      </c>
      <c r="EF731" s="28">
        <f t="shared" si="1150"/>
        <v>0</v>
      </c>
      <c r="EG731" s="28">
        <f t="shared" si="1150"/>
        <v>0</v>
      </c>
      <c r="EH731" s="28">
        <f t="shared" si="1150"/>
        <v>0</v>
      </c>
      <c r="EI731" s="28"/>
      <c r="EJ731" s="28"/>
      <c r="EK731" s="28"/>
      <c r="EL731" s="28"/>
      <c r="EM731" s="28"/>
      <c r="EN731" s="28"/>
      <c r="EO731" s="28">
        <f t="shared" ref="EO731:FD731" si="1151">COUNTIF(EO$619:EO$724,"x")</f>
        <v>0</v>
      </c>
      <c r="EP731" s="28">
        <f t="shared" si="1151"/>
        <v>0</v>
      </c>
      <c r="EQ731" s="28">
        <f t="shared" si="1151"/>
        <v>0</v>
      </c>
      <c r="ER731" s="28">
        <f t="shared" si="1151"/>
        <v>0</v>
      </c>
      <c r="ES731" s="28">
        <f t="shared" si="1151"/>
        <v>0</v>
      </c>
      <c r="ET731" s="28">
        <f t="shared" si="1151"/>
        <v>0</v>
      </c>
      <c r="EU731" s="28">
        <f t="shared" si="1151"/>
        <v>0</v>
      </c>
      <c r="EV731" s="28">
        <f t="shared" si="1151"/>
        <v>0</v>
      </c>
      <c r="EW731" s="28">
        <f t="shared" si="1151"/>
        <v>0</v>
      </c>
      <c r="EX731" s="28">
        <f t="shared" si="1151"/>
        <v>0</v>
      </c>
      <c r="EY731" s="28">
        <f t="shared" si="1151"/>
        <v>0</v>
      </c>
      <c r="EZ731" s="28">
        <f t="shared" si="1151"/>
        <v>0</v>
      </c>
      <c r="FA731" s="28">
        <f t="shared" si="1151"/>
        <v>0</v>
      </c>
      <c r="FB731" s="28">
        <f t="shared" si="1151"/>
        <v>0</v>
      </c>
      <c r="FC731" s="28">
        <f t="shared" si="1151"/>
        <v>0</v>
      </c>
      <c r="FD731" s="28">
        <f t="shared" si="1151"/>
        <v>0</v>
      </c>
      <c r="FE731" s="72">
        <f>SUM(COUNTIFS(FE$619:FE$719,{"ĐTT","TDS","ĐTT/HĐC","HĐH","HĐG","HĐNT","VSAN","SHHN","HĐC","TQDN","LH","HĐH/HĐC","HĐH/HĐNT","HĐH/HĐG"}))</f>
        <v>6</v>
      </c>
      <c r="FF731" s="72">
        <f>SUM(COUNTIFS(FF$619:FF$719,{"ĐTT","TDS","ĐTT/HĐC","HĐH","HĐG","HĐNT","VSAN","SHHN","HĐC","TQDN","LH","HĐH/HĐC","HĐH/HĐNT","HĐH/HĐG"}))</f>
        <v>5</v>
      </c>
      <c r="FG731" s="72">
        <f>SUM(COUNTIFS(FG$619:FG$719,{"ĐTT","TDS","ĐTT/HĐC","HĐH","HĐG","HĐNT","VSAN","SHHN","HĐC","TQDN","LH","HĐH/HĐC","HĐH/HĐNT","HĐH/HĐG"}))</f>
        <v>5</v>
      </c>
      <c r="FH731" s="72">
        <f>SUM(COUNTIFS(FH$619:FH$719,{"ĐTT","TDS","ĐTT/HĐC","HĐH","HĐG","HĐNT","VSAN","SHHN","HĐC","TQDN","LH","HĐH/HĐC","HĐH/HĐNT","HĐH/HĐG"}))</f>
        <v>6</v>
      </c>
      <c r="FI731" s="72">
        <f>SUM(COUNTIFS(FI$619:FI$719,{"ĐTT","TDS","ĐTT/HĐC","HĐH","HĐG","HĐNT","VSAN","SHHN","HĐC","TQDN","LH","HĐH/HĐC","HĐH/HĐNT","HĐH/HĐG"}))</f>
        <v>6</v>
      </c>
      <c r="FJ731" s="28">
        <f t="shared" ref="FJ731:GC731" si="1152">COUNTIF(FJ$619:FJ$724,"x")</f>
        <v>0</v>
      </c>
      <c r="FK731" s="28">
        <f t="shared" si="1152"/>
        <v>0</v>
      </c>
      <c r="FL731" s="28">
        <f t="shared" si="1152"/>
        <v>0</v>
      </c>
      <c r="FM731" s="92">
        <f t="shared" si="1152"/>
        <v>0</v>
      </c>
      <c r="FN731" s="97">
        <f t="shared" si="1152"/>
        <v>0</v>
      </c>
      <c r="FO731" s="28">
        <f t="shared" si="1152"/>
        <v>0</v>
      </c>
      <c r="FP731" s="97">
        <f t="shared" si="1152"/>
        <v>0</v>
      </c>
      <c r="FQ731" s="28">
        <f t="shared" si="1152"/>
        <v>0</v>
      </c>
      <c r="FR731" s="28">
        <f t="shared" si="1152"/>
        <v>0</v>
      </c>
      <c r="FS731" s="28">
        <f t="shared" si="1152"/>
        <v>0</v>
      </c>
      <c r="FT731" s="97">
        <f t="shared" si="1152"/>
        <v>0</v>
      </c>
      <c r="FU731" s="28">
        <f t="shared" si="1152"/>
        <v>0</v>
      </c>
      <c r="FV731" s="28">
        <f t="shared" si="1152"/>
        <v>0</v>
      </c>
      <c r="FW731" s="28">
        <f t="shared" si="1152"/>
        <v>0</v>
      </c>
      <c r="FX731" s="28">
        <f t="shared" si="1152"/>
        <v>0</v>
      </c>
      <c r="FY731" s="28">
        <f t="shared" si="1152"/>
        <v>0</v>
      </c>
      <c r="FZ731" s="28">
        <f t="shared" si="1152"/>
        <v>0</v>
      </c>
      <c r="GA731" s="28">
        <f t="shared" si="1152"/>
        <v>0</v>
      </c>
      <c r="GB731" s="28">
        <f t="shared" si="1152"/>
        <v>0</v>
      </c>
      <c r="GC731" s="28">
        <f t="shared" si="1152"/>
        <v>0</v>
      </c>
      <c r="GD731" s="28"/>
      <c r="GE731" s="28"/>
      <c r="GF731" s="28"/>
      <c r="GG731" s="92"/>
      <c r="GH731" s="28"/>
      <c r="GI731" s="28">
        <f>COUNTIF(GI$619:GI$724,"x")</f>
        <v>0</v>
      </c>
      <c r="GJ731" s="28">
        <f>COUNTIF(GJ$619:GJ$724,"x")</f>
        <v>0</v>
      </c>
      <c r="GK731" s="28">
        <f>COUNTIF(GK$619:GK$724,"x")</f>
        <v>0</v>
      </c>
      <c r="GL731" s="28">
        <f>COUNTIF(GL$619:GL$724,"x")</f>
        <v>0</v>
      </c>
      <c r="GM731" s="28"/>
      <c r="GN731" s="28">
        <f t="shared" ref="GN731:GX731" si="1153">COUNTIF(GN$619:GN$724,"x")</f>
        <v>0</v>
      </c>
      <c r="GO731" s="28">
        <f t="shared" si="1153"/>
        <v>0</v>
      </c>
      <c r="GP731" s="28">
        <f t="shared" si="1153"/>
        <v>0</v>
      </c>
      <c r="GQ731" s="28">
        <f t="shared" si="1153"/>
        <v>0</v>
      </c>
      <c r="GR731" s="28">
        <f t="shared" si="1153"/>
        <v>0</v>
      </c>
      <c r="GS731" s="28">
        <f t="shared" si="1153"/>
        <v>0</v>
      </c>
      <c r="GT731" s="28">
        <f t="shared" si="1153"/>
        <v>0</v>
      </c>
      <c r="GU731" s="28">
        <f t="shared" si="1153"/>
        <v>0</v>
      </c>
      <c r="GV731" s="28">
        <f t="shared" si="1153"/>
        <v>0</v>
      </c>
      <c r="GW731" s="28">
        <f t="shared" si="1153"/>
        <v>0</v>
      </c>
      <c r="GX731" s="28">
        <f t="shared" si="1153"/>
        <v>0</v>
      </c>
      <c r="GY731" s="28">
        <f>SUM(COUNTIFS(GY$619:GY$719,{"ĐTT","TDS","ĐTT/HĐC","HĐH","HĐG","HĐNT","VSAN","SHHN","HĐC","TQDN","LH","HĐH/HĐC","HĐH/HĐNT","HĐH/HĐG"}))</f>
        <v>4</v>
      </c>
      <c r="GZ731" s="28">
        <f>SUM(COUNTIFS(GZ$619:GZ$719,{"ĐTT","TDS","ĐTT/HĐC","HĐH","HĐG","HĐNT","VSAN","SHHN","HĐC","TQDN","LH","HĐH/HĐC","HĐH/HĐNT","HĐH/HĐG"}))</f>
        <v>3</v>
      </c>
      <c r="HA731" s="28">
        <f>SUM(COUNTIFS(HA$619:HA$719,{"ĐTT","TDS","ĐTT/HĐC","HĐH","HĐG","HĐNT","VSAN","SHHN","HĐC","TQDN","LH","HĐH/HĐC","HĐH/HĐNT","HĐH/HĐG"}))</f>
        <v>3</v>
      </c>
      <c r="HB731" s="28">
        <f>SUM(COUNTIFS(HB$619:HB$719,{"ĐTT","TDS","ĐTT/HĐC","HĐH","HĐG","HĐNT","VSAN","SHHN","HĐC","TQDN","LH","HĐH/HĐC","HĐH/HĐNT","HĐH/HĐG"}))</f>
        <v>4</v>
      </c>
      <c r="HC731" s="28">
        <f>SUM(COUNTIFS(HC$619:HC$719,{"ĐTT","TDS","ĐTT/HĐC","HĐH","HĐG","HĐNT","VSAN","SHHN","HĐC","TQDN","LH","HĐH/HĐC","HĐH/HĐNT","HĐH/HĐG"}))</f>
        <v>2</v>
      </c>
      <c r="HD731" s="28">
        <f t="shared" ref="HD731:HV731" si="1154">COUNTIF(HD$619:HD$724,"x")</f>
        <v>0</v>
      </c>
      <c r="HE731" s="28">
        <f t="shared" si="1154"/>
        <v>0</v>
      </c>
      <c r="HF731" s="28">
        <f t="shared" si="1154"/>
        <v>0</v>
      </c>
      <c r="HG731" s="28">
        <f t="shared" si="1154"/>
        <v>0</v>
      </c>
      <c r="HH731" s="28">
        <f t="shared" si="1154"/>
        <v>0</v>
      </c>
      <c r="HI731" s="28">
        <f t="shared" si="1154"/>
        <v>0</v>
      </c>
      <c r="HJ731" s="28">
        <f t="shared" si="1154"/>
        <v>0</v>
      </c>
      <c r="HK731" s="28">
        <f t="shared" si="1154"/>
        <v>0</v>
      </c>
      <c r="HL731" s="28">
        <f t="shared" si="1154"/>
        <v>0</v>
      </c>
      <c r="HM731" s="28">
        <f t="shared" si="1154"/>
        <v>0</v>
      </c>
      <c r="HN731" s="28">
        <f t="shared" si="1154"/>
        <v>0</v>
      </c>
      <c r="HO731" s="28">
        <f t="shared" si="1154"/>
        <v>0</v>
      </c>
      <c r="HP731" s="28">
        <f t="shared" si="1154"/>
        <v>0</v>
      </c>
      <c r="HQ731" s="28">
        <f t="shared" si="1154"/>
        <v>0</v>
      </c>
      <c r="HR731" s="28">
        <f t="shared" si="1154"/>
        <v>0</v>
      </c>
      <c r="HS731" s="28">
        <f t="shared" si="1154"/>
        <v>0</v>
      </c>
      <c r="HT731" s="28">
        <f t="shared" si="1154"/>
        <v>0</v>
      </c>
      <c r="HU731" s="28">
        <f t="shared" si="1154"/>
        <v>0</v>
      </c>
      <c r="HV731" s="28">
        <f t="shared" si="1154"/>
        <v>0</v>
      </c>
      <c r="HW731" s="28"/>
      <c r="HX731" s="28"/>
      <c r="HY731" s="28"/>
      <c r="HZ731" s="28"/>
      <c r="IA731" s="28"/>
      <c r="IB731" s="28"/>
      <c r="IC731" s="28">
        <f t="shared" ref="IC731:IQ731" si="1155">COUNTIF(IC$619:IC$724,"x")</f>
        <v>0</v>
      </c>
      <c r="ID731" s="28">
        <f t="shared" si="1155"/>
        <v>0</v>
      </c>
      <c r="IE731" s="28">
        <f t="shared" si="1155"/>
        <v>0</v>
      </c>
      <c r="IF731" s="28">
        <f t="shared" si="1155"/>
        <v>0</v>
      </c>
      <c r="IG731" s="28">
        <f t="shared" si="1155"/>
        <v>0</v>
      </c>
      <c r="IH731" s="28">
        <f t="shared" si="1155"/>
        <v>0</v>
      </c>
      <c r="II731" s="28">
        <f t="shared" si="1155"/>
        <v>0</v>
      </c>
      <c r="IJ731" s="28">
        <f t="shared" si="1155"/>
        <v>0</v>
      </c>
      <c r="IK731" s="28">
        <f t="shared" si="1155"/>
        <v>0</v>
      </c>
      <c r="IL731" s="28">
        <f t="shared" si="1155"/>
        <v>0</v>
      </c>
      <c r="IM731" s="28">
        <f t="shared" si="1155"/>
        <v>0</v>
      </c>
      <c r="IN731" s="28">
        <f t="shared" si="1155"/>
        <v>0</v>
      </c>
      <c r="IO731" s="28">
        <f t="shared" si="1155"/>
        <v>0</v>
      </c>
      <c r="IP731" s="28">
        <f t="shared" si="1155"/>
        <v>0</v>
      </c>
      <c r="IQ731" s="28">
        <f t="shared" si="1155"/>
        <v>0</v>
      </c>
      <c r="IR731" s="72">
        <f>SUM(COUNTIFS(IR$619:IR$719,{"ĐTT","TDS","ĐTT/HĐC","HĐH","HĐG","HĐNT","VSAN","SHHN","HĐC","TQDN","LH","HĐH/HĐC","HĐH/HĐNT","HĐH/HĐG"}))</f>
        <v>7</v>
      </c>
      <c r="IS731" s="72">
        <f>SUM(COUNTIFS(IS$619:IS$719,{"ĐTT","TDS","ĐTT/HĐC","HĐH","HĐG","HĐNT","VSAN","SHHN","HĐC","TQDN","LH","HĐH/HĐC","HĐH/HĐNT","HĐH/HĐG"}))</f>
        <v>7</v>
      </c>
      <c r="IT731" s="72">
        <f>SUM(COUNTIFS(IT$619:IT$719,{"ĐTT","TDS","ĐTT/HĐC","HĐH","HĐG","HĐNT","VSAN","SHHN","HĐC","TQDN","LH","HĐH/HĐC","HĐH/HĐNT","HĐH/HĐG"}))</f>
        <v>6</v>
      </c>
      <c r="IU731" s="72">
        <f>SUM(COUNTIFS(IU$619:IU$719,{"ĐTT","TDS","ĐTT/HĐC","HĐH","HĐG","HĐNT","VSAN","SHHN","HĐC","TQDN","LH","HĐH/HĐC","HĐH/HĐNT","HĐH/HĐG"}))</f>
        <v>5</v>
      </c>
      <c r="IV731" s="72">
        <f>SUM(COUNTIFS(IV$619:IV$719,{"ĐTT","TDS","ĐTT/HĐC","HĐH","HĐG","HĐNT","VSAN","SHHN","HĐC","TQDN","LH","HĐH/HĐC","HĐH/HĐNT","HĐH/HĐG"}))</f>
        <v>7</v>
      </c>
      <c r="IW731" s="28">
        <f t="shared" ref="IW731:JP731" si="1156">COUNTIF(IW$619:IW$724,"x")</f>
        <v>0</v>
      </c>
      <c r="IX731" s="28">
        <f t="shared" si="1156"/>
        <v>0</v>
      </c>
      <c r="IY731" s="28">
        <f t="shared" si="1156"/>
        <v>0</v>
      </c>
      <c r="IZ731" s="28">
        <f t="shared" si="1156"/>
        <v>0</v>
      </c>
      <c r="JA731" s="28">
        <f t="shared" si="1156"/>
        <v>0</v>
      </c>
      <c r="JB731" s="28">
        <f t="shared" si="1156"/>
        <v>0</v>
      </c>
      <c r="JC731" s="28">
        <f t="shared" si="1156"/>
        <v>0</v>
      </c>
      <c r="JD731" s="28">
        <f t="shared" si="1156"/>
        <v>0</v>
      </c>
      <c r="JE731" s="28">
        <f t="shared" si="1156"/>
        <v>0</v>
      </c>
      <c r="JF731" s="28">
        <f t="shared" si="1156"/>
        <v>0</v>
      </c>
      <c r="JG731" s="28">
        <f t="shared" si="1156"/>
        <v>0</v>
      </c>
      <c r="JH731" s="28">
        <f t="shared" si="1156"/>
        <v>0</v>
      </c>
      <c r="JI731" s="28">
        <f t="shared" si="1156"/>
        <v>0</v>
      </c>
      <c r="JJ731" s="28">
        <f t="shared" si="1156"/>
        <v>0</v>
      </c>
      <c r="JK731" s="28">
        <f t="shared" si="1156"/>
        <v>0</v>
      </c>
      <c r="JL731" s="28">
        <f t="shared" si="1156"/>
        <v>0</v>
      </c>
      <c r="JM731" s="28">
        <f t="shared" si="1156"/>
        <v>0</v>
      </c>
      <c r="JN731" s="28">
        <f t="shared" si="1156"/>
        <v>0</v>
      </c>
      <c r="JO731" s="28">
        <f t="shared" si="1156"/>
        <v>0</v>
      </c>
      <c r="JP731" s="28">
        <f t="shared" si="1156"/>
        <v>0</v>
      </c>
      <c r="JQ731" s="28"/>
      <c r="JR731" s="28"/>
      <c r="JS731" s="28"/>
      <c r="JT731" s="28"/>
      <c r="JU731" s="28"/>
      <c r="JV731" s="28">
        <f t="shared" ref="JV731:KJ731" si="1157">COUNTIF(JV$619:JV$724,"x")</f>
        <v>0</v>
      </c>
      <c r="JW731" s="28">
        <f t="shared" si="1157"/>
        <v>0</v>
      </c>
      <c r="JX731" s="28">
        <f t="shared" si="1157"/>
        <v>0</v>
      </c>
      <c r="JY731" s="28">
        <f t="shared" si="1157"/>
        <v>0</v>
      </c>
      <c r="JZ731" s="28">
        <f t="shared" si="1157"/>
        <v>0</v>
      </c>
      <c r="KA731" s="28">
        <f t="shared" si="1157"/>
        <v>0</v>
      </c>
      <c r="KB731" s="28">
        <f t="shared" si="1157"/>
        <v>0</v>
      </c>
      <c r="KC731" s="28">
        <f t="shared" si="1157"/>
        <v>0</v>
      </c>
      <c r="KD731" s="28">
        <f t="shared" si="1157"/>
        <v>0</v>
      </c>
      <c r="KE731" s="28">
        <f t="shared" si="1157"/>
        <v>0</v>
      </c>
      <c r="KF731" s="28">
        <f t="shared" si="1157"/>
        <v>0</v>
      </c>
      <c r="KG731" s="28">
        <f t="shared" si="1157"/>
        <v>0</v>
      </c>
      <c r="KH731" s="28">
        <f t="shared" si="1157"/>
        <v>0</v>
      </c>
      <c r="KI731" s="28">
        <f t="shared" si="1157"/>
        <v>0</v>
      </c>
      <c r="KJ731" s="28">
        <f t="shared" si="1157"/>
        <v>0</v>
      </c>
      <c r="KK731" s="72">
        <f>SUM(COUNTIFS(KK$618:KK$717,{"ĐTT","TDS","ĐTT/HĐC","HĐH","HĐG","HĐNT","VSAN","SHHN","HĐC","TQDN","LH","HĐH/HĐC","HĐH/HĐNT","HĐH/HĐG"}))</f>
        <v>3</v>
      </c>
      <c r="KL731" s="28">
        <f>COUNTIF(KL$619:KL$724,"x")</f>
        <v>0</v>
      </c>
      <c r="KM731" s="72">
        <f>SUM(COUNTIFS(KM$618:KM$717,{"ĐTT","TDS","ĐTT/HĐC","HĐH","HĐG","HĐNT","VSAN","SHHN","HĐC","TQDN","LH","HĐH/HĐC","HĐNT/HĐG","HĐH/HĐNT","HĐH/HĐG"}))</f>
        <v>5</v>
      </c>
      <c r="KN731" s="28">
        <f t="shared" ref="KN731:LJ731" si="1158">COUNTIF(KN$619:KN$724,"x")</f>
        <v>0</v>
      </c>
      <c r="KO731" s="28">
        <f t="shared" si="1158"/>
        <v>0</v>
      </c>
      <c r="KP731" s="28">
        <f t="shared" si="1158"/>
        <v>0</v>
      </c>
      <c r="KQ731" s="28">
        <f t="shared" si="1158"/>
        <v>0</v>
      </c>
      <c r="KR731" s="28">
        <f t="shared" si="1158"/>
        <v>0</v>
      </c>
      <c r="KS731" s="28">
        <f t="shared" si="1158"/>
        <v>0</v>
      </c>
      <c r="KT731" s="28">
        <f t="shared" si="1158"/>
        <v>0</v>
      </c>
      <c r="KU731" s="28">
        <f t="shared" si="1158"/>
        <v>0</v>
      </c>
      <c r="KV731" s="28">
        <f t="shared" si="1158"/>
        <v>0</v>
      </c>
      <c r="KW731" s="28">
        <f t="shared" si="1158"/>
        <v>0</v>
      </c>
      <c r="KX731" s="28">
        <f t="shared" si="1158"/>
        <v>0</v>
      </c>
      <c r="KY731" s="28">
        <f t="shared" si="1158"/>
        <v>0</v>
      </c>
      <c r="KZ731" s="28">
        <f t="shared" si="1158"/>
        <v>0</v>
      </c>
      <c r="LA731" s="28">
        <f t="shared" si="1158"/>
        <v>0</v>
      </c>
      <c r="LB731" s="28">
        <f t="shared" si="1158"/>
        <v>0</v>
      </c>
      <c r="LC731" s="28">
        <f t="shared" si="1158"/>
        <v>0</v>
      </c>
      <c r="LD731" s="28">
        <f t="shared" si="1158"/>
        <v>0</v>
      </c>
      <c r="LE731" s="28">
        <f t="shared" si="1158"/>
        <v>0</v>
      </c>
      <c r="LF731" s="28">
        <f t="shared" si="1158"/>
        <v>0</v>
      </c>
      <c r="LG731" s="28">
        <f t="shared" si="1158"/>
        <v>0</v>
      </c>
      <c r="LH731" s="28">
        <f t="shared" si="1158"/>
        <v>0</v>
      </c>
      <c r="LI731" s="28">
        <f t="shared" si="1158"/>
        <v>0</v>
      </c>
      <c r="LJ731" s="28">
        <f t="shared" si="1158"/>
        <v>0</v>
      </c>
      <c r="LK731" s="28"/>
      <c r="LL731" s="28"/>
      <c r="LM731" s="28"/>
      <c r="LN731" s="28"/>
      <c r="LO731" s="28">
        <f t="shared" ref="LO731:MT731" si="1159">COUNTIF(LO$619:LO$724,"x")</f>
        <v>0</v>
      </c>
      <c r="LP731" s="28">
        <f t="shared" si="1159"/>
        <v>0</v>
      </c>
      <c r="LQ731" s="28">
        <f t="shared" si="1159"/>
        <v>0</v>
      </c>
      <c r="LR731" s="28">
        <f t="shared" si="1159"/>
        <v>0</v>
      </c>
      <c r="LS731" s="28">
        <f t="shared" si="1159"/>
        <v>0</v>
      </c>
      <c r="LT731" s="28">
        <f t="shared" si="1159"/>
        <v>0</v>
      </c>
      <c r="LU731" s="28">
        <f t="shared" si="1159"/>
        <v>0</v>
      </c>
      <c r="LV731" s="28">
        <f t="shared" si="1159"/>
        <v>0</v>
      </c>
      <c r="LW731" s="28">
        <f t="shared" si="1159"/>
        <v>0</v>
      </c>
      <c r="LX731" s="28">
        <f t="shared" si="1159"/>
        <v>0</v>
      </c>
      <c r="LY731" s="28">
        <f t="shared" si="1159"/>
        <v>0</v>
      </c>
      <c r="LZ731" s="28">
        <f t="shared" si="1159"/>
        <v>0</v>
      </c>
      <c r="MA731" s="28">
        <f t="shared" si="1159"/>
        <v>0</v>
      </c>
      <c r="MB731" s="28">
        <f t="shared" si="1159"/>
        <v>0</v>
      </c>
      <c r="MC731" s="28">
        <f t="shared" si="1159"/>
        <v>0</v>
      </c>
      <c r="MD731" s="28">
        <f t="shared" si="1159"/>
        <v>0</v>
      </c>
      <c r="ME731" s="28">
        <f t="shared" si="1159"/>
        <v>0</v>
      </c>
      <c r="MF731" s="28">
        <f t="shared" si="1159"/>
        <v>0</v>
      </c>
      <c r="MG731" s="28">
        <f t="shared" si="1159"/>
        <v>0</v>
      </c>
      <c r="MH731" s="28">
        <f t="shared" si="1159"/>
        <v>0</v>
      </c>
      <c r="MI731" s="28">
        <f t="shared" si="1159"/>
        <v>0</v>
      </c>
      <c r="MJ731" s="28">
        <f t="shared" si="1159"/>
        <v>0</v>
      </c>
      <c r="MK731" s="28">
        <f t="shared" si="1159"/>
        <v>0</v>
      </c>
      <c r="ML731" s="28">
        <f t="shared" si="1159"/>
        <v>0</v>
      </c>
      <c r="MM731" s="28">
        <f t="shared" si="1159"/>
        <v>0</v>
      </c>
      <c r="MN731" s="28">
        <f t="shared" si="1159"/>
        <v>0</v>
      </c>
      <c r="MO731" s="28">
        <f t="shared" si="1159"/>
        <v>0</v>
      </c>
      <c r="MP731" s="28">
        <f t="shared" si="1159"/>
        <v>0</v>
      </c>
      <c r="MQ731" s="28">
        <f t="shared" si="1159"/>
        <v>0</v>
      </c>
      <c r="MR731" s="28">
        <f t="shared" si="1159"/>
        <v>0</v>
      </c>
      <c r="MS731" s="28">
        <f t="shared" si="1159"/>
        <v>0</v>
      </c>
      <c r="MT731" s="28">
        <f t="shared" si="1159"/>
        <v>0</v>
      </c>
      <c r="MU731" s="28">
        <f t="shared" ref="MU731:NZ731" si="1160">COUNTIF(MU$619:MU$724,"x")</f>
        <v>0</v>
      </c>
      <c r="MV731" s="28">
        <f t="shared" si="1160"/>
        <v>0</v>
      </c>
      <c r="MW731" s="28">
        <f t="shared" si="1160"/>
        <v>0</v>
      </c>
      <c r="MX731" s="28">
        <f t="shared" si="1160"/>
        <v>0</v>
      </c>
      <c r="MY731" s="28">
        <f t="shared" si="1160"/>
        <v>0</v>
      </c>
      <c r="MZ731" s="28">
        <f t="shared" si="1160"/>
        <v>0</v>
      </c>
      <c r="NA731" s="28">
        <f t="shared" si="1160"/>
        <v>0</v>
      </c>
      <c r="NB731" s="28">
        <f t="shared" si="1160"/>
        <v>0</v>
      </c>
      <c r="NC731" s="28">
        <f t="shared" si="1160"/>
        <v>0</v>
      </c>
      <c r="ND731" s="28">
        <f t="shared" si="1160"/>
        <v>0</v>
      </c>
      <c r="NE731" s="28">
        <f t="shared" si="1160"/>
        <v>0</v>
      </c>
      <c r="NF731" s="28">
        <f t="shared" si="1160"/>
        <v>0</v>
      </c>
      <c r="NG731" s="28">
        <f t="shared" si="1160"/>
        <v>0</v>
      </c>
      <c r="NH731" s="28">
        <f t="shared" si="1160"/>
        <v>0</v>
      </c>
      <c r="NI731" s="28">
        <f t="shared" si="1160"/>
        <v>0</v>
      </c>
      <c r="NJ731" s="28">
        <f t="shared" si="1160"/>
        <v>0</v>
      </c>
      <c r="NK731" s="28">
        <f t="shared" si="1160"/>
        <v>0</v>
      </c>
      <c r="NL731" s="28">
        <f t="shared" si="1160"/>
        <v>0</v>
      </c>
      <c r="NM731" s="28">
        <f t="shared" si="1160"/>
        <v>0</v>
      </c>
      <c r="NN731" s="28">
        <f t="shared" si="1160"/>
        <v>0</v>
      </c>
      <c r="NO731" s="28">
        <f t="shared" si="1160"/>
        <v>0</v>
      </c>
      <c r="NP731" s="28">
        <f t="shared" si="1160"/>
        <v>0</v>
      </c>
      <c r="NQ731" s="28">
        <f t="shared" si="1160"/>
        <v>0</v>
      </c>
      <c r="NR731" s="28">
        <f t="shared" si="1160"/>
        <v>0</v>
      </c>
      <c r="NS731" s="28">
        <f t="shared" si="1160"/>
        <v>0</v>
      </c>
      <c r="NT731" s="28">
        <f t="shared" si="1160"/>
        <v>0</v>
      </c>
      <c r="NU731" s="28">
        <f t="shared" si="1160"/>
        <v>0</v>
      </c>
      <c r="NV731" s="28">
        <f t="shared" si="1160"/>
        <v>0</v>
      </c>
      <c r="NW731" s="28">
        <f t="shared" si="1160"/>
        <v>0</v>
      </c>
      <c r="NX731" s="28">
        <f t="shared" si="1160"/>
        <v>0</v>
      </c>
      <c r="NY731" s="28">
        <f t="shared" si="1160"/>
        <v>0</v>
      </c>
      <c r="NZ731" s="28">
        <f t="shared" si="1160"/>
        <v>0</v>
      </c>
      <c r="OA731" s="28">
        <f t="shared" ref="OA731:OY731" si="1161">COUNTIF(OA$619:OA$724,"x")</f>
        <v>0</v>
      </c>
      <c r="OB731" s="28">
        <f t="shared" si="1161"/>
        <v>0</v>
      </c>
      <c r="OC731" s="28">
        <f t="shared" si="1161"/>
        <v>0</v>
      </c>
      <c r="OD731" s="28">
        <f t="shared" si="1161"/>
        <v>0</v>
      </c>
      <c r="OE731" s="28">
        <f t="shared" si="1161"/>
        <v>0</v>
      </c>
      <c r="OF731" s="28">
        <f t="shared" si="1161"/>
        <v>0</v>
      </c>
      <c r="OG731" s="28">
        <f t="shared" si="1161"/>
        <v>0</v>
      </c>
      <c r="OH731" s="28">
        <f t="shared" si="1161"/>
        <v>0</v>
      </c>
      <c r="OI731" s="28">
        <f t="shared" si="1161"/>
        <v>0</v>
      </c>
      <c r="OJ731" s="28">
        <f t="shared" si="1161"/>
        <v>0</v>
      </c>
      <c r="OK731" s="28">
        <f t="shared" si="1161"/>
        <v>0</v>
      </c>
      <c r="OL731" s="28">
        <f t="shared" si="1161"/>
        <v>0</v>
      </c>
      <c r="OM731" s="28">
        <f t="shared" si="1161"/>
        <v>0</v>
      </c>
      <c r="ON731" s="28">
        <f t="shared" si="1161"/>
        <v>0</v>
      </c>
      <c r="OO731" s="28">
        <f t="shared" si="1161"/>
        <v>0</v>
      </c>
      <c r="OP731" s="28">
        <f t="shared" si="1161"/>
        <v>0</v>
      </c>
      <c r="OQ731" s="28">
        <f t="shared" si="1161"/>
        <v>0</v>
      </c>
      <c r="OR731" s="28">
        <f t="shared" si="1161"/>
        <v>0</v>
      </c>
      <c r="OS731" s="28">
        <f t="shared" si="1161"/>
        <v>0</v>
      </c>
      <c r="OT731" s="28">
        <f t="shared" si="1161"/>
        <v>0</v>
      </c>
      <c r="OU731" s="28">
        <f t="shared" si="1161"/>
        <v>0</v>
      </c>
      <c r="OV731" s="28">
        <f t="shared" si="1161"/>
        <v>0</v>
      </c>
      <c r="OW731" s="28">
        <f t="shared" si="1161"/>
        <v>0</v>
      </c>
      <c r="OX731" s="28">
        <f t="shared" si="1161"/>
        <v>0</v>
      </c>
      <c r="OY731" s="28">
        <f t="shared" si="1161"/>
        <v>0</v>
      </c>
      <c r="OZ731" s="188"/>
      <c r="PA731" s="193"/>
      <c r="PC731" s="194"/>
    </row>
    <row r="732" spans="1:423" hidden="1">
      <c r="AC732" s="41"/>
      <c r="BT732" s="39"/>
      <c r="BU732" s="39"/>
      <c r="FM732" s="93"/>
      <c r="FN732" s="98"/>
      <c r="FP732" s="98"/>
      <c r="FT732" s="98"/>
      <c r="GG732" s="93"/>
      <c r="KJ732" s="39"/>
    </row>
    <row r="733" spans="1:423" s="25" customFormat="1" ht="29.25" customHeight="1">
      <c r="A733" s="39"/>
      <c r="B733" s="462" t="s">
        <v>615</v>
      </c>
      <c r="C733" s="463"/>
      <c r="D733" s="463"/>
      <c r="E733" s="464"/>
      <c r="F733" s="465"/>
      <c r="G733" s="466"/>
      <c r="H733" s="118"/>
      <c r="I733" s="119"/>
      <c r="J733" s="60"/>
      <c r="K733" s="64"/>
      <c r="L733" s="70"/>
      <c r="N733" s="39"/>
      <c r="O733" s="39"/>
      <c r="P733" s="39"/>
      <c r="Q733" s="21"/>
      <c r="R733" s="21"/>
      <c r="S733" s="21"/>
      <c r="T733" s="21"/>
      <c r="U733" s="21"/>
      <c r="V733" s="21"/>
      <c r="W733" s="71"/>
      <c r="X733" s="21"/>
      <c r="Y733" s="71"/>
      <c r="Z733" s="21"/>
      <c r="AA733" s="21"/>
      <c r="AB733" s="21"/>
      <c r="AC733" s="14">
        <f>SUM(AC734:AC744)</f>
        <v>53</v>
      </c>
      <c r="AD733" s="14">
        <f>SUM(AD734:AD744)</f>
        <v>55</v>
      </c>
      <c r="AE733" s="39"/>
      <c r="AF733" s="39"/>
      <c r="AG733" s="39"/>
      <c r="AH733" s="39"/>
      <c r="AI733" s="39"/>
      <c r="AJ733" s="39"/>
      <c r="AK733" s="39"/>
      <c r="AL733" s="39"/>
      <c r="AM733" s="39"/>
      <c r="AN733" s="39"/>
      <c r="AO733" s="39"/>
      <c r="AP733" s="39"/>
      <c r="AQ733" s="39"/>
      <c r="AR733" s="39"/>
      <c r="AS733" s="39"/>
      <c r="AT733" s="39"/>
      <c r="AU733" s="39"/>
      <c r="AV733" s="39"/>
      <c r="AW733" s="39"/>
      <c r="AX733" s="39"/>
      <c r="AY733" s="39"/>
      <c r="AZ733" s="39"/>
      <c r="BA733" s="39"/>
      <c r="BB733" s="39"/>
      <c r="BC733" s="39"/>
      <c r="BD733" s="39"/>
      <c r="BE733" s="39"/>
      <c r="BF733" s="39"/>
      <c r="BG733" s="39"/>
      <c r="BH733" s="39"/>
      <c r="BI733" s="38"/>
      <c r="BJ733" s="38"/>
      <c r="BK733" s="38"/>
      <c r="BL733" s="38"/>
      <c r="BM733" s="38"/>
      <c r="BN733" s="38"/>
      <c r="BO733" s="38"/>
      <c r="BP733" s="38"/>
      <c r="BQ733" s="38"/>
      <c r="BR733" s="22"/>
      <c r="BS733" s="262">
        <f>SUM(BS734:BS744)</f>
        <v>43</v>
      </c>
      <c r="BT733" s="262">
        <f>SUM(BT734:BT744)</f>
        <v>39</v>
      </c>
      <c r="BU733" s="27"/>
      <c r="BV733" s="27"/>
      <c r="BW733" s="39"/>
      <c r="BX733" s="39"/>
      <c r="BY733" s="39"/>
      <c r="BZ733" s="39"/>
      <c r="CA733" s="39"/>
      <c r="CB733" s="39"/>
      <c r="CC733" s="39"/>
      <c r="CD733" s="39"/>
      <c r="CE733" s="39"/>
      <c r="CF733" s="39"/>
      <c r="CG733" s="39"/>
      <c r="CH733" s="39"/>
      <c r="CI733" s="39"/>
      <c r="CJ733" s="39"/>
      <c r="CK733" s="39"/>
      <c r="CL733" s="39"/>
      <c r="CM733" s="39"/>
      <c r="CN733" s="39"/>
      <c r="CO733" s="39"/>
      <c r="CP733" s="39"/>
      <c r="CQ733" s="39"/>
      <c r="CR733" s="39"/>
      <c r="CS733" s="39"/>
      <c r="CT733" s="39"/>
      <c r="CU733" s="39"/>
      <c r="CV733" s="39"/>
      <c r="CW733" s="39"/>
      <c r="CX733" s="39"/>
      <c r="CY733" s="39"/>
      <c r="CZ733" s="39"/>
      <c r="DA733" s="39"/>
      <c r="DB733" s="39"/>
      <c r="DC733" s="39"/>
      <c r="DD733" s="39"/>
      <c r="DE733" s="39"/>
      <c r="DF733" s="39"/>
      <c r="DG733" s="39"/>
      <c r="DH733" s="39"/>
      <c r="DI733" s="39"/>
      <c r="DJ733" s="39"/>
      <c r="DK733" s="39"/>
      <c r="DL733" s="14">
        <f>SUM(DL734:DL744)</f>
        <v>37</v>
      </c>
      <c r="DM733" s="14">
        <f>SUM(DM734:DM744)</f>
        <v>34</v>
      </c>
      <c r="DN733" s="14">
        <f>SUM(DN734:DN744)</f>
        <v>35</v>
      </c>
      <c r="DO733" s="14">
        <f>SUM(DO734:DO744)</f>
        <v>38</v>
      </c>
      <c r="DP733" s="39"/>
      <c r="DQ733" s="39"/>
      <c r="DR733" s="39"/>
      <c r="DS733" s="39"/>
      <c r="DT733" s="39"/>
      <c r="DU733" s="39"/>
      <c r="DV733" s="39"/>
      <c r="DW733" s="39"/>
      <c r="DX733" s="39"/>
      <c r="DY733" s="39"/>
      <c r="DZ733" s="39"/>
      <c r="EA733" s="39"/>
      <c r="EB733" s="39"/>
      <c r="EC733" s="39"/>
      <c r="ED733" s="39"/>
      <c r="EE733" s="39"/>
      <c r="EF733" s="39"/>
      <c r="EG733" s="39"/>
      <c r="EH733" s="39"/>
      <c r="EI733" s="39"/>
      <c r="EJ733" s="39"/>
      <c r="EK733" s="39"/>
      <c r="EL733" s="39"/>
      <c r="EM733" s="39"/>
      <c r="EN733" s="39"/>
      <c r="EO733" s="39"/>
      <c r="EP733" s="39"/>
      <c r="EQ733" s="39"/>
      <c r="ER733" s="39"/>
      <c r="ES733" s="39"/>
      <c r="ET733" s="39"/>
      <c r="EU733" s="39"/>
      <c r="EV733" s="39"/>
      <c r="EW733" s="39"/>
      <c r="EX733" s="39"/>
      <c r="EY733" s="39"/>
      <c r="EZ733" s="39"/>
      <c r="FA733" s="39"/>
      <c r="FB733" s="39"/>
      <c r="FC733" s="39"/>
      <c r="FD733" s="39"/>
      <c r="FE733" s="14">
        <f t="shared" ref="FE733:FJ733" si="1162">SUM(FE734:FE744)</f>
        <v>41</v>
      </c>
      <c r="FF733" s="14">
        <f t="shared" si="1162"/>
        <v>47</v>
      </c>
      <c r="FG733" s="14">
        <f t="shared" si="1162"/>
        <v>38</v>
      </c>
      <c r="FH733" s="14">
        <f t="shared" si="1162"/>
        <v>39</v>
      </c>
      <c r="FI733" s="14">
        <f t="shared" si="1162"/>
        <v>41</v>
      </c>
      <c r="FJ733" s="14">
        <f t="shared" si="1162"/>
        <v>3</v>
      </c>
      <c r="FK733" s="39"/>
      <c r="FL733" s="39"/>
      <c r="FM733" s="93"/>
      <c r="FN733" s="98"/>
      <c r="FO733" s="39"/>
      <c r="FP733" s="98"/>
      <c r="FQ733" s="39"/>
      <c r="FR733" s="39"/>
      <c r="FS733" s="39"/>
      <c r="FT733" s="98"/>
      <c r="FU733" s="39"/>
      <c r="FV733" s="39"/>
      <c r="FW733" s="39"/>
      <c r="FX733" s="39"/>
      <c r="FY733" s="39"/>
      <c r="FZ733" s="39"/>
      <c r="GA733" s="39"/>
      <c r="GB733" s="39"/>
      <c r="GC733" s="39"/>
      <c r="GD733" s="39"/>
      <c r="GE733" s="39"/>
      <c r="GF733" s="39"/>
      <c r="GG733" s="93"/>
      <c r="GH733" s="39"/>
      <c r="GI733" s="39"/>
      <c r="GJ733" s="39"/>
      <c r="GK733" s="39"/>
      <c r="GL733" s="39"/>
      <c r="GM733" s="39"/>
      <c r="GN733" s="39"/>
      <c r="GO733" s="39"/>
      <c r="GP733" s="39"/>
      <c r="GQ733" s="39"/>
      <c r="GR733" s="39"/>
      <c r="GS733" s="39"/>
      <c r="GT733" s="39"/>
      <c r="GU733" s="39"/>
      <c r="GV733" s="39"/>
      <c r="GW733" s="39"/>
      <c r="GX733" s="39"/>
      <c r="GY733" s="14">
        <f>SUM(GY734:GY744)</f>
        <v>45</v>
      </c>
      <c r="GZ733" s="14">
        <f>SUM(GZ734:GZ744)</f>
        <v>38</v>
      </c>
      <c r="HA733" s="14">
        <f>SUM(HA734:HA744)</f>
        <v>38</v>
      </c>
      <c r="HB733" s="14">
        <f>SUM(HB734:HB744)</f>
        <v>39</v>
      </c>
      <c r="HC733" s="14">
        <f>SUM(HC734:HC744)</f>
        <v>39</v>
      </c>
      <c r="HD733" s="39"/>
      <c r="HE733" s="39"/>
      <c r="HF733" s="39"/>
      <c r="HG733" s="39"/>
      <c r="HH733" s="39"/>
      <c r="HI733" s="39"/>
      <c r="HJ733" s="39"/>
      <c r="HK733" s="39"/>
      <c r="HL733" s="39"/>
      <c r="HM733" s="39"/>
      <c r="HN733" s="39"/>
      <c r="HO733" s="39"/>
      <c r="HP733" s="39"/>
      <c r="HQ733" s="39"/>
      <c r="HR733" s="39"/>
      <c r="HS733" s="39"/>
      <c r="HT733" s="39"/>
      <c r="HU733" s="39"/>
      <c r="HV733" s="39"/>
      <c r="HW733" s="39"/>
      <c r="HX733" s="39"/>
      <c r="HY733" s="39"/>
      <c r="HZ733" s="39"/>
      <c r="IA733" s="39"/>
      <c r="IB733" s="39"/>
      <c r="IC733" s="39"/>
      <c r="ID733" s="39"/>
      <c r="IE733" s="39"/>
      <c r="IF733" s="39"/>
      <c r="IG733" s="39"/>
      <c r="IH733" s="39"/>
      <c r="II733" s="39"/>
      <c r="IJ733" s="39"/>
      <c r="IK733" s="39"/>
      <c r="IL733" s="39"/>
      <c r="IM733" s="39"/>
      <c r="IN733" s="39"/>
      <c r="IO733" s="39"/>
      <c r="IP733" s="39"/>
      <c r="IQ733" s="39"/>
      <c r="IR733" s="14">
        <f>SUM(IR734:IR744)</f>
        <v>45</v>
      </c>
      <c r="IS733" s="14">
        <f>SUM(IS734:IS744)</f>
        <v>45</v>
      </c>
      <c r="IT733" s="14">
        <f>SUM(IT734:IT744)</f>
        <v>41</v>
      </c>
      <c r="IU733" s="14">
        <f>SUM(IU734:IU744)</f>
        <v>41</v>
      </c>
      <c r="IV733" s="14">
        <f>SUM(IV734:IV744)</f>
        <v>43</v>
      </c>
      <c r="IW733" s="39"/>
      <c r="IX733" s="39"/>
      <c r="IY733" s="39"/>
      <c r="IZ733" s="39"/>
      <c r="JA733" s="39"/>
      <c r="JB733" s="39"/>
      <c r="JC733" s="39"/>
      <c r="JD733" s="39"/>
      <c r="JE733" s="39"/>
      <c r="JF733" s="39"/>
      <c r="JG733" s="39"/>
      <c r="JH733" s="39"/>
      <c r="JI733" s="39"/>
      <c r="JJ733" s="39"/>
      <c r="JK733" s="39"/>
      <c r="JL733" s="39"/>
      <c r="JM733" s="39"/>
      <c r="JN733" s="39"/>
      <c r="JO733" s="39"/>
      <c r="JP733" s="39"/>
      <c r="JQ733" s="39"/>
      <c r="JR733" s="39"/>
      <c r="JS733" s="39"/>
      <c r="JT733" s="39"/>
      <c r="JU733" s="39"/>
      <c r="JV733" s="39"/>
      <c r="JW733" s="39"/>
      <c r="JX733" s="39"/>
      <c r="JY733" s="39"/>
      <c r="JZ733" s="39"/>
      <c r="KA733" s="39"/>
      <c r="KB733" s="39"/>
      <c r="KC733" s="39"/>
      <c r="KD733" s="39"/>
      <c r="KE733" s="39"/>
      <c r="KF733" s="39"/>
      <c r="KG733" s="39"/>
      <c r="KH733" s="39"/>
      <c r="KI733" s="39"/>
      <c r="KJ733" s="39"/>
      <c r="KK733" s="14">
        <f>SUM(KK734:KK744)</f>
        <v>41</v>
      </c>
      <c r="KL733" s="110">
        <f>SUM(KL734:KL744)</f>
        <v>20</v>
      </c>
      <c r="KM733" s="14">
        <f>SUM(KM734:KM744)</f>
        <v>50</v>
      </c>
      <c r="KN733" s="39"/>
      <c r="KO733" s="39"/>
      <c r="KP733" s="39"/>
      <c r="KQ733" s="32"/>
      <c r="KR733" s="39"/>
      <c r="KS733" s="39"/>
      <c r="KT733" s="39"/>
      <c r="KU733" s="39"/>
      <c r="KV733" s="39"/>
      <c r="KW733" s="39"/>
      <c r="KX733" s="39"/>
      <c r="KY733" s="39"/>
      <c r="KZ733" s="39"/>
      <c r="LA733" s="39"/>
      <c r="LB733" s="39"/>
      <c r="LC733" s="39"/>
      <c r="LD733" s="39"/>
      <c r="LE733" s="39"/>
      <c r="LF733" s="39"/>
      <c r="LG733" s="39"/>
      <c r="LH733" s="39"/>
      <c r="LI733" s="39"/>
      <c r="LJ733" s="39"/>
      <c r="LK733" s="39"/>
      <c r="LL733" s="39"/>
      <c r="LM733" s="39"/>
      <c r="LN733" s="39"/>
      <c r="LO733" s="39"/>
      <c r="LP733" s="39"/>
      <c r="LQ733" s="39"/>
      <c r="LR733" s="39"/>
      <c r="LS733" s="39"/>
      <c r="LT733" s="39"/>
      <c r="LU733" s="39"/>
      <c r="LV733" s="39"/>
      <c r="LW733" s="39"/>
      <c r="LX733" s="39"/>
      <c r="LY733" s="39"/>
      <c r="LZ733" s="39"/>
      <c r="MA733" s="39"/>
      <c r="MB733" s="14">
        <f>SUM(MB734:MB744)</f>
        <v>30</v>
      </c>
      <c r="MC733" s="14">
        <f>SUM(MC734:MC744)</f>
        <v>28</v>
      </c>
      <c r="MD733" s="39"/>
      <c r="ME733" s="39"/>
      <c r="MF733" s="39"/>
      <c r="MG733" s="39"/>
      <c r="MH733" s="39"/>
      <c r="MI733" s="39"/>
      <c r="MJ733" s="39"/>
      <c r="MK733" s="39"/>
      <c r="ML733" s="39"/>
      <c r="MM733" s="39"/>
      <c r="MN733" s="39"/>
      <c r="MO733" s="39"/>
      <c r="MP733" s="39"/>
      <c r="MQ733" s="39"/>
      <c r="MR733" s="39"/>
      <c r="MS733" s="39"/>
      <c r="MT733" s="39"/>
      <c r="MU733" s="39"/>
      <c r="MV733" s="39"/>
      <c r="MW733" s="39"/>
      <c r="MX733" s="39"/>
      <c r="MY733" s="39"/>
      <c r="MZ733" s="39"/>
      <c r="NA733" s="39"/>
      <c r="NB733" s="39"/>
      <c r="NC733" s="39"/>
      <c r="ND733" s="39"/>
      <c r="NE733" s="39"/>
      <c r="NF733" s="39"/>
      <c r="NG733" s="39"/>
      <c r="NH733" s="39"/>
      <c r="NI733" s="39"/>
      <c r="NJ733" s="39"/>
      <c r="NK733" s="39"/>
      <c r="NL733" s="39"/>
      <c r="NM733" s="39"/>
      <c r="NN733" s="14">
        <f>SUM(NN734:NN744)</f>
        <v>23</v>
      </c>
      <c r="NO733" s="14">
        <f>SUM(NO734:NO744)</f>
        <v>20</v>
      </c>
      <c r="NP733" s="39"/>
      <c r="NQ733" s="39"/>
      <c r="NR733" s="39"/>
      <c r="NS733" s="39"/>
      <c r="NT733" s="39"/>
      <c r="NU733" s="39"/>
      <c r="NV733" s="39"/>
      <c r="NW733" s="39"/>
      <c r="NX733" s="39"/>
      <c r="NY733" s="39"/>
      <c r="NZ733" s="39"/>
      <c r="OA733" s="39"/>
      <c r="OB733" s="39"/>
      <c r="OC733" s="39"/>
      <c r="OD733" s="39"/>
      <c r="OE733" s="39"/>
      <c r="OF733" s="39"/>
      <c r="OG733" s="39"/>
      <c r="OH733" s="39"/>
      <c r="OI733" s="39"/>
      <c r="OJ733" s="39"/>
      <c r="OK733" s="39"/>
      <c r="OL733" s="39"/>
      <c r="OM733" s="39"/>
      <c r="ON733" s="39"/>
      <c r="OO733" s="39"/>
      <c r="OP733" s="39"/>
      <c r="OQ733" s="39"/>
      <c r="OR733" s="39"/>
      <c r="OS733" s="39"/>
      <c r="OT733" s="39"/>
      <c r="OU733" s="39"/>
      <c r="OV733" s="39"/>
      <c r="OW733" s="39"/>
      <c r="OX733" s="39"/>
      <c r="OY733" s="39"/>
      <c r="OZ733" s="2"/>
    </row>
    <row r="734" spans="1:423" s="25" customFormat="1" ht="18" customHeight="1">
      <c r="A734" s="39"/>
      <c r="B734" s="433" t="s">
        <v>616</v>
      </c>
      <c r="C734" s="434"/>
      <c r="D734" s="434"/>
      <c r="E734" s="435"/>
      <c r="F734" s="436"/>
      <c r="G734" s="437"/>
      <c r="H734" s="118"/>
      <c r="I734" s="119"/>
      <c r="J734" s="60"/>
      <c r="K734" s="64"/>
      <c r="L734" s="70"/>
      <c r="N734" s="39"/>
      <c r="O734" s="39"/>
      <c r="P734" s="39"/>
      <c r="Q734" s="21"/>
      <c r="R734" s="21"/>
      <c r="S734" s="21"/>
      <c r="T734" s="21"/>
      <c r="U734" s="21"/>
      <c r="V734" s="21"/>
      <c r="W734" s="71"/>
      <c r="X734" s="21"/>
      <c r="Y734" s="71"/>
      <c r="Z734" s="21"/>
      <c r="AA734" s="21"/>
      <c r="AB734" s="21"/>
      <c r="AC734" s="42">
        <f>COUNTIF(AC$13:AC$719,"ĐTT")+COUNTIF(AC$13:AC$719,"ĐTT/HĐC")</f>
        <v>3</v>
      </c>
      <c r="AD734" s="42">
        <f>COUNTIF(AD$13:AD$719,"ĐTT")+COUNTIF(AD$13:AD$719,"ĐTT/HĐC")</f>
        <v>5</v>
      </c>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8"/>
      <c r="BJ734" s="38"/>
      <c r="BK734" s="38"/>
      <c r="BL734" s="38"/>
      <c r="BM734" s="38"/>
      <c r="BN734" s="38"/>
      <c r="BO734" s="38"/>
      <c r="BP734" s="38"/>
      <c r="BQ734" s="38"/>
      <c r="BR734" s="22"/>
      <c r="BS734" s="262">
        <f>COUNTIF(BS$13:BS$719,"ĐTT")+COUNTIF(BS$13:BS$719,"ĐTT/HĐC")</f>
        <v>4</v>
      </c>
      <c r="BT734" s="262">
        <f>COUNTIF(BT$13:BT$719,"ĐTT")+COUNTIF(BT$13:BT$719,"ĐTT/HĐC")</f>
        <v>3</v>
      </c>
      <c r="BU734" s="27"/>
      <c r="BV734" s="31"/>
      <c r="BW734" s="39"/>
      <c r="BX734" s="39"/>
      <c r="BY734" s="39"/>
      <c r="BZ734" s="39"/>
      <c r="CA734" s="39"/>
      <c r="CB734" s="39"/>
      <c r="CC734" s="39"/>
      <c r="CD734" s="39"/>
      <c r="CE734" s="39"/>
      <c r="CF734" s="39"/>
      <c r="CG734" s="39"/>
      <c r="CH734" s="39"/>
      <c r="CI734" s="39"/>
      <c r="CJ734" s="39"/>
      <c r="CK734" s="39"/>
      <c r="CL734" s="39"/>
      <c r="CM734" s="39"/>
      <c r="CN734" s="39"/>
      <c r="CO734" s="39"/>
      <c r="CP734" s="39"/>
      <c r="CQ734" s="39"/>
      <c r="CR734" s="39"/>
      <c r="CS734" s="39"/>
      <c r="CT734" s="39"/>
      <c r="CU734" s="39"/>
      <c r="CV734" s="39"/>
      <c r="CW734" s="39"/>
      <c r="CX734" s="39"/>
      <c r="CY734" s="39"/>
      <c r="CZ734" s="39"/>
      <c r="DA734" s="39"/>
      <c r="DB734" s="39"/>
      <c r="DC734" s="39"/>
      <c r="DD734" s="39"/>
      <c r="DE734" s="39"/>
      <c r="DF734" s="39"/>
      <c r="DG734" s="39"/>
      <c r="DH734" s="39"/>
      <c r="DI734" s="39"/>
      <c r="DJ734" s="39"/>
      <c r="DK734" s="39"/>
      <c r="DL734" s="2">
        <f>COUNTIF(DL$13:DL$716,"ĐTT")</f>
        <v>1</v>
      </c>
      <c r="DM734" s="2">
        <f>COUNTIF(DM$13:DM$716,"ĐTT")</f>
        <v>2</v>
      </c>
      <c r="DN734" s="2">
        <f>COUNTIF(DN$13:DN$716,"ĐTT")</f>
        <v>2</v>
      </c>
      <c r="DO734" s="2">
        <f>COUNTIF(DO$13:DO$716,"ĐTT")</f>
        <v>2</v>
      </c>
      <c r="DP734" s="39"/>
      <c r="DQ734" s="39"/>
      <c r="DR734" s="39"/>
      <c r="DS734" s="39"/>
      <c r="DT734" s="39"/>
      <c r="DU734" s="39"/>
      <c r="DV734" s="39"/>
      <c r="DW734" s="39"/>
      <c r="DX734" s="39"/>
      <c r="DY734" s="39"/>
      <c r="DZ734" s="39"/>
      <c r="EA734" s="39"/>
      <c r="EB734" s="39"/>
      <c r="EC734" s="39"/>
      <c r="ED734" s="39"/>
      <c r="EE734" s="39"/>
      <c r="EF734" s="39"/>
      <c r="EG734" s="39"/>
      <c r="EH734" s="39"/>
      <c r="EI734" s="39"/>
      <c r="EJ734" s="39"/>
      <c r="EK734" s="39"/>
      <c r="EL734" s="39"/>
      <c r="EM734" s="39"/>
      <c r="EN734" s="39"/>
      <c r="EO734" s="39"/>
      <c r="EP734" s="39"/>
      <c r="EQ734" s="39"/>
      <c r="ER734" s="39"/>
      <c r="ES734" s="39"/>
      <c r="ET734" s="39"/>
      <c r="EU734" s="39"/>
      <c r="EV734" s="39"/>
      <c r="EW734" s="39"/>
      <c r="EX734" s="39"/>
      <c r="EY734" s="39"/>
      <c r="EZ734" s="39"/>
      <c r="FA734" s="39"/>
      <c r="FB734" s="39"/>
      <c r="FC734" s="39"/>
      <c r="FD734" s="39"/>
      <c r="FE734" s="74">
        <f>COUNTIF(FE$13:FE$717,"ĐTT")+COUNTIF(FE$13:FE$717,"ĐTT/HĐC")+COUNTIF(FE$13:FE$717,"HĐH/HĐC")</f>
        <v>2</v>
      </c>
      <c r="FF734" s="63">
        <f>COUNTIF(FF$13:FF$717,"ĐTT")+COUNTIF(FF$13:FF$717,"ĐTT/HĐC")</f>
        <v>1</v>
      </c>
      <c r="FG734" s="42">
        <f>COUNTIF(FG$13:FG$717,"ĐTT")+COUNTIF(FG$13:FG$717,"ĐTT/HĐC")</f>
        <v>1</v>
      </c>
      <c r="FH734" s="63">
        <f>COUNTIF(FH$13:FH$717,"ĐTT")+COUNTIF(FH$13:FH$717,"ĐTT/HĐC")</f>
        <v>1</v>
      </c>
      <c r="FI734" s="63">
        <f>COUNTIF(FI$13:FI$717,"ĐTT")+COUNTIF(FI$13:FI$717,"ĐTT/HĐC")</f>
        <v>1</v>
      </c>
      <c r="FJ734" s="63">
        <f t="shared" ref="FJ734:GC734" si="1163">COUNTIF(FJ$13:FJ$713,"ĐTT")+COUNTIF(FJ$13:FJ$713,"ĐTT/HĐC")</f>
        <v>0</v>
      </c>
      <c r="FK734" s="63">
        <f t="shared" si="1163"/>
        <v>0</v>
      </c>
      <c r="FL734" s="63">
        <f t="shared" si="1163"/>
        <v>0</v>
      </c>
      <c r="FM734" s="94">
        <f t="shared" si="1163"/>
        <v>0</v>
      </c>
      <c r="FN734" s="99">
        <f t="shared" si="1163"/>
        <v>0</v>
      </c>
      <c r="FO734" s="63">
        <f t="shared" si="1163"/>
        <v>0</v>
      </c>
      <c r="FP734" s="99">
        <f t="shared" si="1163"/>
        <v>0</v>
      </c>
      <c r="FQ734" s="63">
        <f t="shared" si="1163"/>
        <v>0</v>
      </c>
      <c r="FR734" s="63">
        <f t="shared" si="1163"/>
        <v>0</v>
      </c>
      <c r="FS734" s="63">
        <f t="shared" si="1163"/>
        <v>0</v>
      </c>
      <c r="FT734" s="99">
        <f t="shared" si="1163"/>
        <v>0</v>
      </c>
      <c r="FU734" s="63">
        <f t="shared" si="1163"/>
        <v>0</v>
      </c>
      <c r="FV734" s="63">
        <f t="shared" si="1163"/>
        <v>0</v>
      </c>
      <c r="FW734" s="63">
        <f t="shared" si="1163"/>
        <v>0</v>
      </c>
      <c r="FX734" s="63">
        <f t="shared" si="1163"/>
        <v>0</v>
      </c>
      <c r="FY734" s="63">
        <f t="shared" si="1163"/>
        <v>0</v>
      </c>
      <c r="FZ734" s="63">
        <f t="shared" si="1163"/>
        <v>0</v>
      </c>
      <c r="GA734" s="63">
        <f t="shared" si="1163"/>
        <v>0</v>
      </c>
      <c r="GB734" s="63">
        <f t="shared" si="1163"/>
        <v>0</v>
      </c>
      <c r="GC734" s="63">
        <f t="shared" si="1163"/>
        <v>0</v>
      </c>
      <c r="GD734" s="63"/>
      <c r="GE734" s="63"/>
      <c r="GF734" s="63"/>
      <c r="GG734" s="94"/>
      <c r="GH734" s="63"/>
      <c r="GI734" s="63">
        <f>COUNTIF(GI$13:GI$713,"ĐTT")+COUNTIF(GI$13:GI$713,"ĐTT/HĐC")</f>
        <v>0</v>
      </c>
      <c r="GJ734" s="63">
        <f>COUNTIF(GJ$13:GJ$713,"ĐTT")+COUNTIF(GJ$13:GJ$713,"ĐTT/HĐC")</f>
        <v>0</v>
      </c>
      <c r="GK734" s="63">
        <f>COUNTIF(GK$13:GK$713,"ĐTT")+COUNTIF(GK$13:GK$713,"ĐTT/HĐC")</f>
        <v>0</v>
      </c>
      <c r="GL734" s="63">
        <f>COUNTIF(GL$13:GL$713,"ĐTT")+COUNTIF(GL$13:GL$713,"ĐTT/HĐC")</f>
        <v>0</v>
      </c>
      <c r="GM734" s="63"/>
      <c r="GN734" s="63">
        <f t="shared" ref="GN734:HV734" si="1164">COUNTIF(GN$13:GN$713,"ĐTT")+COUNTIF(GN$13:GN$713,"ĐTT/HĐC")</f>
        <v>0</v>
      </c>
      <c r="GO734" s="63">
        <f t="shared" si="1164"/>
        <v>0</v>
      </c>
      <c r="GP734" s="63">
        <f t="shared" si="1164"/>
        <v>0</v>
      </c>
      <c r="GQ734" s="63">
        <f t="shared" si="1164"/>
        <v>0</v>
      </c>
      <c r="GR734" s="63">
        <f t="shared" si="1164"/>
        <v>0</v>
      </c>
      <c r="GS734" s="63">
        <f t="shared" si="1164"/>
        <v>0</v>
      </c>
      <c r="GT734" s="63">
        <f t="shared" si="1164"/>
        <v>0</v>
      </c>
      <c r="GU734" s="63">
        <f t="shared" si="1164"/>
        <v>0</v>
      </c>
      <c r="GV734" s="63">
        <f t="shared" si="1164"/>
        <v>0</v>
      </c>
      <c r="GW734" s="63">
        <f t="shared" si="1164"/>
        <v>0</v>
      </c>
      <c r="GX734" s="63">
        <f t="shared" si="1164"/>
        <v>0</v>
      </c>
      <c r="GY734" s="63">
        <f t="shared" si="1164"/>
        <v>2</v>
      </c>
      <c r="GZ734" s="63">
        <f t="shared" si="1164"/>
        <v>1</v>
      </c>
      <c r="HA734" s="63">
        <f t="shared" si="1164"/>
        <v>2</v>
      </c>
      <c r="HB734" s="63">
        <f t="shared" si="1164"/>
        <v>1</v>
      </c>
      <c r="HC734" s="63">
        <f t="shared" si="1164"/>
        <v>1</v>
      </c>
      <c r="HD734" s="63">
        <f t="shared" si="1164"/>
        <v>1</v>
      </c>
      <c r="HE734" s="63">
        <f t="shared" si="1164"/>
        <v>1</v>
      </c>
      <c r="HF734" s="63">
        <f t="shared" si="1164"/>
        <v>1</v>
      </c>
      <c r="HG734" s="63">
        <f t="shared" si="1164"/>
        <v>1</v>
      </c>
      <c r="HH734" s="63">
        <f t="shared" si="1164"/>
        <v>1</v>
      </c>
      <c r="HI734" s="63">
        <f t="shared" si="1164"/>
        <v>1</v>
      </c>
      <c r="HJ734" s="63">
        <f t="shared" si="1164"/>
        <v>1</v>
      </c>
      <c r="HK734" s="63">
        <f t="shared" si="1164"/>
        <v>1</v>
      </c>
      <c r="HL734" s="63">
        <f t="shared" si="1164"/>
        <v>1</v>
      </c>
      <c r="HM734" s="63">
        <f t="shared" si="1164"/>
        <v>1</v>
      </c>
      <c r="HN734" s="63">
        <f t="shared" si="1164"/>
        <v>1</v>
      </c>
      <c r="HO734" s="63">
        <f t="shared" si="1164"/>
        <v>1</v>
      </c>
      <c r="HP734" s="63">
        <f t="shared" si="1164"/>
        <v>1</v>
      </c>
      <c r="HQ734" s="63">
        <f t="shared" si="1164"/>
        <v>1</v>
      </c>
      <c r="HR734" s="63">
        <f t="shared" si="1164"/>
        <v>1</v>
      </c>
      <c r="HS734" s="63">
        <f t="shared" si="1164"/>
        <v>1</v>
      </c>
      <c r="HT734" s="63">
        <f t="shared" si="1164"/>
        <v>1</v>
      </c>
      <c r="HU734" s="63">
        <f t="shared" si="1164"/>
        <v>1</v>
      </c>
      <c r="HV734" s="63">
        <f t="shared" si="1164"/>
        <v>1</v>
      </c>
      <c r="HW734" s="63"/>
      <c r="HX734" s="63"/>
      <c r="HY734" s="63"/>
      <c r="HZ734" s="63"/>
      <c r="IA734" s="63"/>
      <c r="IB734" s="63"/>
      <c r="IC734" s="63">
        <f t="shared" ref="IC734:IQ734" si="1165">COUNTIF(IC$13:IC$713,"ĐTT")+COUNTIF(IC$13:IC$713,"ĐTT/HĐC")</f>
        <v>1</v>
      </c>
      <c r="ID734" s="63">
        <f t="shared" si="1165"/>
        <v>1</v>
      </c>
      <c r="IE734" s="63">
        <f t="shared" si="1165"/>
        <v>1</v>
      </c>
      <c r="IF734" s="63">
        <f t="shared" si="1165"/>
        <v>1</v>
      </c>
      <c r="IG734" s="63">
        <f t="shared" si="1165"/>
        <v>1</v>
      </c>
      <c r="IH734" s="63">
        <f t="shared" si="1165"/>
        <v>1</v>
      </c>
      <c r="II734" s="63">
        <f t="shared" si="1165"/>
        <v>1</v>
      </c>
      <c r="IJ734" s="63">
        <f t="shared" si="1165"/>
        <v>1</v>
      </c>
      <c r="IK734" s="63">
        <f t="shared" si="1165"/>
        <v>1</v>
      </c>
      <c r="IL734" s="63">
        <f t="shared" si="1165"/>
        <v>1</v>
      </c>
      <c r="IM734" s="63">
        <f t="shared" si="1165"/>
        <v>1</v>
      </c>
      <c r="IN734" s="63">
        <f t="shared" si="1165"/>
        <v>1</v>
      </c>
      <c r="IO734" s="63">
        <f t="shared" si="1165"/>
        <v>1</v>
      </c>
      <c r="IP734" s="63">
        <f t="shared" si="1165"/>
        <v>1</v>
      </c>
      <c r="IQ734" s="101">
        <f t="shared" si="1165"/>
        <v>1</v>
      </c>
      <c r="IR734" s="42">
        <f>COUNTIF(IR$13:IR$717,"ĐTT")+COUNTIF(IR$13:IR$717,"ĐTT/HĐC")</f>
        <v>3</v>
      </c>
      <c r="IS734" s="42">
        <f>COUNTIF(IS$13:IS$717,"ĐTT")+COUNTIF(IS$13:IS$717,"ĐTT/HĐC")</f>
        <v>3</v>
      </c>
      <c r="IT734" s="42">
        <f>COUNTIF(IT$13:IT$717,"ĐTT")+COUNTIF(IT$13:IT$717,"ĐTT/HĐC")</f>
        <v>2</v>
      </c>
      <c r="IU734" s="42">
        <f>COUNTIF(IU$13:IU$717,"ĐTT")+COUNTIF(IU$13:IU$717,"ĐTT/HĐC")</f>
        <v>2</v>
      </c>
      <c r="IV734" s="42">
        <f>COUNTIF(IV$13:IV$717,"ĐTT")+COUNTIF(IV$13:IV$717,"ĐTT/HĐC")</f>
        <v>2</v>
      </c>
      <c r="IW734" s="63">
        <f t="shared" ref="IW734:JP734" si="1166">COUNTIF(IW$13:IW$713,"ĐTT")+COUNTIF(IW$13:IW$713,"ĐTT/HĐC")</f>
        <v>1</v>
      </c>
      <c r="IX734" s="63">
        <f t="shared" si="1166"/>
        <v>1</v>
      </c>
      <c r="IY734" s="63">
        <f t="shared" si="1166"/>
        <v>1</v>
      </c>
      <c r="IZ734" s="63">
        <f t="shared" si="1166"/>
        <v>1</v>
      </c>
      <c r="JA734" s="63">
        <f t="shared" si="1166"/>
        <v>1</v>
      </c>
      <c r="JB734" s="63">
        <f t="shared" si="1166"/>
        <v>1</v>
      </c>
      <c r="JC734" s="63">
        <f t="shared" si="1166"/>
        <v>1</v>
      </c>
      <c r="JD734" s="63">
        <f t="shared" si="1166"/>
        <v>1</v>
      </c>
      <c r="JE734" s="63">
        <f t="shared" si="1166"/>
        <v>1</v>
      </c>
      <c r="JF734" s="63">
        <f t="shared" si="1166"/>
        <v>1</v>
      </c>
      <c r="JG734" s="63">
        <f t="shared" si="1166"/>
        <v>1</v>
      </c>
      <c r="JH734" s="63">
        <f t="shared" si="1166"/>
        <v>1</v>
      </c>
      <c r="JI734" s="63">
        <f t="shared" si="1166"/>
        <v>1</v>
      </c>
      <c r="JJ734" s="63">
        <f t="shared" si="1166"/>
        <v>1</v>
      </c>
      <c r="JK734" s="63">
        <f t="shared" si="1166"/>
        <v>1</v>
      </c>
      <c r="JL734" s="63">
        <f t="shared" si="1166"/>
        <v>1</v>
      </c>
      <c r="JM734" s="63">
        <f t="shared" si="1166"/>
        <v>1</v>
      </c>
      <c r="JN734" s="63">
        <f t="shared" si="1166"/>
        <v>1</v>
      </c>
      <c r="JO734" s="63">
        <f t="shared" si="1166"/>
        <v>1</v>
      </c>
      <c r="JP734" s="63">
        <f t="shared" si="1166"/>
        <v>1</v>
      </c>
      <c r="JQ734" s="63"/>
      <c r="JR734" s="63"/>
      <c r="JS734" s="63"/>
      <c r="JT734" s="63"/>
      <c r="JU734" s="63"/>
      <c r="JV734" s="63">
        <f t="shared" ref="JV734:LJ734" si="1167">COUNTIF(JV$13:JV$713,"ĐTT")+COUNTIF(JV$13:JV$713,"ĐTT/HĐC")</f>
        <v>1</v>
      </c>
      <c r="JW734" s="63">
        <f t="shared" si="1167"/>
        <v>1</v>
      </c>
      <c r="JX734" s="63">
        <f t="shared" si="1167"/>
        <v>1</v>
      </c>
      <c r="JY734" s="63">
        <f t="shared" si="1167"/>
        <v>1</v>
      </c>
      <c r="JZ734" s="63">
        <f t="shared" si="1167"/>
        <v>1</v>
      </c>
      <c r="KA734" s="63">
        <f t="shared" si="1167"/>
        <v>1</v>
      </c>
      <c r="KB734" s="63">
        <f t="shared" si="1167"/>
        <v>1</v>
      </c>
      <c r="KC734" s="63">
        <f t="shared" si="1167"/>
        <v>1</v>
      </c>
      <c r="KD734" s="63">
        <f t="shared" si="1167"/>
        <v>1</v>
      </c>
      <c r="KE734" s="63">
        <f t="shared" si="1167"/>
        <v>1</v>
      </c>
      <c r="KF734" s="63">
        <f t="shared" si="1167"/>
        <v>1</v>
      </c>
      <c r="KG734" s="63">
        <f t="shared" si="1167"/>
        <v>1</v>
      </c>
      <c r="KH734" s="63">
        <f t="shared" si="1167"/>
        <v>1</v>
      </c>
      <c r="KI734" s="63">
        <f t="shared" si="1167"/>
        <v>1</v>
      </c>
      <c r="KJ734" s="101">
        <f t="shared" si="1167"/>
        <v>1</v>
      </c>
      <c r="KK734" s="42">
        <f t="shared" si="1167"/>
        <v>2</v>
      </c>
      <c r="KL734" s="108">
        <f t="shared" si="1167"/>
        <v>0</v>
      </c>
      <c r="KM734" s="42">
        <f t="shared" si="1167"/>
        <v>3</v>
      </c>
      <c r="KN734" s="109">
        <f t="shared" si="1167"/>
        <v>1</v>
      </c>
      <c r="KO734" s="63">
        <f t="shared" si="1167"/>
        <v>1</v>
      </c>
      <c r="KP734" s="63">
        <f t="shared" si="1167"/>
        <v>1</v>
      </c>
      <c r="KQ734" s="42">
        <f t="shared" si="1167"/>
        <v>1</v>
      </c>
      <c r="KR734" s="63">
        <f t="shared" si="1167"/>
        <v>1</v>
      </c>
      <c r="KS734" s="63">
        <f t="shared" si="1167"/>
        <v>1</v>
      </c>
      <c r="KT734" s="63">
        <f t="shared" si="1167"/>
        <v>1</v>
      </c>
      <c r="KU734" s="63">
        <f t="shared" si="1167"/>
        <v>1</v>
      </c>
      <c r="KV734" s="63">
        <f t="shared" si="1167"/>
        <v>1</v>
      </c>
      <c r="KW734" s="63">
        <f t="shared" si="1167"/>
        <v>1</v>
      </c>
      <c r="KX734" s="63">
        <f t="shared" si="1167"/>
        <v>1</v>
      </c>
      <c r="KY734" s="63">
        <f t="shared" si="1167"/>
        <v>1</v>
      </c>
      <c r="KZ734" s="63">
        <f t="shared" si="1167"/>
        <v>1</v>
      </c>
      <c r="LA734" s="63">
        <f t="shared" si="1167"/>
        <v>1</v>
      </c>
      <c r="LB734" s="63">
        <f t="shared" si="1167"/>
        <v>1</v>
      </c>
      <c r="LC734" s="63">
        <f t="shared" si="1167"/>
        <v>1</v>
      </c>
      <c r="LD734" s="63">
        <f t="shared" si="1167"/>
        <v>1</v>
      </c>
      <c r="LE734" s="63">
        <f t="shared" si="1167"/>
        <v>1</v>
      </c>
      <c r="LF734" s="63">
        <f t="shared" si="1167"/>
        <v>1</v>
      </c>
      <c r="LG734" s="63">
        <f t="shared" si="1167"/>
        <v>1</v>
      </c>
      <c r="LH734" s="63">
        <f t="shared" si="1167"/>
        <v>1</v>
      </c>
      <c r="LI734" s="63">
        <f t="shared" si="1167"/>
        <v>1</v>
      </c>
      <c r="LJ734" s="63">
        <f t="shared" si="1167"/>
        <v>1</v>
      </c>
      <c r="LK734" s="63"/>
      <c r="LL734" s="63"/>
      <c r="LM734" s="63"/>
      <c r="LN734" s="63"/>
      <c r="LO734" s="63">
        <f t="shared" ref="LO734:MT734" si="1168">COUNTIF(LO$13:LO$713,"ĐTT")+COUNTIF(LO$13:LO$713,"ĐTT/HĐC")</f>
        <v>1</v>
      </c>
      <c r="LP734" s="63">
        <f t="shared" si="1168"/>
        <v>0</v>
      </c>
      <c r="LQ734" s="63">
        <f t="shared" si="1168"/>
        <v>1</v>
      </c>
      <c r="LR734" s="63">
        <f t="shared" si="1168"/>
        <v>1</v>
      </c>
      <c r="LS734" s="63">
        <f t="shared" si="1168"/>
        <v>1</v>
      </c>
      <c r="LT734" s="63">
        <f t="shared" si="1168"/>
        <v>1</v>
      </c>
      <c r="LU734" s="63">
        <f t="shared" si="1168"/>
        <v>1</v>
      </c>
      <c r="LV734" s="63">
        <f t="shared" si="1168"/>
        <v>1</v>
      </c>
      <c r="LW734" s="63">
        <f t="shared" si="1168"/>
        <v>1</v>
      </c>
      <c r="LX734" s="63">
        <f t="shared" si="1168"/>
        <v>1</v>
      </c>
      <c r="LY734" s="63">
        <f t="shared" si="1168"/>
        <v>1</v>
      </c>
      <c r="LZ734" s="63">
        <f t="shared" si="1168"/>
        <v>1</v>
      </c>
      <c r="MA734" s="63">
        <f t="shared" si="1168"/>
        <v>1</v>
      </c>
      <c r="MB734" s="63">
        <f t="shared" si="1168"/>
        <v>3</v>
      </c>
      <c r="MC734" s="63">
        <f t="shared" si="1168"/>
        <v>2</v>
      </c>
      <c r="MD734" s="63">
        <f t="shared" si="1168"/>
        <v>1</v>
      </c>
      <c r="ME734" s="63">
        <f t="shared" si="1168"/>
        <v>1</v>
      </c>
      <c r="MF734" s="63">
        <f t="shared" si="1168"/>
        <v>1</v>
      </c>
      <c r="MG734" s="63">
        <f t="shared" si="1168"/>
        <v>1</v>
      </c>
      <c r="MH734" s="63">
        <f t="shared" si="1168"/>
        <v>1</v>
      </c>
      <c r="MI734" s="63">
        <f t="shared" si="1168"/>
        <v>1</v>
      </c>
      <c r="MJ734" s="63">
        <f t="shared" si="1168"/>
        <v>1</v>
      </c>
      <c r="MK734" s="63">
        <f t="shared" si="1168"/>
        <v>1</v>
      </c>
      <c r="ML734" s="63">
        <f t="shared" si="1168"/>
        <v>1</v>
      </c>
      <c r="MM734" s="63">
        <f t="shared" si="1168"/>
        <v>1</v>
      </c>
      <c r="MN734" s="63">
        <f t="shared" si="1168"/>
        <v>1</v>
      </c>
      <c r="MO734" s="63">
        <f t="shared" si="1168"/>
        <v>1</v>
      </c>
      <c r="MP734" s="63">
        <f t="shared" si="1168"/>
        <v>1</v>
      </c>
      <c r="MQ734" s="63">
        <f t="shared" si="1168"/>
        <v>1</v>
      </c>
      <c r="MR734" s="63">
        <f t="shared" si="1168"/>
        <v>1</v>
      </c>
      <c r="MS734" s="63">
        <f t="shared" si="1168"/>
        <v>1</v>
      </c>
      <c r="MT734" s="63">
        <f t="shared" si="1168"/>
        <v>1</v>
      </c>
      <c r="MU734" s="63">
        <f t="shared" ref="MU734:NZ734" si="1169">COUNTIF(MU$13:MU$713,"ĐTT")+COUNTIF(MU$13:MU$713,"ĐTT/HĐC")</f>
        <v>1</v>
      </c>
      <c r="MV734" s="63">
        <f t="shared" si="1169"/>
        <v>1</v>
      </c>
      <c r="MW734" s="63">
        <f t="shared" si="1169"/>
        <v>1</v>
      </c>
      <c r="MX734" s="63">
        <f t="shared" si="1169"/>
        <v>1</v>
      </c>
      <c r="MY734" s="63">
        <f t="shared" si="1169"/>
        <v>1</v>
      </c>
      <c r="MZ734" s="63">
        <f t="shared" si="1169"/>
        <v>1</v>
      </c>
      <c r="NA734" s="63">
        <f t="shared" si="1169"/>
        <v>1</v>
      </c>
      <c r="NB734" s="63">
        <f t="shared" si="1169"/>
        <v>0</v>
      </c>
      <c r="NC734" s="63">
        <f t="shared" si="1169"/>
        <v>1</v>
      </c>
      <c r="ND734" s="63">
        <f t="shared" si="1169"/>
        <v>1</v>
      </c>
      <c r="NE734" s="63">
        <f t="shared" si="1169"/>
        <v>1</v>
      </c>
      <c r="NF734" s="63">
        <f t="shared" si="1169"/>
        <v>1</v>
      </c>
      <c r="NG734" s="63">
        <f t="shared" si="1169"/>
        <v>1</v>
      </c>
      <c r="NH734" s="63">
        <f t="shared" si="1169"/>
        <v>1</v>
      </c>
      <c r="NI734" s="63">
        <f t="shared" si="1169"/>
        <v>1</v>
      </c>
      <c r="NJ734" s="63">
        <f t="shared" si="1169"/>
        <v>1</v>
      </c>
      <c r="NK734" s="63">
        <f t="shared" si="1169"/>
        <v>1</v>
      </c>
      <c r="NL734" s="63">
        <f t="shared" si="1169"/>
        <v>1</v>
      </c>
      <c r="NM734" s="63">
        <f t="shared" si="1169"/>
        <v>1</v>
      </c>
      <c r="NN734" s="63">
        <f t="shared" si="1169"/>
        <v>1</v>
      </c>
      <c r="NO734" s="63">
        <f t="shared" si="1169"/>
        <v>1</v>
      </c>
      <c r="NP734" s="63">
        <f t="shared" si="1169"/>
        <v>1</v>
      </c>
      <c r="NQ734" s="63">
        <f t="shared" si="1169"/>
        <v>1</v>
      </c>
      <c r="NR734" s="63">
        <f t="shared" si="1169"/>
        <v>1</v>
      </c>
      <c r="NS734" s="63">
        <f t="shared" si="1169"/>
        <v>1</v>
      </c>
      <c r="NT734" s="63">
        <f t="shared" si="1169"/>
        <v>1</v>
      </c>
      <c r="NU734" s="63">
        <f t="shared" si="1169"/>
        <v>1</v>
      </c>
      <c r="NV734" s="63">
        <f t="shared" si="1169"/>
        <v>1</v>
      </c>
      <c r="NW734" s="63">
        <f t="shared" si="1169"/>
        <v>1</v>
      </c>
      <c r="NX734" s="63">
        <f t="shared" si="1169"/>
        <v>1</v>
      </c>
      <c r="NY734" s="63">
        <f t="shared" si="1169"/>
        <v>1</v>
      </c>
      <c r="NZ734" s="63">
        <f t="shared" si="1169"/>
        <v>1</v>
      </c>
      <c r="OA734" s="63">
        <f t="shared" ref="OA734:OY734" si="1170">COUNTIF(OA$13:OA$713,"ĐTT")+COUNTIF(OA$13:OA$713,"ĐTT/HĐC")</f>
        <v>1</v>
      </c>
      <c r="OB734" s="63">
        <f t="shared" si="1170"/>
        <v>1</v>
      </c>
      <c r="OC734" s="63">
        <f t="shared" si="1170"/>
        <v>1</v>
      </c>
      <c r="OD734" s="63">
        <f t="shared" si="1170"/>
        <v>1</v>
      </c>
      <c r="OE734" s="63">
        <f t="shared" si="1170"/>
        <v>1</v>
      </c>
      <c r="OF734" s="63">
        <f t="shared" si="1170"/>
        <v>1</v>
      </c>
      <c r="OG734" s="63">
        <f t="shared" si="1170"/>
        <v>1</v>
      </c>
      <c r="OH734" s="63">
        <f t="shared" si="1170"/>
        <v>1</v>
      </c>
      <c r="OI734" s="63">
        <f t="shared" si="1170"/>
        <v>1</v>
      </c>
      <c r="OJ734" s="63">
        <f t="shared" si="1170"/>
        <v>1</v>
      </c>
      <c r="OK734" s="63">
        <f t="shared" si="1170"/>
        <v>1</v>
      </c>
      <c r="OL734" s="63">
        <f t="shared" si="1170"/>
        <v>1</v>
      </c>
      <c r="OM734" s="63">
        <f t="shared" si="1170"/>
        <v>1</v>
      </c>
      <c r="ON734" s="63">
        <f t="shared" si="1170"/>
        <v>0</v>
      </c>
      <c r="OO734" s="63">
        <f t="shared" si="1170"/>
        <v>1</v>
      </c>
      <c r="OP734" s="63">
        <f t="shared" si="1170"/>
        <v>1</v>
      </c>
      <c r="OQ734" s="63">
        <f t="shared" si="1170"/>
        <v>1</v>
      </c>
      <c r="OR734" s="63">
        <f t="shared" si="1170"/>
        <v>1</v>
      </c>
      <c r="OS734" s="63">
        <f t="shared" si="1170"/>
        <v>1</v>
      </c>
      <c r="OT734" s="63">
        <f t="shared" si="1170"/>
        <v>1</v>
      </c>
      <c r="OU734" s="63">
        <f t="shared" si="1170"/>
        <v>1</v>
      </c>
      <c r="OV734" s="63">
        <f t="shared" si="1170"/>
        <v>1</v>
      </c>
      <c r="OW734" s="63">
        <f t="shared" si="1170"/>
        <v>1</v>
      </c>
      <c r="OX734" s="63">
        <f t="shared" si="1170"/>
        <v>1</v>
      </c>
      <c r="OY734" s="63">
        <f t="shared" si="1170"/>
        <v>1</v>
      </c>
      <c r="OZ734" s="2"/>
      <c r="PC734" s="74"/>
      <c r="PD734" s="74"/>
      <c r="PG734" s="74"/>
    </row>
    <row r="735" spans="1:423" s="25" customFormat="1" ht="18" customHeight="1">
      <c r="A735" s="39"/>
      <c r="B735" s="433" t="s">
        <v>617</v>
      </c>
      <c r="C735" s="434"/>
      <c r="D735" s="434"/>
      <c r="E735" s="435"/>
      <c r="F735" s="436"/>
      <c r="G735" s="437"/>
      <c r="H735" s="118"/>
      <c r="I735" s="119"/>
      <c r="J735" s="60"/>
      <c r="K735" s="64"/>
      <c r="L735" s="70"/>
      <c r="N735" s="39"/>
      <c r="O735" s="39"/>
      <c r="P735" s="39"/>
      <c r="Q735" s="21"/>
      <c r="R735" s="21"/>
      <c r="S735" s="21"/>
      <c r="T735" s="21"/>
      <c r="U735" s="21"/>
      <c r="V735" s="21"/>
      <c r="W735" s="71"/>
      <c r="X735" s="21"/>
      <c r="Y735" s="71"/>
      <c r="Z735" s="21"/>
      <c r="AA735" s="21"/>
      <c r="AB735" s="21"/>
      <c r="AC735" s="31">
        <f>COUNTIF(AC$13:AC$719,"TDS")</f>
        <v>1</v>
      </c>
      <c r="AD735" s="31">
        <f>COUNTIF(AD$13:AD$719,"TDS")</f>
        <v>1</v>
      </c>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8"/>
      <c r="BJ735" s="38"/>
      <c r="BK735" s="38"/>
      <c r="BL735" s="38"/>
      <c r="BM735" s="38"/>
      <c r="BN735" s="38"/>
      <c r="BO735" s="38"/>
      <c r="BP735" s="38"/>
      <c r="BQ735" s="38"/>
      <c r="BR735" s="22"/>
      <c r="BS735" s="262">
        <f>COUNTIF(BS$13:BS$719,"TDS")</f>
        <v>1</v>
      </c>
      <c r="BT735" s="262">
        <f>COUNTIF(BT$13:BT$719,"TDS")</f>
        <v>1</v>
      </c>
      <c r="BU735" s="27"/>
      <c r="BV735" s="31"/>
      <c r="BW735" s="39"/>
      <c r="BX735" s="39"/>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61">
        <f>COUNTIF(DL$13:DL$716,"TDS")</f>
        <v>2</v>
      </c>
      <c r="DM735" s="61">
        <f>COUNTIF(DM$13:DM$716,"TDS")</f>
        <v>2</v>
      </c>
      <c r="DN735" s="61">
        <f>COUNTIF(DN$13:DN$716,"TDS")</f>
        <v>2</v>
      </c>
      <c r="DO735" s="61">
        <f>COUNTIF(DO$13:DO$716,"TDS")</f>
        <v>2</v>
      </c>
      <c r="DP735" s="39"/>
      <c r="DQ735" s="39"/>
      <c r="DR735" s="39"/>
      <c r="DS735" s="39"/>
      <c r="DT735" s="39"/>
      <c r="DU735" s="39"/>
      <c r="DV735" s="39"/>
      <c r="DW735" s="39"/>
      <c r="DX735" s="39"/>
      <c r="DY735" s="39"/>
      <c r="DZ735" s="39"/>
      <c r="EA735" s="39"/>
      <c r="EB735" s="39"/>
      <c r="EC735" s="39"/>
      <c r="ED735" s="39"/>
      <c r="EE735" s="39"/>
      <c r="EF735" s="39"/>
      <c r="EG735" s="39"/>
      <c r="EH735" s="39"/>
      <c r="EI735" s="39"/>
      <c r="EJ735" s="39"/>
      <c r="EK735" s="39"/>
      <c r="EL735" s="39"/>
      <c r="EM735" s="39"/>
      <c r="EN735" s="39"/>
      <c r="EO735" s="39"/>
      <c r="EP735" s="39"/>
      <c r="EQ735" s="39"/>
      <c r="ER735" s="39"/>
      <c r="ES735" s="39"/>
      <c r="ET735" s="39"/>
      <c r="EU735" s="39"/>
      <c r="EV735" s="39"/>
      <c r="EW735" s="39"/>
      <c r="EX735" s="39"/>
      <c r="EY735" s="39"/>
      <c r="EZ735" s="39"/>
      <c r="FA735" s="39"/>
      <c r="FB735" s="39"/>
      <c r="FC735" s="39"/>
      <c r="FD735" s="39"/>
      <c r="FE735" s="2">
        <f>COUNTIF(FE$13:FE$713,"TDS")</f>
        <v>1</v>
      </c>
      <c r="FF735" s="2">
        <f>COUNTIF(FF$13:FF$713,"TDS")</f>
        <v>1</v>
      </c>
      <c r="FG735" s="31">
        <f>COUNTIF(FG$13:FG$713,"TDS")</f>
        <v>1</v>
      </c>
      <c r="FH735" s="2">
        <f>COUNTIF(FH$13:FH$713,"TDS")</f>
        <v>1</v>
      </c>
      <c r="FI735" s="2">
        <f>COUNTIF(FI$13:FI$713,"TDS")</f>
        <v>1</v>
      </c>
      <c r="FJ735" s="2">
        <f>COUNTIF(FJ$13:FJ$694,"TDS")</f>
        <v>0</v>
      </c>
      <c r="FK735" s="39"/>
      <c r="FL735" s="39"/>
      <c r="FM735" s="93"/>
      <c r="FN735" s="98"/>
      <c r="FO735" s="39"/>
      <c r="FP735" s="98"/>
      <c r="FQ735" s="39"/>
      <c r="FR735" s="39"/>
      <c r="FS735" s="39"/>
      <c r="FT735" s="98"/>
      <c r="FU735" s="39"/>
      <c r="FV735" s="39"/>
      <c r="FW735" s="39"/>
      <c r="FX735" s="39"/>
      <c r="FY735" s="39"/>
      <c r="FZ735" s="39"/>
      <c r="GA735" s="39"/>
      <c r="GB735" s="39"/>
      <c r="GC735" s="39"/>
      <c r="GD735" s="39"/>
      <c r="GE735" s="39"/>
      <c r="GF735" s="39"/>
      <c r="GG735" s="93"/>
      <c r="GH735" s="39"/>
      <c r="GI735" s="39"/>
      <c r="GJ735" s="39"/>
      <c r="GK735" s="39"/>
      <c r="GL735" s="39"/>
      <c r="GM735" s="39"/>
      <c r="GN735" s="39"/>
      <c r="GO735" s="39"/>
      <c r="GP735" s="39"/>
      <c r="GQ735" s="39"/>
      <c r="GR735" s="39"/>
      <c r="GS735" s="39"/>
      <c r="GT735" s="39"/>
      <c r="GU735" s="39"/>
      <c r="GV735" s="39"/>
      <c r="GW735" s="39"/>
      <c r="GX735" s="39"/>
      <c r="GY735" s="2">
        <f>COUNTIF(GY$13:GY$719,"TDS")</f>
        <v>1</v>
      </c>
      <c r="GZ735" s="2">
        <f>COUNTIF(GZ$13:GZ$719,"TDS")</f>
        <v>1</v>
      </c>
      <c r="HA735" s="2">
        <f>COUNTIF(HA$13:HA$719,"TDS")</f>
        <v>1</v>
      </c>
      <c r="HB735" s="2">
        <f>COUNTIF(HB$13:HB$719,"TDS")</f>
        <v>1</v>
      </c>
      <c r="HC735" s="2">
        <f>COUNTIF(HC$13:HC$719,"TDS")</f>
        <v>1</v>
      </c>
      <c r="HD735" s="39"/>
      <c r="HE735" s="39"/>
      <c r="HF735" s="39"/>
      <c r="HG735" s="39"/>
      <c r="HH735" s="39"/>
      <c r="HI735" s="39"/>
      <c r="HJ735" s="39"/>
      <c r="HK735" s="39"/>
      <c r="HL735" s="39"/>
      <c r="HM735" s="39"/>
      <c r="HN735" s="39"/>
      <c r="HO735" s="39"/>
      <c r="HP735" s="39"/>
      <c r="HQ735" s="39"/>
      <c r="HR735" s="39"/>
      <c r="HS735" s="39"/>
      <c r="HT735" s="39"/>
      <c r="HU735" s="39"/>
      <c r="HV735" s="39"/>
      <c r="HW735" s="39"/>
      <c r="HX735" s="39"/>
      <c r="HY735" s="39"/>
      <c r="HZ735" s="39"/>
      <c r="IA735" s="39"/>
      <c r="IB735" s="39"/>
      <c r="IC735" s="39"/>
      <c r="ID735" s="39"/>
      <c r="IE735" s="39"/>
      <c r="IF735" s="39"/>
      <c r="IG735" s="39"/>
      <c r="IH735" s="39"/>
      <c r="II735" s="39"/>
      <c r="IJ735" s="39"/>
      <c r="IK735" s="39"/>
      <c r="IL735" s="39"/>
      <c r="IM735" s="39"/>
      <c r="IN735" s="39"/>
      <c r="IO735" s="39"/>
      <c r="IP735" s="39"/>
      <c r="IQ735" s="39"/>
      <c r="IR735" s="31">
        <f>COUNTIF(IR$13:IR$713,"TDS")</f>
        <v>1</v>
      </c>
      <c r="IS735" s="2">
        <f>COUNTIF(IS$13:IS$713,"TDS")</f>
        <v>1</v>
      </c>
      <c r="IT735" s="2">
        <f>COUNTIF(IT$13:IT$713,"TDS")</f>
        <v>1</v>
      </c>
      <c r="IU735" s="2">
        <f>COUNTIF(IU$13:IU$713,"TDS")</f>
        <v>1</v>
      </c>
      <c r="IV735" s="2">
        <f>COUNTIF(IV$13:IV$713,"TDS")</f>
        <v>1</v>
      </c>
      <c r="IW735" s="39"/>
      <c r="IX735" s="39"/>
      <c r="IY735" s="39"/>
      <c r="IZ735" s="39"/>
      <c r="JA735" s="39"/>
      <c r="JB735" s="39"/>
      <c r="JC735" s="39"/>
      <c r="JD735" s="39"/>
      <c r="JE735" s="39"/>
      <c r="JF735" s="39"/>
      <c r="JG735" s="39"/>
      <c r="JH735" s="39"/>
      <c r="JI735" s="39"/>
      <c r="JJ735" s="39"/>
      <c r="JK735" s="39"/>
      <c r="JL735" s="39"/>
      <c r="JM735" s="39"/>
      <c r="JN735" s="39"/>
      <c r="JO735" s="39"/>
      <c r="JP735" s="39"/>
      <c r="JQ735" s="39"/>
      <c r="JR735" s="39"/>
      <c r="JS735" s="39"/>
      <c r="JT735" s="39"/>
      <c r="JU735" s="39"/>
      <c r="JV735" s="39"/>
      <c r="JW735" s="39"/>
      <c r="JX735" s="39"/>
      <c r="JY735" s="39"/>
      <c r="JZ735" s="39"/>
      <c r="KA735" s="39"/>
      <c r="KB735" s="39"/>
      <c r="KC735" s="39"/>
      <c r="KD735" s="39"/>
      <c r="KE735" s="39"/>
      <c r="KF735" s="39"/>
      <c r="KG735" s="39"/>
      <c r="KH735" s="39"/>
      <c r="KI735" s="39"/>
      <c r="KJ735" s="39"/>
      <c r="KK735" s="31">
        <f>COUNTIF(KK$13:KK$719,"TDS")</f>
        <v>1</v>
      </c>
      <c r="KL735" s="111">
        <f>COUNTIF(KL$13:KL$719,"TDS")</f>
        <v>1</v>
      </c>
      <c r="KM735" s="31">
        <f>COUNTIF(KM$13:KM$719,"TDS")</f>
        <v>1</v>
      </c>
      <c r="KN735" s="39"/>
      <c r="KO735" s="39"/>
      <c r="KP735" s="39"/>
      <c r="KQ735" s="32"/>
      <c r="KR735" s="39"/>
      <c r="KS735" s="39"/>
      <c r="KT735" s="39"/>
      <c r="KU735" s="39"/>
      <c r="KV735" s="39"/>
      <c r="KW735" s="39"/>
      <c r="KX735" s="39"/>
      <c r="KY735" s="39"/>
      <c r="KZ735" s="39"/>
      <c r="LA735" s="39"/>
      <c r="LB735" s="39"/>
      <c r="LC735" s="39"/>
      <c r="LD735" s="39"/>
      <c r="LE735" s="39"/>
      <c r="LF735" s="39"/>
      <c r="LG735" s="39"/>
      <c r="LH735" s="39"/>
      <c r="LI735" s="39"/>
      <c r="LJ735" s="39"/>
      <c r="LK735" s="39"/>
      <c r="LL735" s="39"/>
      <c r="LM735" s="39"/>
      <c r="LN735" s="39"/>
      <c r="LO735" s="39"/>
      <c r="LP735" s="39"/>
      <c r="LQ735" s="39"/>
      <c r="LR735" s="39"/>
      <c r="LS735" s="39"/>
      <c r="LT735" s="39"/>
      <c r="LU735" s="39"/>
      <c r="LV735" s="39"/>
      <c r="LW735" s="39"/>
      <c r="LX735" s="39"/>
      <c r="LY735" s="39"/>
      <c r="LZ735" s="39"/>
      <c r="MA735" s="39"/>
      <c r="MB735" s="2">
        <f>COUNTIF(MB$13:MB$719,"TDS")</f>
        <v>1</v>
      </c>
      <c r="MC735" s="2">
        <f>COUNTIF(MC$13:MC$719,"TDS")</f>
        <v>1</v>
      </c>
      <c r="MD735" s="39"/>
      <c r="ME735" s="39"/>
      <c r="MF735" s="39"/>
      <c r="MG735" s="39"/>
      <c r="MH735" s="39"/>
      <c r="MI735" s="39"/>
      <c r="MJ735" s="39"/>
      <c r="MK735" s="39"/>
      <c r="ML735" s="39"/>
      <c r="MM735" s="39"/>
      <c r="MN735" s="39"/>
      <c r="MO735" s="39"/>
      <c r="MP735" s="39"/>
      <c r="MQ735" s="39"/>
      <c r="MR735" s="39"/>
      <c r="MS735" s="39"/>
      <c r="MT735" s="39"/>
      <c r="MU735" s="39"/>
      <c r="MV735" s="39"/>
      <c r="MW735" s="39"/>
      <c r="MX735" s="39"/>
      <c r="MY735" s="39"/>
      <c r="MZ735" s="39"/>
      <c r="NA735" s="39"/>
      <c r="NB735" s="39"/>
      <c r="NC735" s="39"/>
      <c r="ND735" s="39"/>
      <c r="NE735" s="39"/>
      <c r="NF735" s="39"/>
      <c r="NG735" s="39"/>
      <c r="NH735" s="39"/>
      <c r="NI735" s="39"/>
      <c r="NJ735" s="39"/>
      <c r="NK735" s="39"/>
      <c r="NL735" s="39"/>
      <c r="NM735" s="39"/>
      <c r="NN735" s="2">
        <f>COUNTIF(NN$13:NN$713,"TDS")</f>
        <v>0</v>
      </c>
      <c r="NO735" s="2">
        <f>COUNTIF(NO$13:NO$713,"TDS")</f>
        <v>0</v>
      </c>
      <c r="NP735" s="39"/>
      <c r="NQ735" s="39"/>
      <c r="NR735" s="39"/>
      <c r="NS735" s="39"/>
      <c r="NT735" s="39"/>
      <c r="NU735" s="39"/>
      <c r="NV735" s="39"/>
      <c r="NW735" s="39"/>
      <c r="NX735" s="39"/>
      <c r="NY735" s="39"/>
      <c r="NZ735" s="39"/>
      <c r="OA735" s="39"/>
      <c r="OB735" s="39"/>
      <c r="OC735" s="39"/>
      <c r="OD735" s="39"/>
      <c r="OE735" s="39"/>
      <c r="OF735" s="39"/>
      <c r="OG735" s="39"/>
      <c r="OH735" s="39"/>
      <c r="OI735" s="39"/>
      <c r="OJ735" s="39"/>
      <c r="OK735" s="39"/>
      <c r="OL735" s="39"/>
      <c r="OM735" s="39"/>
      <c r="ON735" s="39"/>
      <c r="OO735" s="39"/>
      <c r="OP735" s="39"/>
      <c r="OQ735" s="39"/>
      <c r="OR735" s="39"/>
      <c r="OS735" s="39"/>
      <c r="OT735" s="39"/>
      <c r="OU735" s="39"/>
      <c r="OV735" s="39"/>
      <c r="OW735" s="39"/>
      <c r="OX735" s="39"/>
      <c r="OY735" s="39"/>
      <c r="OZ735" s="2"/>
      <c r="PE735" s="74"/>
      <c r="PG735" s="74"/>
    </row>
    <row r="736" spans="1:423" s="25" customFormat="1" ht="18" customHeight="1">
      <c r="A736" s="39"/>
      <c r="B736" s="433" t="s">
        <v>618</v>
      </c>
      <c r="C736" s="434"/>
      <c r="D736" s="434"/>
      <c r="E736" s="435"/>
      <c r="F736" s="436"/>
      <c r="G736" s="437"/>
      <c r="H736" s="118"/>
      <c r="I736" s="119"/>
      <c r="J736" s="60"/>
      <c r="K736" s="64"/>
      <c r="L736" s="70"/>
      <c r="N736" s="107"/>
      <c r="O736" s="39"/>
      <c r="P736" s="39"/>
      <c r="Q736" s="21"/>
      <c r="R736" s="21"/>
      <c r="S736" s="21"/>
      <c r="T736" s="21"/>
      <c r="U736" s="21"/>
      <c r="V736" s="21"/>
      <c r="W736" s="71"/>
      <c r="X736" s="21"/>
      <c r="Y736" s="71"/>
      <c r="Z736" s="21"/>
      <c r="AA736" s="21"/>
      <c r="AB736" s="21"/>
      <c r="AC736" s="42">
        <f>COUNTIF(AC$13:AC$719,"HĐG")+COUNTIF(AC$13:AC$719,"HĐH/HĐG")</f>
        <v>14</v>
      </c>
      <c r="AD736" s="42">
        <f>COUNTIF(AD$13:AD$719,"HĐG")+COUNTIF(AD$13:AD$719,"HĐH/HĐG")</f>
        <v>14</v>
      </c>
      <c r="AE736" s="39"/>
      <c r="AF736" s="39"/>
      <c r="AG736" s="39"/>
      <c r="AH736" s="39"/>
      <c r="AI736" s="39"/>
      <c r="AJ736" s="39"/>
      <c r="AK736" s="39"/>
      <c r="AL736" s="39"/>
      <c r="AM736" s="39"/>
      <c r="AN736" s="39"/>
      <c r="AO736" s="39"/>
      <c r="AP736" s="39"/>
      <c r="AQ736" s="39"/>
      <c r="AR736" s="39"/>
      <c r="AS736" s="39"/>
      <c r="AT736" s="39"/>
      <c r="AU736" s="39"/>
      <c r="AV736" s="39"/>
      <c r="AW736" s="39"/>
      <c r="AX736" s="39"/>
      <c r="AY736" s="39"/>
      <c r="AZ736" s="39"/>
      <c r="BA736" s="39"/>
      <c r="BB736" s="39"/>
      <c r="BC736" s="39"/>
      <c r="BD736" s="39"/>
      <c r="BE736" s="39"/>
      <c r="BF736" s="39"/>
      <c r="BG736" s="39"/>
      <c r="BH736" s="39"/>
      <c r="BI736" s="38"/>
      <c r="BJ736" s="38"/>
      <c r="BK736" s="38"/>
      <c r="BL736" s="38"/>
      <c r="BM736" s="38"/>
      <c r="BN736" s="38"/>
      <c r="BO736" s="38"/>
      <c r="BP736" s="38"/>
      <c r="BQ736" s="38"/>
      <c r="BR736" s="22"/>
      <c r="BS736" s="209">
        <f>COUNTIF(BS$13:BS$719,"HĐG")+COUNTIF(BS$13:BS$719,"HĐH/HĐG")</f>
        <v>15</v>
      </c>
      <c r="BT736" s="262">
        <f>COUNTIF(BT$13:BT$719,"HĐG")+COUNTIF(BT$13:BT$719,"HĐH/HĐG")</f>
        <v>12</v>
      </c>
      <c r="BU736" s="27"/>
      <c r="BV736" s="31"/>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9"/>
      <c r="DG736" s="39"/>
      <c r="DH736" s="39"/>
      <c r="DI736" s="39"/>
      <c r="DJ736" s="39"/>
      <c r="DK736" s="39"/>
      <c r="DL736" s="55">
        <f>COUNTIF(DL$15:DL$718,"HĐG")+COUNTIF(DL$15:DL$718,"HĐH/HĐG")</f>
        <v>13</v>
      </c>
      <c r="DM736" s="55">
        <f>COUNTIF(DM$15:DM$718,"HĐG")+COUNTIF(DM$15:DM$718,"HĐH/HĐG")</f>
        <v>14</v>
      </c>
      <c r="DN736" s="55">
        <f>COUNTIF(DN$15:DN$718,"HĐG")+COUNTIF(DN$15:DN$718,"HĐH/HĐG")</f>
        <v>14</v>
      </c>
      <c r="DO736" s="55">
        <f>COUNTIF(DO$15:DO$718,"HĐG")+COUNTIF(DO$15:DO$718,"HĐH/HĐG")</f>
        <v>15</v>
      </c>
      <c r="DP736" s="39"/>
      <c r="DQ736" s="39"/>
      <c r="DR736" s="39"/>
      <c r="DS736" s="39"/>
      <c r="DT736" s="39"/>
      <c r="DU736" s="39"/>
      <c r="DV736" s="39"/>
      <c r="DW736" s="39"/>
      <c r="DX736" s="39"/>
      <c r="DY736" s="39"/>
      <c r="DZ736" s="39"/>
      <c r="EA736" s="39"/>
      <c r="EB736" s="39"/>
      <c r="EC736" s="39"/>
      <c r="ED736" s="39"/>
      <c r="EE736" s="39"/>
      <c r="EF736" s="39"/>
      <c r="EG736" s="39"/>
      <c r="EH736" s="39"/>
      <c r="EI736" s="39"/>
      <c r="EJ736" s="39"/>
      <c r="EK736" s="39"/>
      <c r="EL736" s="39"/>
      <c r="EM736" s="39"/>
      <c r="EN736" s="39"/>
      <c r="EO736" s="39"/>
      <c r="EP736" s="39"/>
      <c r="EQ736" s="39"/>
      <c r="ER736" s="39"/>
      <c r="ES736" s="39"/>
      <c r="ET736" s="39"/>
      <c r="EU736" s="39"/>
      <c r="EV736" s="39"/>
      <c r="EW736" s="39"/>
      <c r="EX736" s="39"/>
      <c r="EY736" s="39"/>
      <c r="EZ736" s="39"/>
      <c r="FA736" s="39"/>
      <c r="FB736" s="39"/>
      <c r="FC736" s="39"/>
      <c r="FD736" s="39"/>
      <c r="FE736" s="2">
        <f>COUNTIF(FE$13:FE$717,"HĐG")</f>
        <v>15</v>
      </c>
      <c r="FF736" s="63">
        <f>COUNTIF(FF$13:FF$717,"HĐG")+COUNTIF(FF$13:FF$717,"HĐH/HĐG")</f>
        <v>18</v>
      </c>
      <c r="FG736" s="42">
        <f>COUNTIF(FG$13:FG$717,"HĐG")+COUNTIF(FG$13:FG$717,"HĐH/HĐG")</f>
        <v>16</v>
      </c>
      <c r="FH736" s="63">
        <f>COUNTIF(FH$13:FH$717,"HĐG")+COUNTIF(FH$13:FH$717,"HĐH/HĐG")</f>
        <v>17</v>
      </c>
      <c r="FI736" s="63">
        <f>COUNTIF(FI$13:FI$717,"HĐG")+COUNTIF(FI$13:FI$717,"HĐH/HĐG")</f>
        <v>16</v>
      </c>
      <c r="FJ736" s="2">
        <f>COUNTIF(FJ$13:FJ$694,"HĐG")</f>
        <v>2</v>
      </c>
      <c r="FK736" s="39"/>
      <c r="FL736" s="39"/>
      <c r="FM736" s="93"/>
      <c r="FN736" s="98"/>
      <c r="FO736" s="39"/>
      <c r="FP736" s="98"/>
      <c r="FQ736" s="39"/>
      <c r="FR736" s="39"/>
      <c r="FS736" s="39"/>
      <c r="FT736" s="98"/>
      <c r="FU736" s="39"/>
      <c r="FV736" s="39"/>
      <c r="FW736" s="39"/>
      <c r="FX736" s="39"/>
      <c r="FY736" s="39"/>
      <c r="FZ736" s="39"/>
      <c r="GA736" s="39"/>
      <c r="GB736" s="39"/>
      <c r="GC736" s="39"/>
      <c r="GD736" s="39"/>
      <c r="GE736" s="39"/>
      <c r="GF736" s="39"/>
      <c r="GG736" s="93"/>
      <c r="GH736" s="39"/>
      <c r="GI736" s="39"/>
      <c r="GJ736" s="39"/>
      <c r="GK736" s="39"/>
      <c r="GL736" s="39"/>
      <c r="GM736" s="39"/>
      <c r="GN736" s="39"/>
      <c r="GO736" s="39"/>
      <c r="GP736" s="39"/>
      <c r="GQ736" s="39"/>
      <c r="GR736" s="39"/>
      <c r="GS736" s="39"/>
      <c r="GT736" s="39"/>
      <c r="GU736" s="39"/>
      <c r="GV736" s="39"/>
      <c r="GW736" s="39"/>
      <c r="GX736" s="39"/>
      <c r="GY736" s="2">
        <f>COUNTIF(GY$13:GY$719,"HĐG")</f>
        <v>16</v>
      </c>
      <c r="GZ736" s="2">
        <f>COUNTIF(GZ$13:GZ$719,"HĐG")</f>
        <v>15</v>
      </c>
      <c r="HA736" s="2">
        <f>COUNTIF(HA$13:HA$719,"HĐG")</f>
        <v>15</v>
      </c>
      <c r="HB736" s="2">
        <f>COUNTIF(HB$13:HB$719,"HĐG")</f>
        <v>18</v>
      </c>
      <c r="HC736" s="2">
        <f>COUNTIF(HC$13:HC$719,"HĐG")</f>
        <v>17</v>
      </c>
      <c r="HD736" s="39"/>
      <c r="HE736" s="39"/>
      <c r="HF736" s="39"/>
      <c r="HG736" s="39"/>
      <c r="HH736" s="39"/>
      <c r="HI736" s="39"/>
      <c r="HJ736" s="39"/>
      <c r="HK736" s="39"/>
      <c r="HL736" s="39"/>
      <c r="HM736" s="39"/>
      <c r="HN736" s="39"/>
      <c r="HO736" s="39"/>
      <c r="HP736" s="39"/>
      <c r="HQ736" s="39"/>
      <c r="HR736" s="39"/>
      <c r="HS736" s="39"/>
      <c r="HT736" s="39"/>
      <c r="HU736" s="39"/>
      <c r="HV736" s="39"/>
      <c r="HW736" s="39"/>
      <c r="HX736" s="39"/>
      <c r="HY736" s="39"/>
      <c r="HZ736" s="39"/>
      <c r="IA736" s="39"/>
      <c r="IB736" s="39"/>
      <c r="IC736" s="39"/>
      <c r="ID736" s="39"/>
      <c r="IE736" s="39"/>
      <c r="IF736" s="39"/>
      <c r="IG736" s="39"/>
      <c r="IH736" s="39"/>
      <c r="II736" s="39"/>
      <c r="IJ736" s="39"/>
      <c r="IK736" s="39"/>
      <c r="IL736" s="39"/>
      <c r="IM736" s="39"/>
      <c r="IN736" s="39"/>
      <c r="IO736" s="39"/>
      <c r="IP736" s="39"/>
      <c r="IQ736" s="39"/>
      <c r="IR736" s="63">
        <f>COUNTIF(IR$13:IR$720,"HĐG")+COUNTIF(IR$13:IR$720,"HĐH/HĐG")+COUNTIF(IR$13:IR$720,"HĐG/HĐNT")</f>
        <v>19</v>
      </c>
      <c r="IS736" s="42">
        <f>COUNTIF(IS$13:IS$720,"HĐG")+COUNTIF(IS$13:IS$720,"HĐH/HĐG")</f>
        <v>18</v>
      </c>
      <c r="IT736" s="42">
        <f>COUNTIF(IT$13:IT$720,"HĐG")+COUNTIF(IT$13:IT$720,"HĐH/HĐG")</f>
        <v>16</v>
      </c>
      <c r="IU736" s="42">
        <f>COUNTIF(IU$13:IU$720,"HĐG")+COUNTIF(IU$13:IU$720,"HĐH/HĐG")</f>
        <v>17</v>
      </c>
      <c r="IV736" s="42">
        <f>COUNTIF(IV$13:IV$720,"HĐG")+COUNTIF(IV$13:IV$720,"HĐH/HĐG")</f>
        <v>16</v>
      </c>
      <c r="IW736" s="39"/>
      <c r="IX736" s="39"/>
      <c r="IY736" s="39"/>
      <c r="IZ736" s="39"/>
      <c r="JA736" s="39"/>
      <c r="JB736" s="39"/>
      <c r="JC736" s="39"/>
      <c r="JD736" s="39"/>
      <c r="JE736" s="39"/>
      <c r="JF736" s="39"/>
      <c r="JG736" s="39"/>
      <c r="JH736" s="39"/>
      <c r="JI736" s="39"/>
      <c r="JJ736" s="39"/>
      <c r="JK736" s="39"/>
      <c r="JL736" s="39"/>
      <c r="JM736" s="39"/>
      <c r="JN736" s="39"/>
      <c r="JO736" s="39"/>
      <c r="JP736" s="39"/>
      <c r="JQ736" s="39"/>
      <c r="JR736" s="39"/>
      <c r="JS736" s="39"/>
      <c r="JT736" s="39"/>
      <c r="JU736" s="39"/>
      <c r="JV736" s="39"/>
      <c r="JW736" s="39"/>
      <c r="JX736" s="39"/>
      <c r="JY736" s="39"/>
      <c r="JZ736" s="39"/>
      <c r="KA736" s="39"/>
      <c r="KB736" s="39"/>
      <c r="KC736" s="39"/>
      <c r="KD736" s="39"/>
      <c r="KE736" s="39"/>
      <c r="KF736" s="39"/>
      <c r="KG736" s="39"/>
      <c r="KH736" s="39"/>
      <c r="KI736" s="39"/>
      <c r="KJ736" s="39"/>
      <c r="KK736" s="63">
        <f>COUNTIF(KK$13:KK$721,"HĐG")+COUNTIF(KK$13:KK$721,"HĐG/HĐC")+COUNTIF(KK$13:KK$721,"HĐNT/HĐG")</f>
        <v>16</v>
      </c>
      <c r="KL736" s="74">
        <f>COUNTIF(KL$13:KL$721,"HĐG")+COUNTIF(KL$13:KL$721,"HĐG/HĐC")+COUNTIF(KL$13:KL$721,"HĐNT/HĐG")</f>
        <v>8</v>
      </c>
      <c r="KM736" s="63">
        <f>COUNTIF(KM$13:KM$721,"HĐG")+COUNTIF(KM$13:KM$721,"HĐG/HĐC")+COUNTIF(KM$13:KM$721,"HĐNT/HĐG")</f>
        <v>18</v>
      </c>
      <c r="KN736" s="39"/>
      <c r="KO736" s="39"/>
      <c r="KP736" s="39"/>
      <c r="KQ736" s="32"/>
      <c r="KR736" s="39"/>
      <c r="KS736" s="39"/>
      <c r="KT736" s="39"/>
      <c r="KU736" s="39"/>
      <c r="KV736" s="39"/>
      <c r="KW736" s="39"/>
      <c r="KX736" s="39"/>
      <c r="KY736" s="39"/>
      <c r="KZ736" s="39"/>
      <c r="LA736" s="39"/>
      <c r="LB736" s="39"/>
      <c r="LC736" s="39"/>
      <c r="LD736" s="39"/>
      <c r="LE736" s="39"/>
      <c r="LF736" s="39"/>
      <c r="LG736" s="39"/>
      <c r="LH736" s="39"/>
      <c r="LI736" s="39"/>
      <c r="LJ736" s="39"/>
      <c r="LK736" s="39"/>
      <c r="LL736" s="39"/>
      <c r="LM736" s="39"/>
      <c r="LN736" s="39"/>
      <c r="LO736" s="39"/>
      <c r="LP736" s="39"/>
      <c r="LQ736" s="39"/>
      <c r="LR736" s="39"/>
      <c r="LS736" s="39"/>
      <c r="LT736" s="39"/>
      <c r="LU736" s="39"/>
      <c r="LV736" s="39"/>
      <c r="LW736" s="39"/>
      <c r="LX736" s="39"/>
      <c r="LY736" s="39"/>
      <c r="LZ736" s="39"/>
      <c r="MA736" s="39"/>
      <c r="MB736" s="2">
        <f>COUNTIF(MB$13:MB$719,"HĐG")</f>
        <v>8</v>
      </c>
      <c r="MC736" s="2">
        <f>COUNTIF(MC$13:MC$719,"HĐG")</f>
        <v>8</v>
      </c>
      <c r="MD736" s="39"/>
      <c r="ME736" s="39"/>
      <c r="MF736" s="39"/>
      <c r="MG736" s="39"/>
      <c r="MH736" s="39"/>
      <c r="MI736" s="39"/>
      <c r="MJ736" s="39"/>
      <c r="MK736" s="39"/>
      <c r="ML736" s="39"/>
      <c r="MM736" s="39"/>
      <c r="MN736" s="39"/>
      <c r="MO736" s="39"/>
      <c r="MP736" s="39"/>
      <c r="MQ736" s="39"/>
      <c r="MR736" s="39"/>
      <c r="MS736" s="39"/>
      <c r="MT736" s="39"/>
      <c r="MU736" s="39"/>
      <c r="MV736" s="39"/>
      <c r="MW736" s="39"/>
      <c r="MX736" s="39"/>
      <c r="MY736" s="39"/>
      <c r="MZ736" s="39"/>
      <c r="NA736" s="39"/>
      <c r="NB736" s="39"/>
      <c r="NC736" s="39"/>
      <c r="ND736" s="39"/>
      <c r="NE736" s="39"/>
      <c r="NF736" s="39"/>
      <c r="NG736" s="39"/>
      <c r="NH736" s="39"/>
      <c r="NI736" s="39"/>
      <c r="NJ736" s="39"/>
      <c r="NK736" s="39"/>
      <c r="NL736" s="39"/>
      <c r="NM736" s="39"/>
      <c r="NN736" s="2">
        <f>COUNTIF(NN$13:NN$713,"HĐG")</f>
        <v>9</v>
      </c>
      <c r="NO736" s="2">
        <f>COUNTIF(NO$13:NO$713,"HĐG")</f>
        <v>8</v>
      </c>
      <c r="NP736" s="39"/>
      <c r="NQ736" s="39"/>
      <c r="NR736" s="39"/>
      <c r="NS736" s="39"/>
      <c r="NT736" s="39"/>
      <c r="NU736" s="39"/>
      <c r="NV736" s="39"/>
      <c r="NW736" s="39"/>
      <c r="NX736" s="39"/>
      <c r="NY736" s="39"/>
      <c r="NZ736" s="39"/>
      <c r="OA736" s="39"/>
      <c r="OB736" s="39"/>
      <c r="OC736" s="39"/>
      <c r="OD736" s="39"/>
      <c r="OE736" s="39"/>
      <c r="OF736" s="39"/>
      <c r="OG736" s="39"/>
      <c r="OH736" s="39"/>
      <c r="OI736" s="39"/>
      <c r="OJ736" s="39"/>
      <c r="OK736" s="39"/>
      <c r="OL736" s="39"/>
      <c r="OM736" s="39"/>
      <c r="ON736" s="39"/>
      <c r="OO736" s="39"/>
      <c r="OP736" s="39"/>
      <c r="OQ736" s="39"/>
      <c r="OR736" s="39"/>
      <c r="OS736" s="39"/>
      <c r="OT736" s="39"/>
      <c r="OU736" s="39"/>
      <c r="OV736" s="39"/>
      <c r="OW736" s="39"/>
      <c r="OX736" s="39"/>
      <c r="OY736" s="39"/>
      <c r="OZ736" s="2"/>
    </row>
    <row r="737" spans="1:421" s="25" customFormat="1" ht="18" customHeight="1">
      <c r="A737" s="39"/>
      <c r="B737" s="433" t="s">
        <v>619</v>
      </c>
      <c r="C737" s="434"/>
      <c r="D737" s="434"/>
      <c r="E737" s="435"/>
      <c r="F737" s="436"/>
      <c r="G737" s="437"/>
      <c r="H737" s="118"/>
      <c r="I737" s="119"/>
      <c r="J737" s="60"/>
      <c r="K737" s="64"/>
      <c r="L737" s="70"/>
      <c r="N737" s="39"/>
      <c r="O737" s="39"/>
      <c r="P737" s="39"/>
      <c r="Q737" s="21"/>
      <c r="R737" s="21"/>
      <c r="S737" s="21"/>
      <c r="T737" s="21"/>
      <c r="U737" s="21"/>
      <c r="V737" s="21"/>
      <c r="W737" s="71"/>
      <c r="X737" s="21"/>
      <c r="Y737" s="71"/>
      <c r="Z737" s="21"/>
      <c r="AA737" s="21"/>
      <c r="AB737" s="21"/>
      <c r="AC737" s="31">
        <f>COUNTIF(AC$13:AC$719,"HĐNT")</f>
        <v>12</v>
      </c>
      <c r="AD737" s="31">
        <f>COUNTIF(AD$13:AD$719,"HĐNT")</f>
        <v>11</v>
      </c>
      <c r="AE737" s="39"/>
      <c r="AF737" s="39"/>
      <c r="AG737" s="39"/>
      <c r="AH737" s="39"/>
      <c r="AI737" s="39"/>
      <c r="AJ737" s="39"/>
      <c r="AK737" s="39"/>
      <c r="AL737" s="39"/>
      <c r="AM737" s="39"/>
      <c r="AN737" s="39"/>
      <c r="AO737" s="39"/>
      <c r="AP737" s="39"/>
      <c r="AQ737" s="39"/>
      <c r="AR737" s="39"/>
      <c r="AS737" s="39"/>
      <c r="AT737" s="39"/>
      <c r="AU737" s="39"/>
      <c r="AV737" s="39"/>
      <c r="AW737" s="39"/>
      <c r="AX737" s="39"/>
      <c r="AY737" s="39"/>
      <c r="AZ737" s="39"/>
      <c r="BA737" s="39"/>
      <c r="BB737" s="39"/>
      <c r="BC737" s="39"/>
      <c r="BD737" s="39"/>
      <c r="BE737" s="39"/>
      <c r="BF737" s="39"/>
      <c r="BG737" s="39"/>
      <c r="BH737" s="39"/>
      <c r="BI737" s="38"/>
      <c r="BJ737" s="38"/>
      <c r="BK737" s="38"/>
      <c r="BL737" s="38"/>
      <c r="BM737" s="38"/>
      <c r="BN737" s="38"/>
      <c r="BO737" s="38"/>
      <c r="BP737" s="38"/>
      <c r="BQ737" s="38"/>
      <c r="BR737" s="22"/>
      <c r="BS737" s="262">
        <f>COUNTIF(BS$13:BS$719,"HĐNT")</f>
        <v>9</v>
      </c>
      <c r="BT737" s="262">
        <f>COUNTIF(BT$13:BT$719,"HĐNT")</f>
        <v>9</v>
      </c>
      <c r="BU737" s="27"/>
      <c r="BV737" s="31"/>
      <c r="BW737" s="39"/>
      <c r="BX737" s="39"/>
      <c r="BY737" s="39"/>
      <c r="BZ737" s="39"/>
      <c r="CA737" s="39"/>
      <c r="CB737" s="39"/>
      <c r="CC737" s="39"/>
      <c r="CD737" s="39"/>
      <c r="CE737" s="39"/>
      <c r="CF737" s="39"/>
      <c r="CG737" s="39"/>
      <c r="CH737" s="39"/>
      <c r="CI737" s="39"/>
      <c r="CJ737" s="39"/>
      <c r="CK737" s="39"/>
      <c r="CL737" s="39"/>
      <c r="CM737" s="39"/>
      <c r="CN737" s="39"/>
      <c r="CO737" s="39"/>
      <c r="CP737" s="39"/>
      <c r="CQ737" s="39"/>
      <c r="CR737" s="39"/>
      <c r="CS737" s="39"/>
      <c r="CT737" s="39"/>
      <c r="CU737" s="39"/>
      <c r="CV737" s="39"/>
      <c r="CW737" s="39"/>
      <c r="CX737" s="39"/>
      <c r="CY737" s="39"/>
      <c r="CZ737" s="39"/>
      <c r="DA737" s="39"/>
      <c r="DB737" s="39"/>
      <c r="DC737" s="39"/>
      <c r="DD737" s="39"/>
      <c r="DE737" s="39"/>
      <c r="DF737" s="39"/>
      <c r="DG737" s="39"/>
      <c r="DH737" s="39"/>
      <c r="DI737" s="39"/>
      <c r="DJ737" s="39"/>
      <c r="DK737" s="39"/>
      <c r="DL737" s="2">
        <f>COUNTIF(DL$13:DL$716,"HĐNT")</f>
        <v>11</v>
      </c>
      <c r="DM737" s="2">
        <f>COUNTIF(DM$13:DM$716,"HĐNT")</f>
        <v>10</v>
      </c>
      <c r="DN737" s="2">
        <f>COUNTIF(DN$13:DN$716,"HĐNT")</f>
        <v>10</v>
      </c>
      <c r="DO737" s="2">
        <f>COUNTIF(DO$13:DO$716,"HĐNT")</f>
        <v>10</v>
      </c>
      <c r="DP737" s="39"/>
      <c r="DQ737" s="39"/>
      <c r="DR737" s="39"/>
      <c r="DS737" s="39"/>
      <c r="DT737" s="39"/>
      <c r="DU737" s="39"/>
      <c r="DV737" s="39"/>
      <c r="DW737" s="39"/>
      <c r="DX737" s="39"/>
      <c r="DY737" s="39"/>
      <c r="DZ737" s="39"/>
      <c r="EA737" s="39"/>
      <c r="EB737" s="39"/>
      <c r="EC737" s="39"/>
      <c r="ED737" s="39"/>
      <c r="EE737" s="39"/>
      <c r="EF737" s="39"/>
      <c r="EG737" s="39"/>
      <c r="EH737" s="39"/>
      <c r="EI737" s="39"/>
      <c r="EJ737" s="39"/>
      <c r="EK737" s="39"/>
      <c r="EL737" s="39"/>
      <c r="EM737" s="39"/>
      <c r="EN737" s="39"/>
      <c r="EO737" s="39"/>
      <c r="EP737" s="39"/>
      <c r="EQ737" s="39"/>
      <c r="ER737" s="39"/>
      <c r="ES737" s="39"/>
      <c r="ET737" s="39"/>
      <c r="EU737" s="39"/>
      <c r="EV737" s="39"/>
      <c r="EW737" s="39"/>
      <c r="EX737" s="39"/>
      <c r="EY737" s="39"/>
      <c r="EZ737" s="39"/>
      <c r="FA737" s="39"/>
      <c r="FB737" s="39"/>
      <c r="FC737" s="39"/>
      <c r="FD737" s="39"/>
      <c r="FE737" s="2">
        <f>COUNTIF(FE$13:FE$717,"HĐNT")</f>
        <v>9</v>
      </c>
      <c r="FF737" s="2">
        <f>COUNTIF(FF$13:FF$717,"HĐNT")</f>
        <v>13</v>
      </c>
      <c r="FG737" s="2">
        <f>COUNTIF(FG$13:FG$717,"HĐNT")</f>
        <v>10</v>
      </c>
      <c r="FH737" s="2">
        <f>COUNTIF(FH$13:FH$717,"HĐNT")</f>
        <v>11</v>
      </c>
      <c r="FI737" s="2">
        <f>COUNTIF(FI$13:FI$717,"HĐNT")</f>
        <v>10</v>
      </c>
      <c r="FJ737" s="2">
        <f>COUNTIF(FJ$13:FJ$694,"HĐNT")</f>
        <v>0</v>
      </c>
      <c r="FK737" s="39"/>
      <c r="FL737" s="39"/>
      <c r="FM737" s="93"/>
      <c r="FN737" s="98"/>
      <c r="FO737" s="39"/>
      <c r="FP737" s="98"/>
      <c r="FQ737" s="39"/>
      <c r="FR737" s="39"/>
      <c r="FS737" s="39"/>
      <c r="FT737" s="98"/>
      <c r="FU737" s="39"/>
      <c r="FV737" s="39"/>
      <c r="FW737" s="39"/>
      <c r="FX737" s="39"/>
      <c r="FY737" s="39"/>
      <c r="FZ737" s="39"/>
      <c r="GA737" s="39"/>
      <c r="GB737" s="39"/>
      <c r="GC737" s="39"/>
      <c r="GD737" s="39"/>
      <c r="GE737" s="39"/>
      <c r="GF737" s="39"/>
      <c r="GG737" s="93"/>
      <c r="GH737" s="39"/>
      <c r="GI737" s="39"/>
      <c r="GJ737" s="39"/>
      <c r="GK737" s="39"/>
      <c r="GL737" s="39"/>
      <c r="GM737" s="39"/>
      <c r="GN737" s="39"/>
      <c r="GO737" s="39"/>
      <c r="GP737" s="39"/>
      <c r="GQ737" s="39"/>
      <c r="GR737" s="39"/>
      <c r="GS737" s="39"/>
      <c r="GT737" s="39"/>
      <c r="GU737" s="39"/>
      <c r="GV737" s="39"/>
      <c r="GW737" s="39"/>
      <c r="GX737" s="39"/>
      <c r="GY737" s="2">
        <f>COUNTIF(GY$13:GY$719,"HĐNT")</f>
        <v>13</v>
      </c>
      <c r="GZ737" s="2">
        <f>COUNTIF(GZ$13:GZ$719,"HĐNT")</f>
        <v>12</v>
      </c>
      <c r="HA737" s="2">
        <f>COUNTIF(HA$13:HA$719,"HĐNT")</f>
        <v>13</v>
      </c>
      <c r="HB737" s="2">
        <f>COUNTIF(HB$13:HB$719,"HĐNT")</f>
        <v>12</v>
      </c>
      <c r="HC737" s="2">
        <f>COUNTIF(HC$13:HC$719,"HĐNT")</f>
        <v>14</v>
      </c>
      <c r="HD737" s="39"/>
      <c r="HE737" s="39"/>
      <c r="HF737" s="39"/>
      <c r="HG737" s="39"/>
      <c r="HH737" s="39"/>
      <c r="HI737" s="39"/>
      <c r="HJ737" s="39"/>
      <c r="HK737" s="39"/>
      <c r="HL737" s="39"/>
      <c r="HM737" s="39"/>
      <c r="HN737" s="39"/>
      <c r="HO737" s="39"/>
      <c r="HP737" s="39"/>
      <c r="HQ737" s="39"/>
      <c r="HR737" s="39"/>
      <c r="HS737" s="39"/>
      <c r="HT737" s="39"/>
      <c r="HU737" s="39"/>
      <c r="HV737" s="39"/>
      <c r="HW737" s="39"/>
      <c r="HX737" s="39"/>
      <c r="HY737" s="39"/>
      <c r="HZ737" s="39"/>
      <c r="IA737" s="39"/>
      <c r="IB737" s="39"/>
      <c r="IC737" s="39"/>
      <c r="ID737" s="39"/>
      <c r="IE737" s="39"/>
      <c r="IF737" s="39"/>
      <c r="IG737" s="39"/>
      <c r="IH737" s="39"/>
      <c r="II737" s="39"/>
      <c r="IJ737" s="39"/>
      <c r="IK737" s="39"/>
      <c r="IL737" s="39"/>
      <c r="IM737" s="39"/>
      <c r="IN737" s="39"/>
      <c r="IO737" s="39"/>
      <c r="IP737" s="39"/>
      <c r="IQ737" s="39"/>
      <c r="IR737" s="63">
        <f>COUNTIF(IR$13:IR$717,"HĐNT")+COUNTIF(IR$13:IR$717,"HĐG/HĐNT")</f>
        <v>12</v>
      </c>
      <c r="IS737" s="63">
        <f>COUNTIF(IS$13:IS$717,"HĐNT")+COUNTIF(IS$13:IS$717,"HĐG/HĐNT")</f>
        <v>12</v>
      </c>
      <c r="IT737" s="31">
        <f>COUNTIF(IT$13:IT$717,"HĐNT")</f>
        <v>13</v>
      </c>
      <c r="IU737" s="2">
        <f>COUNTIF(IU$13:IU$717,"HĐNT")</f>
        <v>12</v>
      </c>
      <c r="IV737" s="2">
        <f>COUNTIF(IV$13:IV$717,"HĐNT")</f>
        <v>13</v>
      </c>
      <c r="IW737" s="39"/>
      <c r="IX737" s="39"/>
      <c r="IY737" s="39"/>
      <c r="IZ737" s="39"/>
      <c r="JA737" s="39"/>
      <c r="JB737" s="39"/>
      <c r="JC737" s="39"/>
      <c r="JD737" s="39"/>
      <c r="JE737" s="39"/>
      <c r="JF737" s="39"/>
      <c r="JG737" s="39"/>
      <c r="JH737" s="39"/>
      <c r="JI737" s="39"/>
      <c r="JJ737" s="39"/>
      <c r="JK737" s="39"/>
      <c r="JL737" s="39"/>
      <c r="JM737" s="39"/>
      <c r="JN737" s="39"/>
      <c r="JO737" s="39"/>
      <c r="JP737" s="39"/>
      <c r="JQ737" s="39"/>
      <c r="JR737" s="39"/>
      <c r="JS737" s="39"/>
      <c r="JT737" s="39"/>
      <c r="JU737" s="39"/>
      <c r="JV737" s="39"/>
      <c r="JW737" s="39"/>
      <c r="JX737" s="39"/>
      <c r="JY737" s="39"/>
      <c r="JZ737" s="39"/>
      <c r="KA737" s="39"/>
      <c r="KB737" s="39"/>
      <c r="KC737" s="39"/>
      <c r="KD737" s="39"/>
      <c r="KE737" s="39"/>
      <c r="KF737" s="39"/>
      <c r="KG737" s="39"/>
      <c r="KH737" s="39"/>
      <c r="KI737" s="39"/>
      <c r="KJ737" s="39"/>
      <c r="KK737" s="2">
        <f>COUNTIF(KK$13:KK$719,"HĐNT")</f>
        <v>11</v>
      </c>
      <c r="KL737" s="111">
        <f>COUNTIF(KL$13:KL$719,"HĐNT")</f>
        <v>7</v>
      </c>
      <c r="KM737" s="63">
        <f>COUNTIF(KM$13:KM$719,"HĐNT")+COUNTIF(KM$13:KM$719,"HĐNT/HĐG")</f>
        <v>12</v>
      </c>
      <c r="KN737" s="39"/>
      <c r="KO737" s="39"/>
      <c r="KP737" s="39"/>
      <c r="KQ737" s="32"/>
      <c r="KR737" s="39"/>
      <c r="KS737" s="39"/>
      <c r="KT737" s="39"/>
      <c r="KU737" s="39"/>
      <c r="KV737" s="39"/>
      <c r="KW737" s="39"/>
      <c r="KX737" s="39"/>
      <c r="KY737" s="39"/>
      <c r="KZ737" s="39"/>
      <c r="LA737" s="39"/>
      <c r="LB737" s="39"/>
      <c r="LC737" s="39"/>
      <c r="LD737" s="39"/>
      <c r="LE737" s="39"/>
      <c r="LF737" s="39"/>
      <c r="LG737" s="39"/>
      <c r="LH737" s="39"/>
      <c r="LI737" s="39"/>
      <c r="LJ737" s="39"/>
      <c r="LK737" s="39"/>
      <c r="LL737" s="39"/>
      <c r="LM737" s="39"/>
      <c r="LN737" s="39"/>
      <c r="LO737" s="39"/>
      <c r="LP737" s="39"/>
      <c r="LQ737" s="39"/>
      <c r="LR737" s="39"/>
      <c r="LS737" s="39"/>
      <c r="LT737" s="39"/>
      <c r="LU737" s="39"/>
      <c r="LV737" s="39"/>
      <c r="LW737" s="39"/>
      <c r="LX737" s="39"/>
      <c r="LY737" s="39"/>
      <c r="LZ737" s="39"/>
      <c r="MA737" s="39"/>
      <c r="MB737" s="2">
        <f>COUNTIF(MB$13:MB$719,"HĐNT")</f>
        <v>6</v>
      </c>
      <c r="MC737" s="2">
        <f>COUNTIF(MC$13:MC$719,"HĐNT")</f>
        <v>6</v>
      </c>
      <c r="MD737" s="39"/>
      <c r="ME737" s="39"/>
      <c r="MF737" s="39"/>
      <c r="MG737" s="39"/>
      <c r="MH737" s="39"/>
      <c r="MI737" s="39"/>
      <c r="MJ737" s="39"/>
      <c r="MK737" s="39"/>
      <c r="ML737" s="39"/>
      <c r="MM737" s="39"/>
      <c r="MN737" s="39"/>
      <c r="MO737" s="39"/>
      <c r="MP737" s="39"/>
      <c r="MQ737" s="39"/>
      <c r="MR737" s="39"/>
      <c r="MS737" s="39"/>
      <c r="MT737" s="39"/>
      <c r="MU737" s="39"/>
      <c r="MV737" s="39"/>
      <c r="MW737" s="39"/>
      <c r="MX737" s="39"/>
      <c r="MY737" s="39"/>
      <c r="MZ737" s="39"/>
      <c r="NA737" s="39"/>
      <c r="NB737" s="39"/>
      <c r="NC737" s="39"/>
      <c r="ND737" s="39"/>
      <c r="NE737" s="39"/>
      <c r="NF737" s="39"/>
      <c r="NG737" s="39"/>
      <c r="NH737" s="39"/>
      <c r="NI737" s="39"/>
      <c r="NJ737" s="39"/>
      <c r="NK737" s="39"/>
      <c r="NL737" s="39"/>
      <c r="NM737" s="39"/>
      <c r="NN737" s="2">
        <f>COUNTIF(NN$13:NN$713,"HĐNT")</f>
        <v>6</v>
      </c>
      <c r="NO737" s="2">
        <f>COUNTIF(NO$13:NO$713,"HĐNT")</f>
        <v>6</v>
      </c>
      <c r="NP737" s="39"/>
      <c r="NQ737" s="39"/>
      <c r="NR737" s="39"/>
      <c r="NS737" s="39"/>
      <c r="NT737" s="39"/>
      <c r="NU737" s="39"/>
      <c r="NV737" s="39"/>
      <c r="NW737" s="39"/>
      <c r="NX737" s="39"/>
      <c r="NY737" s="39"/>
      <c r="NZ737" s="39"/>
      <c r="OA737" s="39"/>
      <c r="OB737" s="39"/>
      <c r="OC737" s="39"/>
      <c r="OD737" s="39"/>
      <c r="OE737" s="39"/>
      <c r="OF737" s="39"/>
      <c r="OG737" s="39"/>
      <c r="OH737" s="39"/>
      <c r="OI737" s="39"/>
      <c r="OJ737" s="39"/>
      <c r="OK737" s="39"/>
      <c r="OL737" s="39"/>
      <c r="OM737" s="39"/>
      <c r="ON737" s="39"/>
      <c r="OO737" s="39"/>
      <c r="OP737" s="39"/>
      <c r="OQ737" s="39"/>
      <c r="OR737" s="39"/>
      <c r="OS737" s="39"/>
      <c r="OT737" s="39"/>
      <c r="OU737" s="39"/>
      <c r="OV737" s="39"/>
      <c r="OW737" s="39"/>
      <c r="OX737" s="39"/>
      <c r="OY737" s="39"/>
      <c r="OZ737" s="2"/>
      <c r="PD737" s="74"/>
    </row>
    <row r="738" spans="1:421" s="25" customFormat="1" ht="18" customHeight="1">
      <c r="A738" s="39"/>
      <c r="B738" s="433" t="s">
        <v>620</v>
      </c>
      <c r="C738" s="434"/>
      <c r="D738" s="434"/>
      <c r="E738" s="435"/>
      <c r="F738" s="436"/>
      <c r="G738" s="437"/>
      <c r="H738" s="118"/>
      <c r="I738" s="119"/>
      <c r="J738" s="60"/>
      <c r="K738" s="64"/>
      <c r="L738" s="70"/>
      <c r="N738" s="39"/>
      <c r="O738" s="39"/>
      <c r="P738" s="39"/>
      <c r="Q738" s="21"/>
      <c r="R738" s="21"/>
      <c r="S738" s="21"/>
      <c r="T738" s="21"/>
      <c r="U738" s="21"/>
      <c r="V738" s="21"/>
      <c r="W738" s="71"/>
      <c r="X738" s="21"/>
      <c r="Y738" s="71"/>
      <c r="Z738" s="21"/>
      <c r="AA738" s="21"/>
      <c r="AB738" s="21"/>
      <c r="AC738" s="31">
        <f>COUNTIF(AC$13:AC$719,"VSAN")</f>
        <v>5</v>
      </c>
      <c r="AD738" s="31">
        <f>COUNTIF(AD$13:AD$719,"VSAN")</f>
        <v>4</v>
      </c>
      <c r="AE738" s="39"/>
      <c r="AF738" s="39"/>
      <c r="AG738" s="39"/>
      <c r="AH738" s="39"/>
      <c r="AI738" s="39"/>
      <c r="AJ738" s="39"/>
      <c r="AK738" s="39"/>
      <c r="AL738" s="39"/>
      <c r="AM738" s="39"/>
      <c r="AN738" s="39"/>
      <c r="AO738" s="39"/>
      <c r="AP738" s="39"/>
      <c r="AQ738" s="39"/>
      <c r="AR738" s="39"/>
      <c r="AS738" s="39"/>
      <c r="AT738" s="39"/>
      <c r="AU738" s="39"/>
      <c r="AV738" s="39"/>
      <c r="AW738" s="39"/>
      <c r="AX738" s="39"/>
      <c r="AY738" s="39"/>
      <c r="AZ738" s="39"/>
      <c r="BA738" s="39"/>
      <c r="BB738" s="39"/>
      <c r="BC738" s="39"/>
      <c r="BD738" s="39"/>
      <c r="BE738" s="39"/>
      <c r="BF738" s="39"/>
      <c r="BG738" s="39"/>
      <c r="BH738" s="39"/>
      <c r="BI738" s="38"/>
      <c r="BJ738" s="38"/>
      <c r="BK738" s="38"/>
      <c r="BL738" s="38"/>
      <c r="BM738" s="38"/>
      <c r="BN738" s="38"/>
      <c r="BO738" s="38"/>
      <c r="BP738" s="38"/>
      <c r="BQ738" s="38"/>
      <c r="BR738" s="22"/>
      <c r="BS738" s="262">
        <f>COUNTIF(BS$13:BS$719,"VSAN")</f>
        <v>1</v>
      </c>
      <c r="BT738" s="262">
        <f>COUNTIF(BT$13:BT$719,"VSAN")</f>
        <v>2</v>
      </c>
      <c r="BU738" s="31"/>
      <c r="BV738" s="31"/>
      <c r="BW738" s="39"/>
      <c r="BX738" s="39"/>
      <c r="BY738" s="39"/>
      <c r="BZ738" s="39"/>
      <c r="CA738" s="39"/>
      <c r="CB738" s="39"/>
      <c r="CC738" s="39"/>
      <c r="CD738" s="39"/>
      <c r="CE738" s="39"/>
      <c r="CF738" s="39"/>
      <c r="CG738" s="39"/>
      <c r="CH738" s="39"/>
      <c r="CI738" s="39"/>
      <c r="CJ738" s="39"/>
      <c r="CK738" s="39"/>
      <c r="CL738" s="39"/>
      <c r="CM738" s="39"/>
      <c r="CN738" s="39"/>
      <c r="CO738" s="39"/>
      <c r="CP738" s="39"/>
      <c r="CQ738" s="39"/>
      <c r="CR738" s="39"/>
      <c r="CS738" s="39"/>
      <c r="CT738" s="39"/>
      <c r="CU738" s="39"/>
      <c r="CV738" s="39"/>
      <c r="CW738" s="39"/>
      <c r="CX738" s="39"/>
      <c r="CY738" s="39"/>
      <c r="CZ738" s="39"/>
      <c r="DA738" s="39"/>
      <c r="DB738" s="39"/>
      <c r="DC738" s="39"/>
      <c r="DD738" s="39"/>
      <c r="DE738" s="39"/>
      <c r="DF738" s="39"/>
      <c r="DG738" s="39"/>
      <c r="DH738" s="39"/>
      <c r="DI738" s="39"/>
      <c r="DJ738" s="39"/>
      <c r="DK738" s="39"/>
      <c r="DL738" s="2">
        <f>COUNTIF(DL$13:DL$716,"VSAN")</f>
        <v>1</v>
      </c>
      <c r="DM738" s="2">
        <f>COUNTIF(DM$13:DM$716,"VSAN")</f>
        <v>1</v>
      </c>
      <c r="DN738" s="2">
        <f>COUNTIF(DN$13:DN$716,"VSAN")</f>
        <v>1</v>
      </c>
      <c r="DO738" s="2">
        <f>COUNTIF(DO$13:DO$716,"VSAN")</f>
        <v>1</v>
      </c>
      <c r="DP738" s="31">
        <f t="shared" ref="DP738:EH738" si="1171">COUNTIF(DP$15:DP$724,"VSAN")</f>
        <v>1</v>
      </c>
      <c r="DQ738" s="31">
        <f t="shared" si="1171"/>
        <v>1</v>
      </c>
      <c r="DR738" s="31">
        <f t="shared" si="1171"/>
        <v>1</v>
      </c>
      <c r="DS738" s="31">
        <f t="shared" si="1171"/>
        <v>1</v>
      </c>
      <c r="DT738" s="31">
        <f t="shared" si="1171"/>
        <v>1</v>
      </c>
      <c r="DU738" s="31">
        <f t="shared" si="1171"/>
        <v>1</v>
      </c>
      <c r="DV738" s="31">
        <f t="shared" si="1171"/>
        <v>1</v>
      </c>
      <c r="DW738" s="31">
        <f t="shared" si="1171"/>
        <v>1</v>
      </c>
      <c r="DX738" s="31">
        <f t="shared" si="1171"/>
        <v>1</v>
      </c>
      <c r="DY738" s="31">
        <f t="shared" si="1171"/>
        <v>1</v>
      </c>
      <c r="DZ738" s="31">
        <f t="shared" si="1171"/>
        <v>1</v>
      </c>
      <c r="EA738" s="31">
        <f t="shared" si="1171"/>
        <v>1</v>
      </c>
      <c r="EB738" s="31">
        <f t="shared" si="1171"/>
        <v>1</v>
      </c>
      <c r="EC738" s="31">
        <f t="shared" si="1171"/>
        <v>1</v>
      </c>
      <c r="ED738" s="31">
        <f t="shared" si="1171"/>
        <v>1</v>
      </c>
      <c r="EE738" s="31">
        <f t="shared" si="1171"/>
        <v>1</v>
      </c>
      <c r="EF738" s="31">
        <f t="shared" si="1171"/>
        <v>1</v>
      </c>
      <c r="EG738" s="31">
        <f t="shared" si="1171"/>
        <v>1</v>
      </c>
      <c r="EH738" s="31">
        <f t="shared" si="1171"/>
        <v>1</v>
      </c>
      <c r="EI738" s="31"/>
      <c r="EJ738" s="31"/>
      <c r="EK738" s="31"/>
      <c r="EL738" s="31"/>
      <c r="EM738" s="31"/>
      <c r="EN738" s="31"/>
      <c r="EO738" s="31">
        <f t="shared" ref="EO738:FD738" si="1172">COUNTIF(EO$15:EO$724,"VSAN")</f>
        <v>0</v>
      </c>
      <c r="EP738" s="31">
        <f t="shared" si="1172"/>
        <v>1</v>
      </c>
      <c r="EQ738" s="31">
        <f t="shared" si="1172"/>
        <v>1</v>
      </c>
      <c r="ER738" s="31">
        <f t="shared" si="1172"/>
        <v>1</v>
      </c>
      <c r="ES738" s="31">
        <f t="shared" si="1172"/>
        <v>0</v>
      </c>
      <c r="ET738" s="31">
        <f t="shared" si="1172"/>
        <v>1</v>
      </c>
      <c r="EU738" s="31">
        <f t="shared" si="1172"/>
        <v>1</v>
      </c>
      <c r="EV738" s="31">
        <f t="shared" si="1172"/>
        <v>1</v>
      </c>
      <c r="EW738" s="31">
        <f t="shared" si="1172"/>
        <v>1</v>
      </c>
      <c r="EX738" s="31">
        <f t="shared" si="1172"/>
        <v>1</v>
      </c>
      <c r="EY738" s="31">
        <f t="shared" si="1172"/>
        <v>1</v>
      </c>
      <c r="EZ738" s="31">
        <f t="shared" si="1172"/>
        <v>1</v>
      </c>
      <c r="FA738" s="31">
        <f t="shared" si="1172"/>
        <v>1</v>
      </c>
      <c r="FB738" s="31">
        <f t="shared" si="1172"/>
        <v>1</v>
      </c>
      <c r="FC738" s="31">
        <f t="shared" si="1172"/>
        <v>1</v>
      </c>
      <c r="FD738" s="31">
        <f t="shared" si="1172"/>
        <v>1</v>
      </c>
      <c r="FE738" s="2">
        <f>COUNTIF(FE$13:FE$713,"VSAN")</f>
        <v>1</v>
      </c>
      <c r="FF738" s="2">
        <f>COUNTIF(FF$13:FF$713,"VSAN")</f>
        <v>1</v>
      </c>
      <c r="FG738" s="31">
        <f>COUNTIF(FG$13:FG$713,"VSAN")</f>
        <v>1</v>
      </c>
      <c r="FH738" s="2">
        <f>COUNTIF(FH$13:FH$713,"VSAN")</f>
        <v>1</v>
      </c>
      <c r="FI738" s="2">
        <f>COUNTIF(FI$13:FI$713,"VSAN")</f>
        <v>1</v>
      </c>
      <c r="FJ738" s="2">
        <f>COUNTIF(FJ$13:FJ$694,"VSAN")</f>
        <v>1</v>
      </c>
      <c r="FK738" s="31">
        <f t="shared" ref="FK738:GC738" si="1173">COUNTIF(FK$15:FK$724,"VSAN")</f>
        <v>1</v>
      </c>
      <c r="FL738" s="31">
        <f t="shared" si="1173"/>
        <v>1</v>
      </c>
      <c r="FM738" s="89">
        <f t="shared" si="1173"/>
        <v>1</v>
      </c>
      <c r="FN738" s="100">
        <f t="shared" si="1173"/>
        <v>1</v>
      </c>
      <c r="FO738" s="31">
        <f t="shared" si="1173"/>
        <v>1</v>
      </c>
      <c r="FP738" s="100">
        <f t="shared" si="1173"/>
        <v>1</v>
      </c>
      <c r="FQ738" s="31">
        <f t="shared" si="1173"/>
        <v>1</v>
      </c>
      <c r="FR738" s="31">
        <f t="shared" si="1173"/>
        <v>1</v>
      </c>
      <c r="FS738" s="31">
        <f t="shared" si="1173"/>
        <v>1</v>
      </c>
      <c r="FT738" s="100">
        <f t="shared" si="1173"/>
        <v>1</v>
      </c>
      <c r="FU738" s="31">
        <f t="shared" si="1173"/>
        <v>1</v>
      </c>
      <c r="FV738" s="31">
        <f t="shared" si="1173"/>
        <v>1</v>
      </c>
      <c r="FW738" s="31">
        <f t="shared" si="1173"/>
        <v>1</v>
      </c>
      <c r="FX738" s="31">
        <f t="shared" si="1173"/>
        <v>1</v>
      </c>
      <c r="FY738" s="31">
        <f t="shared" si="1173"/>
        <v>1</v>
      </c>
      <c r="FZ738" s="31">
        <f t="shared" si="1173"/>
        <v>1</v>
      </c>
      <c r="GA738" s="31">
        <f t="shared" si="1173"/>
        <v>1</v>
      </c>
      <c r="GB738" s="31">
        <f t="shared" si="1173"/>
        <v>1</v>
      </c>
      <c r="GC738" s="31">
        <f t="shared" si="1173"/>
        <v>1</v>
      </c>
      <c r="GD738" s="31"/>
      <c r="GE738" s="31"/>
      <c r="GF738" s="31"/>
      <c r="GG738" s="89"/>
      <c r="GH738" s="31"/>
      <c r="GI738" s="31">
        <f>COUNTIF(GI$15:GI$724,"VSAN")</f>
        <v>1</v>
      </c>
      <c r="GJ738" s="31">
        <f>COUNTIF(GJ$15:GJ$724,"VSAN")</f>
        <v>1</v>
      </c>
      <c r="GK738" s="31">
        <f>COUNTIF(GK$15:GK$724,"VSAN")</f>
        <v>1</v>
      </c>
      <c r="GL738" s="31">
        <f>COUNTIF(GL$15:GL$724,"VSAN")</f>
        <v>1</v>
      </c>
      <c r="GM738" s="31"/>
      <c r="GN738" s="31">
        <f t="shared" ref="GN738:GX738" si="1174">COUNTIF(GN$15:GN$724,"VSAN")</f>
        <v>1</v>
      </c>
      <c r="GO738" s="31">
        <f t="shared" si="1174"/>
        <v>1</v>
      </c>
      <c r="GP738" s="31">
        <f t="shared" si="1174"/>
        <v>1</v>
      </c>
      <c r="GQ738" s="31">
        <f t="shared" si="1174"/>
        <v>1</v>
      </c>
      <c r="GR738" s="31">
        <f t="shared" si="1174"/>
        <v>1</v>
      </c>
      <c r="GS738" s="31">
        <f t="shared" si="1174"/>
        <v>1</v>
      </c>
      <c r="GT738" s="31">
        <f t="shared" si="1174"/>
        <v>1</v>
      </c>
      <c r="GU738" s="31">
        <f t="shared" si="1174"/>
        <v>1</v>
      </c>
      <c r="GV738" s="31">
        <f t="shared" si="1174"/>
        <v>1</v>
      </c>
      <c r="GW738" s="31">
        <f t="shared" si="1174"/>
        <v>1</v>
      </c>
      <c r="GX738" s="31">
        <f t="shared" si="1174"/>
        <v>1</v>
      </c>
      <c r="GY738" s="2">
        <f>COUNTIF(GY$13:GY$719,"VSAN")</f>
        <v>1</v>
      </c>
      <c r="GZ738" s="2">
        <f>COUNTIF(GZ$13:GZ$719,"VSAN")</f>
        <v>1</v>
      </c>
      <c r="HA738" s="2">
        <f>COUNTIF(HA$13:HA$719,"VSAN")</f>
        <v>1</v>
      </c>
      <c r="HB738" s="2">
        <f>COUNTIF(HB$13:HB$719,"VSAN")</f>
        <v>1</v>
      </c>
      <c r="HC738" s="2">
        <f>COUNTIF(HC$13:HC$719,"VSAN")</f>
        <v>1</v>
      </c>
      <c r="HD738" s="31">
        <f t="shared" ref="HD738:HV738" si="1175">COUNTIF(HD$15:HD$724,"VSAN")</f>
        <v>1</v>
      </c>
      <c r="HE738" s="31">
        <f t="shared" si="1175"/>
        <v>1</v>
      </c>
      <c r="HF738" s="31">
        <f t="shared" si="1175"/>
        <v>1</v>
      </c>
      <c r="HG738" s="31">
        <f t="shared" si="1175"/>
        <v>1</v>
      </c>
      <c r="HH738" s="31">
        <f t="shared" si="1175"/>
        <v>1</v>
      </c>
      <c r="HI738" s="31">
        <f t="shared" si="1175"/>
        <v>1</v>
      </c>
      <c r="HJ738" s="31">
        <f t="shared" si="1175"/>
        <v>1</v>
      </c>
      <c r="HK738" s="31">
        <f t="shared" si="1175"/>
        <v>1</v>
      </c>
      <c r="HL738" s="31">
        <f t="shared" si="1175"/>
        <v>1</v>
      </c>
      <c r="HM738" s="31">
        <f t="shared" si="1175"/>
        <v>1</v>
      </c>
      <c r="HN738" s="31">
        <f t="shared" si="1175"/>
        <v>1</v>
      </c>
      <c r="HO738" s="31">
        <f t="shared" si="1175"/>
        <v>1</v>
      </c>
      <c r="HP738" s="31">
        <f t="shared" si="1175"/>
        <v>1</v>
      </c>
      <c r="HQ738" s="31">
        <f t="shared" si="1175"/>
        <v>1</v>
      </c>
      <c r="HR738" s="31">
        <f t="shared" si="1175"/>
        <v>1</v>
      </c>
      <c r="HS738" s="31">
        <f t="shared" si="1175"/>
        <v>1</v>
      </c>
      <c r="HT738" s="31">
        <f t="shared" si="1175"/>
        <v>1</v>
      </c>
      <c r="HU738" s="31">
        <f t="shared" si="1175"/>
        <v>1</v>
      </c>
      <c r="HV738" s="31">
        <f t="shared" si="1175"/>
        <v>1</v>
      </c>
      <c r="HW738" s="31"/>
      <c r="HX738" s="31"/>
      <c r="HY738" s="31"/>
      <c r="HZ738" s="31"/>
      <c r="IA738" s="31"/>
      <c r="IB738" s="31"/>
      <c r="IC738" s="31">
        <f t="shared" ref="IC738:IQ738" si="1176">COUNTIF(IC$15:IC$724,"VSAN")</f>
        <v>1</v>
      </c>
      <c r="ID738" s="31">
        <f t="shared" si="1176"/>
        <v>1</v>
      </c>
      <c r="IE738" s="31">
        <f t="shared" si="1176"/>
        <v>1</v>
      </c>
      <c r="IF738" s="31">
        <f t="shared" si="1176"/>
        <v>1</v>
      </c>
      <c r="IG738" s="31">
        <f t="shared" si="1176"/>
        <v>1</v>
      </c>
      <c r="IH738" s="31">
        <f t="shared" si="1176"/>
        <v>1</v>
      </c>
      <c r="II738" s="31">
        <f t="shared" si="1176"/>
        <v>1</v>
      </c>
      <c r="IJ738" s="31">
        <f t="shared" si="1176"/>
        <v>1</v>
      </c>
      <c r="IK738" s="31">
        <f t="shared" si="1176"/>
        <v>1</v>
      </c>
      <c r="IL738" s="31">
        <f t="shared" si="1176"/>
        <v>1</v>
      </c>
      <c r="IM738" s="31">
        <f t="shared" si="1176"/>
        <v>1</v>
      </c>
      <c r="IN738" s="31">
        <f t="shared" si="1176"/>
        <v>1</v>
      </c>
      <c r="IO738" s="31">
        <f t="shared" si="1176"/>
        <v>1</v>
      </c>
      <c r="IP738" s="31">
        <f t="shared" si="1176"/>
        <v>1</v>
      </c>
      <c r="IQ738" s="45">
        <f t="shared" si="1176"/>
        <v>1</v>
      </c>
      <c r="IR738" s="2">
        <f>COUNTIF(IR$13:IR$713,"VSAN")</f>
        <v>1</v>
      </c>
      <c r="IS738" s="2">
        <f>COUNTIF(IS$13:IS$713,"VSAN")</f>
        <v>2</v>
      </c>
      <c r="IT738" s="31">
        <f>COUNTIF(IT$13:IT$713,"VSAN")</f>
        <v>1</v>
      </c>
      <c r="IU738" s="2">
        <f>COUNTIF(IU$13:IU$713,"VSAN")</f>
        <v>1</v>
      </c>
      <c r="IV738" s="2">
        <f>COUNTIF(IV$13:IV$713,"VSAN")</f>
        <v>1</v>
      </c>
      <c r="IW738" s="31">
        <f t="shared" ref="IW738:JP738" si="1177">COUNTIF(IW$15:IW$724,"VSAN")</f>
        <v>1</v>
      </c>
      <c r="IX738" s="31">
        <f t="shared" si="1177"/>
        <v>1</v>
      </c>
      <c r="IY738" s="31">
        <f t="shared" si="1177"/>
        <v>1</v>
      </c>
      <c r="IZ738" s="31">
        <f t="shared" si="1177"/>
        <v>1</v>
      </c>
      <c r="JA738" s="31">
        <f t="shared" si="1177"/>
        <v>1</v>
      </c>
      <c r="JB738" s="31">
        <f t="shared" si="1177"/>
        <v>1</v>
      </c>
      <c r="JC738" s="31">
        <f t="shared" si="1177"/>
        <v>1</v>
      </c>
      <c r="JD738" s="31">
        <f t="shared" si="1177"/>
        <v>1</v>
      </c>
      <c r="JE738" s="31">
        <f t="shared" si="1177"/>
        <v>1</v>
      </c>
      <c r="JF738" s="31">
        <f t="shared" si="1177"/>
        <v>1</v>
      </c>
      <c r="JG738" s="31">
        <f t="shared" si="1177"/>
        <v>1</v>
      </c>
      <c r="JH738" s="31">
        <f t="shared" si="1177"/>
        <v>1</v>
      </c>
      <c r="JI738" s="31">
        <f t="shared" si="1177"/>
        <v>1</v>
      </c>
      <c r="JJ738" s="31">
        <f t="shared" si="1177"/>
        <v>1</v>
      </c>
      <c r="JK738" s="31">
        <f t="shared" si="1177"/>
        <v>1</v>
      </c>
      <c r="JL738" s="31">
        <f t="shared" si="1177"/>
        <v>1</v>
      </c>
      <c r="JM738" s="31">
        <f t="shared" si="1177"/>
        <v>1</v>
      </c>
      <c r="JN738" s="31">
        <f t="shared" si="1177"/>
        <v>1</v>
      </c>
      <c r="JO738" s="31">
        <f t="shared" si="1177"/>
        <v>1</v>
      </c>
      <c r="JP738" s="31">
        <f t="shared" si="1177"/>
        <v>1</v>
      </c>
      <c r="JQ738" s="31"/>
      <c r="JR738" s="31"/>
      <c r="JS738" s="31"/>
      <c r="JT738" s="31"/>
      <c r="JU738" s="31"/>
      <c r="JV738" s="31">
        <f t="shared" ref="JV738:KJ738" si="1178">COUNTIF(JV$15:JV$724,"VSAN")</f>
        <v>1</v>
      </c>
      <c r="JW738" s="31">
        <f t="shared" si="1178"/>
        <v>1</v>
      </c>
      <c r="JX738" s="31">
        <f t="shared" si="1178"/>
        <v>1</v>
      </c>
      <c r="JY738" s="31">
        <f t="shared" si="1178"/>
        <v>1</v>
      </c>
      <c r="JZ738" s="31">
        <f t="shared" si="1178"/>
        <v>1</v>
      </c>
      <c r="KA738" s="31">
        <f t="shared" si="1178"/>
        <v>1</v>
      </c>
      <c r="KB738" s="31">
        <f t="shared" si="1178"/>
        <v>1</v>
      </c>
      <c r="KC738" s="31">
        <f t="shared" si="1178"/>
        <v>1</v>
      </c>
      <c r="KD738" s="31">
        <f t="shared" si="1178"/>
        <v>1</v>
      </c>
      <c r="KE738" s="31">
        <f t="shared" si="1178"/>
        <v>1</v>
      </c>
      <c r="KF738" s="31">
        <f t="shared" si="1178"/>
        <v>1</v>
      </c>
      <c r="KG738" s="31">
        <f t="shared" si="1178"/>
        <v>1</v>
      </c>
      <c r="KH738" s="31">
        <f t="shared" si="1178"/>
        <v>1</v>
      </c>
      <c r="KI738" s="31">
        <f t="shared" si="1178"/>
        <v>1</v>
      </c>
      <c r="KJ738" s="45">
        <f t="shared" si="1178"/>
        <v>1</v>
      </c>
      <c r="KK738" s="2">
        <f>COUNTIF(KK$13:KK$719,"VSAN")</f>
        <v>0</v>
      </c>
      <c r="KL738" s="111">
        <f>COUNTIF(KL$13:KL$719,"VSAN")</f>
        <v>0</v>
      </c>
      <c r="KM738" s="2">
        <f>COUNTIF(KM$13:KM$719,"VSAN")</f>
        <v>0</v>
      </c>
      <c r="KN738" s="113">
        <f t="shared" ref="KN738:LJ738" si="1179">COUNTIF(KN$15:KN$724,"VSAN")</f>
        <v>2</v>
      </c>
      <c r="KO738" s="31">
        <f t="shared" si="1179"/>
        <v>2</v>
      </c>
      <c r="KP738" s="31">
        <f t="shared" si="1179"/>
        <v>2</v>
      </c>
      <c r="KQ738" s="31">
        <f t="shared" si="1179"/>
        <v>2</v>
      </c>
      <c r="KR738" s="31">
        <f t="shared" si="1179"/>
        <v>2</v>
      </c>
      <c r="KS738" s="31">
        <f t="shared" si="1179"/>
        <v>2</v>
      </c>
      <c r="KT738" s="31">
        <f t="shared" si="1179"/>
        <v>2</v>
      </c>
      <c r="KU738" s="31">
        <f t="shared" si="1179"/>
        <v>2</v>
      </c>
      <c r="KV738" s="31">
        <f t="shared" si="1179"/>
        <v>2</v>
      </c>
      <c r="KW738" s="31">
        <f t="shared" si="1179"/>
        <v>2</v>
      </c>
      <c r="KX738" s="31">
        <f t="shared" si="1179"/>
        <v>2</v>
      </c>
      <c r="KY738" s="31">
        <f t="shared" si="1179"/>
        <v>2</v>
      </c>
      <c r="KZ738" s="31">
        <f t="shared" si="1179"/>
        <v>2</v>
      </c>
      <c r="LA738" s="31">
        <f t="shared" si="1179"/>
        <v>2</v>
      </c>
      <c r="LB738" s="31">
        <f t="shared" si="1179"/>
        <v>2</v>
      </c>
      <c r="LC738" s="31">
        <f t="shared" si="1179"/>
        <v>2</v>
      </c>
      <c r="LD738" s="31">
        <f t="shared" si="1179"/>
        <v>2</v>
      </c>
      <c r="LE738" s="31">
        <f t="shared" si="1179"/>
        <v>2</v>
      </c>
      <c r="LF738" s="31">
        <f t="shared" si="1179"/>
        <v>2</v>
      </c>
      <c r="LG738" s="31">
        <f t="shared" si="1179"/>
        <v>2</v>
      </c>
      <c r="LH738" s="31">
        <f t="shared" si="1179"/>
        <v>2</v>
      </c>
      <c r="LI738" s="31">
        <f t="shared" si="1179"/>
        <v>2</v>
      </c>
      <c r="LJ738" s="31">
        <f t="shared" si="1179"/>
        <v>2</v>
      </c>
      <c r="LK738" s="31"/>
      <c r="LL738" s="31"/>
      <c r="LM738" s="31"/>
      <c r="LN738" s="31"/>
      <c r="LO738" s="31">
        <f>COUNTIF(LO$15:LO$724,"VSAN")</f>
        <v>2</v>
      </c>
      <c r="LP738" s="31"/>
      <c r="LQ738" s="31">
        <f t="shared" ref="LQ738:MA738" si="1180">COUNTIF(LQ$15:LQ$724,"VSAN")</f>
        <v>2</v>
      </c>
      <c r="LR738" s="31">
        <f t="shared" si="1180"/>
        <v>2</v>
      </c>
      <c r="LS738" s="31">
        <f t="shared" si="1180"/>
        <v>2</v>
      </c>
      <c r="LT738" s="31">
        <f t="shared" si="1180"/>
        <v>2</v>
      </c>
      <c r="LU738" s="31">
        <f t="shared" si="1180"/>
        <v>2</v>
      </c>
      <c r="LV738" s="31">
        <f t="shared" si="1180"/>
        <v>2</v>
      </c>
      <c r="LW738" s="31">
        <f t="shared" si="1180"/>
        <v>2</v>
      </c>
      <c r="LX738" s="31">
        <f t="shared" si="1180"/>
        <v>2</v>
      </c>
      <c r="LY738" s="31">
        <f t="shared" si="1180"/>
        <v>2</v>
      </c>
      <c r="LZ738" s="31">
        <f t="shared" si="1180"/>
        <v>2</v>
      </c>
      <c r="MA738" s="31">
        <f t="shared" si="1180"/>
        <v>2</v>
      </c>
      <c r="MB738" s="2">
        <f>COUNTIF(MB$13:MB$719,"VSAN")</f>
        <v>2</v>
      </c>
      <c r="MC738" s="2">
        <f>COUNTIF(MC$13:MC$719,"VSAN")</f>
        <v>2</v>
      </c>
      <c r="MD738" s="31">
        <f t="shared" ref="MD738:NA738" si="1181">COUNTIF(MD$15:MD$724,"VSAN")</f>
        <v>3</v>
      </c>
      <c r="ME738" s="31">
        <f t="shared" si="1181"/>
        <v>3</v>
      </c>
      <c r="MF738" s="31">
        <f t="shared" si="1181"/>
        <v>3</v>
      </c>
      <c r="MG738" s="31">
        <f t="shared" si="1181"/>
        <v>3</v>
      </c>
      <c r="MH738" s="31">
        <f t="shared" si="1181"/>
        <v>3</v>
      </c>
      <c r="MI738" s="31">
        <f t="shared" si="1181"/>
        <v>3</v>
      </c>
      <c r="MJ738" s="31">
        <f t="shared" si="1181"/>
        <v>3</v>
      </c>
      <c r="MK738" s="31">
        <f t="shared" si="1181"/>
        <v>3</v>
      </c>
      <c r="ML738" s="31">
        <f t="shared" si="1181"/>
        <v>3</v>
      </c>
      <c r="MM738" s="31">
        <f t="shared" si="1181"/>
        <v>3</v>
      </c>
      <c r="MN738" s="31">
        <f t="shared" si="1181"/>
        <v>3</v>
      </c>
      <c r="MO738" s="31">
        <f t="shared" si="1181"/>
        <v>3</v>
      </c>
      <c r="MP738" s="31">
        <f t="shared" si="1181"/>
        <v>3</v>
      </c>
      <c r="MQ738" s="31">
        <f t="shared" si="1181"/>
        <v>3</v>
      </c>
      <c r="MR738" s="31">
        <f t="shared" si="1181"/>
        <v>3</v>
      </c>
      <c r="MS738" s="31">
        <f t="shared" si="1181"/>
        <v>3</v>
      </c>
      <c r="MT738" s="31">
        <f t="shared" si="1181"/>
        <v>3</v>
      </c>
      <c r="MU738" s="31">
        <f t="shared" si="1181"/>
        <v>3</v>
      </c>
      <c r="MV738" s="31">
        <f t="shared" si="1181"/>
        <v>3</v>
      </c>
      <c r="MW738" s="31">
        <f t="shared" si="1181"/>
        <v>3</v>
      </c>
      <c r="MX738" s="31">
        <f t="shared" si="1181"/>
        <v>3</v>
      </c>
      <c r="MY738" s="31">
        <f t="shared" si="1181"/>
        <v>3</v>
      </c>
      <c r="MZ738" s="31">
        <f t="shared" si="1181"/>
        <v>3</v>
      </c>
      <c r="NA738" s="31">
        <f t="shared" si="1181"/>
        <v>3</v>
      </c>
      <c r="NB738" s="31"/>
      <c r="NC738" s="31">
        <f t="shared" ref="NC738:NM738" si="1182">COUNTIF(NC$15:NC$724,"VSAN")</f>
        <v>3</v>
      </c>
      <c r="ND738" s="31">
        <f t="shared" si="1182"/>
        <v>3</v>
      </c>
      <c r="NE738" s="31">
        <f t="shared" si="1182"/>
        <v>3</v>
      </c>
      <c r="NF738" s="31">
        <f t="shared" si="1182"/>
        <v>3</v>
      </c>
      <c r="NG738" s="31">
        <f t="shared" si="1182"/>
        <v>3</v>
      </c>
      <c r="NH738" s="31">
        <f t="shared" si="1182"/>
        <v>3</v>
      </c>
      <c r="NI738" s="31">
        <f t="shared" si="1182"/>
        <v>3</v>
      </c>
      <c r="NJ738" s="31">
        <f t="shared" si="1182"/>
        <v>3</v>
      </c>
      <c r="NK738" s="31">
        <f t="shared" si="1182"/>
        <v>3</v>
      </c>
      <c r="NL738" s="31">
        <f t="shared" si="1182"/>
        <v>3</v>
      </c>
      <c r="NM738" s="31">
        <f t="shared" si="1182"/>
        <v>3</v>
      </c>
      <c r="NN738" s="2">
        <f>COUNTIF(NN$13:NN$713,"VSAN")</f>
        <v>1</v>
      </c>
      <c r="NO738" s="2">
        <f>COUNTIF(NO$13:NO$713,"VSAN")</f>
        <v>1</v>
      </c>
      <c r="NP738" s="31">
        <f t="shared" ref="NP738:OM738" si="1183">COUNTIF(NP$15:NP$724,"VSAN")</f>
        <v>3</v>
      </c>
      <c r="NQ738" s="31">
        <f t="shared" si="1183"/>
        <v>3</v>
      </c>
      <c r="NR738" s="31">
        <f t="shared" si="1183"/>
        <v>3</v>
      </c>
      <c r="NS738" s="31">
        <f t="shared" si="1183"/>
        <v>3</v>
      </c>
      <c r="NT738" s="31">
        <f t="shared" si="1183"/>
        <v>3</v>
      </c>
      <c r="NU738" s="31">
        <f t="shared" si="1183"/>
        <v>3</v>
      </c>
      <c r="NV738" s="31">
        <f t="shared" si="1183"/>
        <v>3</v>
      </c>
      <c r="NW738" s="31">
        <f t="shared" si="1183"/>
        <v>3</v>
      </c>
      <c r="NX738" s="31">
        <f t="shared" si="1183"/>
        <v>3</v>
      </c>
      <c r="NY738" s="31">
        <f t="shared" si="1183"/>
        <v>3</v>
      </c>
      <c r="NZ738" s="31">
        <f t="shared" si="1183"/>
        <v>3</v>
      </c>
      <c r="OA738" s="31">
        <f t="shared" si="1183"/>
        <v>3</v>
      </c>
      <c r="OB738" s="31">
        <f t="shared" si="1183"/>
        <v>3</v>
      </c>
      <c r="OC738" s="31">
        <f t="shared" si="1183"/>
        <v>3</v>
      </c>
      <c r="OD738" s="31">
        <f t="shared" si="1183"/>
        <v>3</v>
      </c>
      <c r="OE738" s="31">
        <f t="shared" si="1183"/>
        <v>3</v>
      </c>
      <c r="OF738" s="31">
        <f t="shared" si="1183"/>
        <v>3</v>
      </c>
      <c r="OG738" s="31">
        <f t="shared" si="1183"/>
        <v>3</v>
      </c>
      <c r="OH738" s="31">
        <f t="shared" si="1183"/>
        <v>3</v>
      </c>
      <c r="OI738" s="31">
        <f t="shared" si="1183"/>
        <v>3</v>
      </c>
      <c r="OJ738" s="31">
        <f t="shared" si="1183"/>
        <v>3</v>
      </c>
      <c r="OK738" s="31">
        <f t="shared" si="1183"/>
        <v>3</v>
      </c>
      <c r="OL738" s="31">
        <f t="shared" si="1183"/>
        <v>3</v>
      </c>
      <c r="OM738" s="31">
        <f t="shared" si="1183"/>
        <v>3</v>
      </c>
      <c r="ON738" s="31"/>
      <c r="OO738" s="31">
        <f t="shared" ref="OO738:OY738" si="1184">COUNTIF(OO$15:OO$724,"VSAN")</f>
        <v>3</v>
      </c>
      <c r="OP738" s="31">
        <f t="shared" si="1184"/>
        <v>3</v>
      </c>
      <c r="OQ738" s="31">
        <f t="shared" si="1184"/>
        <v>3</v>
      </c>
      <c r="OR738" s="31">
        <f t="shared" si="1184"/>
        <v>3</v>
      </c>
      <c r="OS738" s="31">
        <f t="shared" si="1184"/>
        <v>3</v>
      </c>
      <c r="OT738" s="31">
        <f t="shared" si="1184"/>
        <v>3</v>
      </c>
      <c r="OU738" s="31">
        <f t="shared" si="1184"/>
        <v>3</v>
      </c>
      <c r="OV738" s="31">
        <f t="shared" si="1184"/>
        <v>3</v>
      </c>
      <c r="OW738" s="31">
        <f t="shared" si="1184"/>
        <v>3</v>
      </c>
      <c r="OX738" s="31">
        <f t="shared" si="1184"/>
        <v>3</v>
      </c>
      <c r="OY738" s="45">
        <f t="shared" si="1184"/>
        <v>3</v>
      </c>
      <c r="OZ738" s="2"/>
    </row>
    <row r="739" spans="1:421" s="25" customFormat="1" ht="18" customHeight="1">
      <c r="A739" s="39"/>
      <c r="B739" s="433" t="s">
        <v>621</v>
      </c>
      <c r="C739" s="434"/>
      <c r="D739" s="434"/>
      <c r="E739" s="435"/>
      <c r="F739" s="436"/>
      <c r="G739" s="437"/>
      <c r="H739" s="118"/>
      <c r="I739" s="119"/>
      <c r="J739" s="60"/>
      <c r="K739" s="64"/>
      <c r="L739" s="70"/>
      <c r="N739" s="39"/>
      <c r="O739" s="39"/>
      <c r="P739" s="39"/>
      <c r="Q739" s="21"/>
      <c r="R739" s="21"/>
      <c r="S739" s="21"/>
      <c r="T739" s="21"/>
      <c r="U739" s="21"/>
      <c r="V739" s="21"/>
      <c r="W739" s="71"/>
      <c r="X739" s="21"/>
      <c r="Y739" s="71"/>
      <c r="Z739" s="21"/>
      <c r="AA739" s="21"/>
      <c r="AB739" s="21"/>
      <c r="AC739" s="42">
        <f>COUNTIF(AC$13:AC$719,"HĐC")+COUNTIF(AC$13:AC$719,"ĐTT/HĐC")+COUNTIF(AC$13:AC$719,"HĐH/HĐC")</f>
        <v>6</v>
      </c>
      <c r="AD739" s="42">
        <f>COUNTIF(AD$13:AD$719,"HĐC")+COUNTIF(AD$13:AD$719,"ĐTT/HĐC")+COUNTIF(AD$13:AD$719,"HĐH/HĐC")</f>
        <v>7</v>
      </c>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8"/>
      <c r="BJ739" s="38"/>
      <c r="BK739" s="38"/>
      <c r="BL739" s="38"/>
      <c r="BM739" s="38"/>
      <c r="BN739" s="38"/>
      <c r="BO739" s="38"/>
      <c r="BP739" s="38"/>
      <c r="BQ739" s="38"/>
      <c r="BR739" s="22"/>
      <c r="BS739" s="209">
        <f>COUNTIF(BS$13:BS$719,"HĐC")+COUNTIF(BS$13:BS$719,"ĐTT/HĐC")+COUNTIF(BS$13:BS$719,"HĐH/HĐC")</f>
        <v>6</v>
      </c>
      <c r="BT739" s="209">
        <f>COUNTIF(BT$13:BT$719,"HĐC")+COUNTIF(BT$13:BT$719,"ĐTT/HĐC")+COUNTIF(BT$13:BT$719,"HĐH/HĐC")</f>
        <v>6</v>
      </c>
      <c r="BU739" s="42"/>
      <c r="BV739" s="42"/>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39"/>
      <c r="DH739" s="39"/>
      <c r="DI739" s="39"/>
      <c r="DJ739" s="39"/>
      <c r="DK739" s="39"/>
      <c r="DL739" s="42">
        <f>COUNTIF(DL$15:DL$718,"HĐC")+COUNTIF(DL$15:DL$718,"HĐH/HĐC")</f>
        <v>3</v>
      </c>
      <c r="DM739" s="42">
        <f>COUNTIF(DM$15:DM$718,"HĐC")+COUNTIF(DM$15:DM$718,"HĐH/HĐC")</f>
        <v>2</v>
      </c>
      <c r="DN739" s="42">
        <f>COUNTIF(DN$15:DN$718,"HĐC")+COUNTIF(DN$15:DN$718,"HĐH/HĐC")</f>
        <v>2</v>
      </c>
      <c r="DO739" s="42">
        <f>COUNTIF(DO$15:DO$718,"HĐC")+COUNTIF(DO$15:DO$718,"HĐH/HĐC")</f>
        <v>2</v>
      </c>
      <c r="DP739" s="39"/>
      <c r="DQ739" s="39"/>
      <c r="DR739" s="39"/>
      <c r="DS739" s="39"/>
      <c r="DT739" s="39"/>
      <c r="DU739" s="39"/>
      <c r="DV739" s="39"/>
      <c r="DW739" s="39"/>
      <c r="DX739" s="39"/>
      <c r="DY739" s="39"/>
      <c r="DZ739" s="39"/>
      <c r="EA739" s="39"/>
      <c r="EB739" s="39"/>
      <c r="EC739" s="39"/>
      <c r="ED739" s="39"/>
      <c r="EE739" s="39"/>
      <c r="EF739" s="39"/>
      <c r="EG739" s="39"/>
      <c r="EH739" s="39"/>
      <c r="EI739" s="39"/>
      <c r="EJ739" s="39"/>
      <c r="EK739" s="39"/>
      <c r="EL739" s="39"/>
      <c r="EM739" s="39"/>
      <c r="EN739" s="39"/>
      <c r="EO739" s="39"/>
      <c r="EP739" s="39"/>
      <c r="EQ739" s="39"/>
      <c r="ER739" s="39"/>
      <c r="ES739" s="39"/>
      <c r="ET739" s="39"/>
      <c r="EU739" s="39"/>
      <c r="EV739" s="39"/>
      <c r="EW739" s="39"/>
      <c r="EX739" s="39"/>
      <c r="EY739" s="39"/>
      <c r="EZ739" s="39"/>
      <c r="FA739" s="39"/>
      <c r="FB739" s="39"/>
      <c r="FC739" s="39"/>
      <c r="FD739" s="39"/>
      <c r="FE739" s="31">
        <f>COUNTIF(FE$13:FE$717,"HĐC")+COUNTIF(FE$13:FE$717,"HĐH/HĐC")+COUNTIF(FE$13:FE$717,"ĐTT/HĐC")</f>
        <v>5</v>
      </c>
      <c r="FF739" s="31">
        <f>COUNTIF(FF$13:FF$717,"HĐC")+COUNTIF(FF$13:FF$717,"HĐH/HĐC")+COUNTIF(FF$13:FF$717,"ĐTT/HĐC")</f>
        <v>3</v>
      </c>
      <c r="FG739" s="31">
        <f>COUNTIF(FG$13:FG$717,"HĐC")+COUNTIF(FG$13:FG$717,"HĐH/HĐC")+COUNTIF(FG$13:FG$717,"ĐTT/HĐC")</f>
        <v>4</v>
      </c>
      <c r="FH739" s="31">
        <f>COUNTIF(FH$13:FH$717,"HĐC")+COUNTIF(FH$13:FH$717,"HĐH/HĐC")+COUNTIF(FH$13:FH$717,"ĐTT/HĐC")</f>
        <v>2</v>
      </c>
      <c r="FI739" s="31">
        <f>COUNTIF(FI$13:FI$717,"HĐC")+COUNTIF(FI$13:FI$717,"HĐH/HĐC")+COUNTIF(FI$13:FI$717,"ĐTT/HĐC")</f>
        <v>4</v>
      </c>
      <c r="FJ739" s="2">
        <f>COUNTIF(FJ$13:FJ$694,"HĐC")</f>
        <v>0</v>
      </c>
      <c r="FK739" s="39"/>
      <c r="FL739" s="39"/>
      <c r="FM739" s="93"/>
      <c r="FN739" s="98"/>
      <c r="FO739" s="39"/>
      <c r="FP739" s="98"/>
      <c r="FQ739" s="39"/>
      <c r="FR739" s="39"/>
      <c r="FS739" s="39"/>
      <c r="FT739" s="98"/>
      <c r="FU739" s="39"/>
      <c r="FV739" s="39"/>
      <c r="FW739" s="39"/>
      <c r="FX739" s="39"/>
      <c r="FY739" s="39"/>
      <c r="FZ739" s="39"/>
      <c r="GA739" s="39"/>
      <c r="GB739" s="39"/>
      <c r="GC739" s="39"/>
      <c r="GD739" s="39"/>
      <c r="GE739" s="39"/>
      <c r="GF739" s="39"/>
      <c r="GG739" s="93"/>
      <c r="GH739" s="39"/>
      <c r="GI739" s="39"/>
      <c r="GJ739" s="39"/>
      <c r="GK739" s="39"/>
      <c r="GL739" s="39"/>
      <c r="GM739" s="39"/>
      <c r="GN739" s="39"/>
      <c r="GO739" s="39"/>
      <c r="GP739" s="39"/>
      <c r="GQ739" s="39"/>
      <c r="GR739" s="39"/>
      <c r="GS739" s="39"/>
      <c r="GT739" s="39"/>
      <c r="GU739" s="39"/>
      <c r="GV739" s="39"/>
      <c r="GW739" s="39"/>
      <c r="GX739" s="39"/>
      <c r="GY739" s="63">
        <f>COUNTIF(GY$13:GY$719,"HĐC")+COUNTIF(GY$13:GY$719,"ĐTT/HĐC")</f>
        <v>3</v>
      </c>
      <c r="GZ739" s="63">
        <f>COUNTIF(GZ$13:GZ$719,"HĐC")+COUNTIF(GZ$13:GZ$719,"ĐTT/HĐC")</f>
        <v>2</v>
      </c>
      <c r="HA739" s="63">
        <f>COUNTIF(HA$13:HA$719,"HĐC")+COUNTIF(HA$13:HA$719,"ĐTT/HĐC")</f>
        <v>2</v>
      </c>
      <c r="HB739" s="63">
        <f>COUNTIF(HB$13:HB$719,"HĐC")+COUNTIF(HB$13:HB$719,"ĐTT/HĐC")+COUNTIF(HB$13:HB$719,"HĐH/HĐC")</f>
        <v>2</v>
      </c>
      <c r="HC739" s="63">
        <f>COUNTIF(HC$13:HC$719,"HĐC")+COUNTIF(HC$13:HC$719,"ĐTT/HĐC")+COUNTIF(HC$13:HC$719,"HĐH/HĐC")</f>
        <v>2</v>
      </c>
      <c r="HD739" s="39"/>
      <c r="HE739" s="39"/>
      <c r="HF739" s="39"/>
      <c r="HG739" s="39"/>
      <c r="HH739" s="39"/>
      <c r="HI739" s="39"/>
      <c r="HJ739" s="39"/>
      <c r="HK739" s="39"/>
      <c r="HL739" s="39"/>
      <c r="HM739" s="39"/>
      <c r="HN739" s="39"/>
      <c r="HO739" s="39"/>
      <c r="HP739" s="39"/>
      <c r="HQ739" s="39"/>
      <c r="HR739" s="39"/>
      <c r="HS739" s="39"/>
      <c r="HT739" s="39"/>
      <c r="HU739" s="39"/>
      <c r="HV739" s="39"/>
      <c r="HW739" s="39"/>
      <c r="HX739" s="39"/>
      <c r="HY739" s="39"/>
      <c r="HZ739" s="39"/>
      <c r="IA739" s="39"/>
      <c r="IB739" s="39"/>
      <c r="IC739" s="39"/>
      <c r="ID739" s="39"/>
      <c r="IE739" s="39"/>
      <c r="IF739" s="39"/>
      <c r="IG739" s="39"/>
      <c r="IH739" s="39"/>
      <c r="II739" s="39"/>
      <c r="IJ739" s="39"/>
      <c r="IK739" s="39"/>
      <c r="IL739" s="39"/>
      <c r="IM739" s="39"/>
      <c r="IN739" s="39"/>
      <c r="IO739" s="39"/>
      <c r="IP739" s="39"/>
      <c r="IQ739" s="39"/>
      <c r="IR739" s="63">
        <f>COUNTIF(IR$13:IR$720,"HĐC")+COUNTIF(IR$13:IR$720,"HĐH/HĐC")+COUNTIF(IR$13:IR$720,"ĐTT/HĐC")</f>
        <v>3</v>
      </c>
      <c r="IS739" s="63">
        <f>COUNTIF(IS$13:IS$720,"HĐC")+COUNTIF(IS$13:IS$720,"HĐH/HĐC")+COUNTIF(IS$13:IS$720,"ĐTT/HĐC")</f>
        <v>2</v>
      </c>
      <c r="IT739" s="63">
        <f>COUNTIF(IT$13:IT$720,"HĐC")+COUNTIF(IT$13:IT$720,"HĐH/HĐC")+COUNTIF(IT$13:IT$720,"ĐTT/HĐC")</f>
        <v>3</v>
      </c>
      <c r="IU739" s="63">
        <f>COUNTIF(IU$13:IU$720,"HĐC")+COUNTIF(IU$13:IU$720,"HĐH/HĐC")+COUNTIF(IU$13:IU$720,"ĐTT/HĐC")</f>
        <v>2</v>
      </c>
      <c r="IV739" s="63">
        <f>COUNTIF(IV$13:IV$720,"HĐC")+COUNTIF(IV$13:IV$720,"HĐH/HĐC")+COUNTIF(IV$13:IV$720,"ĐTT/HĐC")</f>
        <v>3</v>
      </c>
      <c r="IW739" s="39"/>
      <c r="IX739" s="39"/>
      <c r="IY739" s="39"/>
      <c r="IZ739" s="39"/>
      <c r="JA739" s="39"/>
      <c r="JB739" s="39"/>
      <c r="JC739" s="39"/>
      <c r="JD739" s="39"/>
      <c r="JE739" s="39"/>
      <c r="JF739" s="39"/>
      <c r="JG739" s="39"/>
      <c r="JH739" s="39"/>
      <c r="JI739" s="39"/>
      <c r="JJ739" s="39"/>
      <c r="JK739" s="39"/>
      <c r="JL739" s="39"/>
      <c r="JM739" s="39"/>
      <c r="JN739" s="39"/>
      <c r="JO739" s="39"/>
      <c r="JP739" s="39"/>
      <c r="JQ739" s="39"/>
      <c r="JR739" s="39"/>
      <c r="JS739" s="39"/>
      <c r="JT739" s="39"/>
      <c r="JU739" s="39"/>
      <c r="JV739" s="39"/>
      <c r="JW739" s="39"/>
      <c r="JX739" s="39"/>
      <c r="JY739" s="39"/>
      <c r="JZ739" s="39"/>
      <c r="KA739" s="39"/>
      <c r="KB739" s="39"/>
      <c r="KC739" s="39"/>
      <c r="KD739" s="39"/>
      <c r="KE739" s="39"/>
      <c r="KF739" s="39"/>
      <c r="KG739" s="39"/>
      <c r="KH739" s="39"/>
      <c r="KI739" s="39"/>
      <c r="KJ739" s="39"/>
      <c r="KK739" s="114">
        <f>COUNTIF(KK$13:KK$721,"HĐC")+COUNTIF(KK$13:KK$721,"HĐH/HĐC")+COUNTIF(KK$13:KK$721,"HĐG/HĐC")</f>
        <v>4</v>
      </c>
      <c r="KL739" s="107">
        <f>COUNTIF(KL$13:KL$721,"HĐC")+COUNTIF(KL$13:KL$721,"HĐH/HĐC")+COUNTIF(KL$13:KL$721,"HĐG/HĐC")</f>
        <v>2</v>
      </c>
      <c r="KM739" s="114">
        <f>COUNTIF(KM$13:KM$721,"HĐC")+COUNTIF(KM$13:KM$721,"HĐH/HĐC")+COUNTIF(KM$13:KM$721,"HĐG/HĐC")</f>
        <v>7</v>
      </c>
      <c r="KN739" s="39"/>
      <c r="KO739" s="39"/>
      <c r="KP739" s="39"/>
      <c r="KQ739" s="32"/>
      <c r="KR739" s="39"/>
      <c r="KS739" s="39"/>
      <c r="KT739" s="39"/>
      <c r="KU739" s="39"/>
      <c r="KV739" s="39"/>
      <c r="KW739" s="39"/>
      <c r="KX739" s="39"/>
      <c r="KY739" s="39"/>
      <c r="KZ739" s="39"/>
      <c r="LA739" s="39"/>
      <c r="LB739" s="39"/>
      <c r="LC739" s="39"/>
      <c r="LD739" s="39"/>
      <c r="LE739" s="39"/>
      <c r="LF739" s="39"/>
      <c r="LG739" s="39"/>
      <c r="LH739" s="39"/>
      <c r="LI739" s="39"/>
      <c r="LJ739" s="39"/>
      <c r="LK739" s="39"/>
      <c r="LL739" s="39"/>
      <c r="LM739" s="39"/>
      <c r="LN739" s="39"/>
      <c r="LO739" s="39"/>
      <c r="LP739" s="39"/>
      <c r="LQ739" s="39"/>
      <c r="LR739" s="39"/>
      <c r="LS739" s="39"/>
      <c r="LT739" s="39"/>
      <c r="LU739" s="39"/>
      <c r="LV739" s="39"/>
      <c r="LW739" s="39"/>
      <c r="LX739" s="39"/>
      <c r="LY739" s="39"/>
      <c r="LZ739" s="39"/>
      <c r="MA739" s="39"/>
      <c r="MB739" s="2">
        <f>COUNTIF(MB$13:MB$719,"HĐC")</f>
        <v>3</v>
      </c>
      <c r="MC739" s="2">
        <f>COUNTIF(MC$13:MC$719,"HĐC")</f>
        <v>3</v>
      </c>
      <c r="MD739" s="39"/>
      <c r="ME739" s="39"/>
      <c r="MF739" s="39"/>
      <c r="MG739" s="39"/>
      <c r="MH739" s="39"/>
      <c r="MI739" s="39"/>
      <c r="MJ739" s="39"/>
      <c r="MK739" s="39"/>
      <c r="ML739" s="39"/>
      <c r="MM739" s="39"/>
      <c r="MN739" s="39"/>
      <c r="MO739" s="39"/>
      <c r="MP739" s="39"/>
      <c r="MQ739" s="39"/>
      <c r="MR739" s="39"/>
      <c r="MS739" s="39"/>
      <c r="MT739" s="39"/>
      <c r="MU739" s="39"/>
      <c r="MV739" s="39"/>
      <c r="MW739" s="39"/>
      <c r="MX739" s="39"/>
      <c r="MY739" s="39"/>
      <c r="MZ739" s="39"/>
      <c r="NA739" s="39"/>
      <c r="NB739" s="39"/>
      <c r="NC739" s="39"/>
      <c r="ND739" s="39"/>
      <c r="NE739" s="39"/>
      <c r="NF739" s="39"/>
      <c r="NG739" s="39"/>
      <c r="NH739" s="39"/>
      <c r="NI739" s="39"/>
      <c r="NJ739" s="39"/>
      <c r="NK739" s="39"/>
      <c r="NL739" s="39"/>
      <c r="NM739" s="39"/>
      <c r="NN739" s="2">
        <f>COUNTIF(NN$13:NN$713,"HĐC")</f>
        <v>1</v>
      </c>
      <c r="NO739" s="2">
        <f>COUNTIF(NO$13:NO$713,"HĐC")</f>
        <v>1</v>
      </c>
      <c r="NP739" s="39"/>
      <c r="NQ739" s="39"/>
      <c r="NR739" s="39"/>
      <c r="NS739" s="39"/>
      <c r="NT739" s="39"/>
      <c r="NU739" s="39"/>
      <c r="NV739" s="39"/>
      <c r="NW739" s="39"/>
      <c r="NX739" s="39"/>
      <c r="NY739" s="39"/>
      <c r="NZ739" s="39"/>
      <c r="OA739" s="39"/>
      <c r="OB739" s="39"/>
      <c r="OC739" s="39"/>
      <c r="OD739" s="39"/>
      <c r="OE739" s="39"/>
      <c r="OF739" s="39"/>
      <c r="OG739" s="39"/>
      <c r="OH739" s="39"/>
      <c r="OI739" s="39"/>
      <c r="OJ739" s="39"/>
      <c r="OK739" s="39"/>
      <c r="OL739" s="39"/>
      <c r="OM739" s="39"/>
      <c r="ON739" s="39"/>
      <c r="OO739" s="39"/>
      <c r="OP739" s="39"/>
      <c r="OQ739" s="39"/>
      <c r="OR739" s="39"/>
      <c r="OS739" s="39"/>
      <c r="OT739" s="39"/>
      <c r="OU739" s="39"/>
      <c r="OV739" s="39"/>
      <c r="OW739" s="39"/>
      <c r="OX739" s="39"/>
      <c r="OY739" s="39"/>
      <c r="OZ739" s="2"/>
      <c r="PB739" s="74"/>
      <c r="PD739" s="74"/>
    </row>
    <row r="740" spans="1:421" s="25" customFormat="1" ht="18" customHeight="1">
      <c r="A740" s="39"/>
      <c r="B740" s="433" t="s">
        <v>622</v>
      </c>
      <c r="C740" s="434"/>
      <c r="D740" s="434"/>
      <c r="E740" s="435"/>
      <c r="F740" s="436"/>
      <c r="G740" s="437"/>
      <c r="H740" s="118"/>
      <c r="I740" s="119"/>
      <c r="J740" s="60"/>
      <c r="K740" s="64"/>
      <c r="L740" s="70"/>
      <c r="N740" s="39"/>
      <c r="O740" s="39"/>
      <c r="P740" s="39"/>
      <c r="Q740" s="21"/>
      <c r="R740" s="21"/>
      <c r="S740" s="21"/>
      <c r="T740" s="21"/>
      <c r="U740" s="21"/>
      <c r="V740" s="21"/>
      <c r="W740" s="71"/>
      <c r="X740" s="21"/>
      <c r="Y740" s="71"/>
      <c r="Z740" s="21"/>
      <c r="AA740" s="21"/>
      <c r="AB740" s="21"/>
      <c r="AC740" s="2">
        <f>COUNTIF(AC$13:AC$719,"TQDN")</f>
        <v>0</v>
      </c>
      <c r="AD740" s="2">
        <f>COUNTIF(AD$13:AD$719,"TQDN")</f>
        <v>0</v>
      </c>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8"/>
      <c r="BJ740" s="38"/>
      <c r="BK740" s="38"/>
      <c r="BL740" s="38"/>
      <c r="BM740" s="38"/>
      <c r="BN740" s="38"/>
      <c r="BO740" s="38"/>
      <c r="BP740" s="38"/>
      <c r="BQ740" s="38"/>
      <c r="BR740" s="22"/>
      <c r="BS740" s="262">
        <f>COUNTIF(BS$13:BS$719,"TQDN")</f>
        <v>0</v>
      </c>
      <c r="BT740" s="262">
        <f>COUNTIF(BT$13:BT$719,"TQDN")</f>
        <v>0</v>
      </c>
      <c r="BU740" s="27"/>
      <c r="BV740" s="31"/>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2">
        <f>COUNTIF(DL$13:DL$716,"TQDN")</f>
        <v>0</v>
      </c>
      <c r="DM740" s="2">
        <f>COUNTIF(DM$13:DM$716,"TQDN")</f>
        <v>0</v>
      </c>
      <c r="DN740" s="2">
        <f>COUNTIF(DN$13:DN$716,"TQDN")</f>
        <v>0</v>
      </c>
      <c r="DO740" s="2">
        <f>COUNTIF(DO$13:DO$716,"TQDN")</f>
        <v>0</v>
      </c>
      <c r="DP740" s="39"/>
      <c r="DQ740" s="39"/>
      <c r="DR740" s="39"/>
      <c r="DS740" s="39"/>
      <c r="DT740" s="39"/>
      <c r="DU740" s="39"/>
      <c r="DV740" s="39"/>
      <c r="DW740" s="39"/>
      <c r="DX740" s="39"/>
      <c r="DY740" s="39"/>
      <c r="DZ740" s="39"/>
      <c r="EA740" s="39"/>
      <c r="EB740" s="39"/>
      <c r="EC740" s="39"/>
      <c r="ED740" s="39"/>
      <c r="EE740" s="39"/>
      <c r="EF740" s="39"/>
      <c r="EG740" s="39"/>
      <c r="EH740" s="39"/>
      <c r="EI740" s="39"/>
      <c r="EJ740" s="39"/>
      <c r="EK740" s="39"/>
      <c r="EL740" s="39"/>
      <c r="EM740" s="39"/>
      <c r="EN740" s="39"/>
      <c r="EO740" s="39"/>
      <c r="EP740" s="39"/>
      <c r="EQ740" s="39"/>
      <c r="ER740" s="39"/>
      <c r="ES740" s="39"/>
      <c r="ET740" s="39"/>
      <c r="EU740" s="39"/>
      <c r="EV740" s="39"/>
      <c r="EW740" s="39"/>
      <c r="EX740" s="39"/>
      <c r="EY740" s="39"/>
      <c r="EZ740" s="39"/>
      <c r="FA740" s="39"/>
      <c r="FB740" s="39"/>
      <c r="FC740" s="39"/>
      <c r="FD740" s="39"/>
      <c r="FE740" s="2">
        <f>COUNTIF(FE$13:FE$717,"TQDN")</f>
        <v>0</v>
      </c>
      <c r="FF740" s="2">
        <f>COUNTIF(FF$13:FF$717,"TQDN")</f>
        <v>1</v>
      </c>
      <c r="FG740" s="2">
        <f>COUNTIF(FG$13:FG$717,"TQDN")</f>
        <v>0</v>
      </c>
      <c r="FH740" s="2">
        <f>COUNTIF(FH$13:FH$717,"TQDN")</f>
        <v>0</v>
      </c>
      <c r="FI740" s="2">
        <f>COUNTIF(FI$13:FI$717,"TQDN")</f>
        <v>0</v>
      </c>
      <c r="FJ740" s="2">
        <f>COUNTIF(FJ$13:FJ$694,"TQDN")</f>
        <v>0</v>
      </c>
      <c r="FK740" s="39"/>
      <c r="FL740" s="39"/>
      <c r="FM740" s="93"/>
      <c r="FN740" s="98"/>
      <c r="FO740" s="39"/>
      <c r="FP740" s="98"/>
      <c r="FQ740" s="39"/>
      <c r="FR740" s="39"/>
      <c r="FS740" s="39"/>
      <c r="FT740" s="98"/>
      <c r="FU740" s="39"/>
      <c r="FV740" s="39"/>
      <c r="FW740" s="39"/>
      <c r="FX740" s="39"/>
      <c r="FY740" s="39"/>
      <c r="FZ740" s="39"/>
      <c r="GA740" s="39"/>
      <c r="GB740" s="39"/>
      <c r="GC740" s="39"/>
      <c r="GD740" s="39"/>
      <c r="GE740" s="39"/>
      <c r="GF740" s="39"/>
      <c r="GG740" s="93"/>
      <c r="GH740" s="39"/>
      <c r="GI740" s="39"/>
      <c r="GJ740" s="39"/>
      <c r="GK740" s="39"/>
      <c r="GL740" s="39"/>
      <c r="GM740" s="39"/>
      <c r="GN740" s="39"/>
      <c r="GO740" s="39"/>
      <c r="GP740" s="39"/>
      <c r="GQ740" s="39"/>
      <c r="GR740" s="39"/>
      <c r="GS740" s="39"/>
      <c r="GT740" s="39"/>
      <c r="GU740" s="39"/>
      <c r="GV740" s="39"/>
      <c r="GW740" s="39"/>
      <c r="GX740" s="39"/>
      <c r="GY740" s="2">
        <f>COUNTIF(GY$13:GY$719,"TQDN")</f>
        <v>0</v>
      </c>
      <c r="GZ740" s="2">
        <f>COUNTIF(GZ$13:GZ$719,"TQDN")</f>
        <v>0</v>
      </c>
      <c r="HA740" s="2">
        <f>COUNTIF(HA$13:HA$719,"TQDN")</f>
        <v>0</v>
      </c>
      <c r="HB740" s="2">
        <f>COUNTIF(HB$13:HB$719,"TQDN")</f>
        <v>0</v>
      </c>
      <c r="HC740" s="2">
        <f>COUNTIF(HC$13:HC$719,"TQDN")</f>
        <v>0</v>
      </c>
      <c r="HD740" s="39"/>
      <c r="HE740" s="39"/>
      <c r="HF740" s="39"/>
      <c r="HG740" s="39"/>
      <c r="HH740" s="39"/>
      <c r="HI740" s="39"/>
      <c r="HJ740" s="39"/>
      <c r="HK740" s="39"/>
      <c r="HL740" s="39"/>
      <c r="HM740" s="39"/>
      <c r="HN740" s="39"/>
      <c r="HO740" s="39"/>
      <c r="HP740" s="39"/>
      <c r="HQ740" s="39"/>
      <c r="HR740" s="39"/>
      <c r="HS740" s="39"/>
      <c r="HT740" s="39"/>
      <c r="HU740" s="39"/>
      <c r="HV740" s="39"/>
      <c r="HW740" s="39"/>
      <c r="HX740" s="39"/>
      <c r="HY740" s="39"/>
      <c r="HZ740" s="39"/>
      <c r="IA740" s="39"/>
      <c r="IB740" s="39"/>
      <c r="IC740" s="39"/>
      <c r="ID740" s="39"/>
      <c r="IE740" s="39"/>
      <c r="IF740" s="39"/>
      <c r="IG740" s="39"/>
      <c r="IH740" s="39"/>
      <c r="II740" s="39"/>
      <c r="IJ740" s="39"/>
      <c r="IK740" s="39"/>
      <c r="IL740" s="39"/>
      <c r="IM740" s="39"/>
      <c r="IN740" s="39"/>
      <c r="IO740" s="39"/>
      <c r="IP740" s="39"/>
      <c r="IQ740" s="39"/>
      <c r="IR740" s="2">
        <f>COUNTIF(IR$13:IR$717,"TQDN")</f>
        <v>0</v>
      </c>
      <c r="IS740" s="2">
        <f>COUNTIF(IS$13:IS$717,"TQDN")</f>
        <v>0</v>
      </c>
      <c r="IT740" s="2">
        <f>COUNTIF(IT$13:IT$717,"TQDN")</f>
        <v>0</v>
      </c>
      <c r="IU740" s="2">
        <f>COUNTIF(IU$13:IU$717,"TQDN")</f>
        <v>0</v>
      </c>
      <c r="IV740" s="2">
        <f>COUNTIF(IV$13:IV$717,"TQDN")</f>
        <v>0</v>
      </c>
      <c r="IW740" s="39"/>
      <c r="IX740" s="39"/>
      <c r="IY740" s="39"/>
      <c r="IZ740" s="39"/>
      <c r="JA740" s="39"/>
      <c r="JB740" s="39"/>
      <c r="JC740" s="39"/>
      <c r="JD740" s="39"/>
      <c r="JE740" s="39"/>
      <c r="JF740" s="39"/>
      <c r="JG740" s="39"/>
      <c r="JH740" s="39"/>
      <c r="JI740" s="39"/>
      <c r="JJ740" s="39"/>
      <c r="JK740" s="39"/>
      <c r="JL740" s="39"/>
      <c r="JM740" s="39"/>
      <c r="JN740" s="39"/>
      <c r="JO740" s="39"/>
      <c r="JP740" s="39"/>
      <c r="JQ740" s="39"/>
      <c r="JR740" s="39"/>
      <c r="JS740" s="39"/>
      <c r="JT740" s="39"/>
      <c r="JU740" s="39"/>
      <c r="JV740" s="39"/>
      <c r="JW740" s="39"/>
      <c r="JX740" s="39"/>
      <c r="JY740" s="39"/>
      <c r="JZ740" s="39"/>
      <c r="KA740" s="39"/>
      <c r="KB740" s="39"/>
      <c r="KC740" s="39"/>
      <c r="KD740" s="39"/>
      <c r="KE740" s="39"/>
      <c r="KF740" s="39"/>
      <c r="KG740" s="39"/>
      <c r="KH740" s="39"/>
      <c r="KI740" s="39"/>
      <c r="KJ740" s="39"/>
      <c r="KK740" s="2">
        <f>COUNTIF(KK$13:KK$719,"TQDN")</f>
        <v>0</v>
      </c>
      <c r="KL740" s="111">
        <f>COUNTIF(KL$13:KL$719,"TQDN")</f>
        <v>0</v>
      </c>
      <c r="KM740" s="2">
        <f>COUNTIF(KM$13:KM$719,"TQDN")</f>
        <v>0</v>
      </c>
      <c r="KN740" s="39"/>
      <c r="KO740" s="39"/>
      <c r="KP740" s="39"/>
      <c r="KQ740" s="32"/>
      <c r="KR740" s="39"/>
      <c r="KS740" s="39"/>
      <c r="KT740" s="39"/>
      <c r="KU740" s="39"/>
      <c r="KV740" s="39"/>
      <c r="KW740" s="39"/>
      <c r="KX740" s="39"/>
      <c r="KY740" s="39"/>
      <c r="KZ740" s="39"/>
      <c r="LA740" s="39"/>
      <c r="LB740" s="39"/>
      <c r="LC740" s="39"/>
      <c r="LD740" s="39"/>
      <c r="LE740" s="39"/>
      <c r="LF740" s="39"/>
      <c r="LG740" s="39"/>
      <c r="LH740" s="39"/>
      <c r="LI740" s="39"/>
      <c r="LJ740" s="39"/>
      <c r="LK740" s="39"/>
      <c r="LL740" s="39"/>
      <c r="LM740" s="39"/>
      <c r="LN740" s="39"/>
      <c r="LO740" s="39"/>
      <c r="LP740" s="39"/>
      <c r="LQ740" s="39"/>
      <c r="LR740" s="39"/>
      <c r="LS740" s="39"/>
      <c r="LT740" s="39"/>
      <c r="LU740" s="39"/>
      <c r="LV740" s="39"/>
      <c r="LW740" s="39"/>
      <c r="LX740" s="39"/>
      <c r="LY740" s="39"/>
      <c r="LZ740" s="39"/>
      <c r="MA740" s="39"/>
      <c r="MB740" s="2">
        <f>COUNTIF(MB$13:MB$719,"TQDN")</f>
        <v>1</v>
      </c>
      <c r="MC740" s="2">
        <f>COUNTIF(MC$13:MC$719,"TQDN")</f>
        <v>0</v>
      </c>
      <c r="MD740" s="39"/>
      <c r="ME740" s="39"/>
      <c r="MF740" s="39"/>
      <c r="MG740" s="39"/>
      <c r="MH740" s="39"/>
      <c r="MI740" s="39"/>
      <c r="MJ740" s="39"/>
      <c r="MK740" s="39"/>
      <c r="ML740" s="39"/>
      <c r="MM740" s="39"/>
      <c r="MN740" s="39"/>
      <c r="MO740" s="39"/>
      <c r="MP740" s="39"/>
      <c r="MQ740" s="39"/>
      <c r="MR740" s="39"/>
      <c r="MS740" s="39"/>
      <c r="MT740" s="39"/>
      <c r="MU740" s="39"/>
      <c r="MV740" s="39"/>
      <c r="MW740" s="39"/>
      <c r="MX740" s="39"/>
      <c r="MY740" s="39"/>
      <c r="MZ740" s="39"/>
      <c r="NA740" s="39"/>
      <c r="NB740" s="39"/>
      <c r="NC740" s="39"/>
      <c r="ND740" s="39"/>
      <c r="NE740" s="39"/>
      <c r="NF740" s="39"/>
      <c r="NG740" s="39"/>
      <c r="NH740" s="39"/>
      <c r="NI740" s="39"/>
      <c r="NJ740" s="39"/>
      <c r="NK740" s="39"/>
      <c r="NL740" s="39"/>
      <c r="NM740" s="39"/>
      <c r="NN740" s="2">
        <f>COUNTIF(NN$13:NN$713,"TQDN")</f>
        <v>0</v>
      </c>
      <c r="NO740" s="2">
        <f>COUNTIF(NO$13:NO$713,"TQDN")</f>
        <v>0</v>
      </c>
      <c r="NP740" s="39"/>
      <c r="NQ740" s="39"/>
      <c r="NR740" s="39"/>
      <c r="NS740" s="39"/>
      <c r="NT740" s="39"/>
      <c r="NU740" s="39"/>
      <c r="NV740" s="39"/>
      <c r="NW740" s="39"/>
      <c r="NX740" s="39"/>
      <c r="NY740" s="39"/>
      <c r="NZ740" s="39"/>
      <c r="OA740" s="39"/>
      <c r="OB740" s="39"/>
      <c r="OC740" s="39"/>
      <c r="OD740" s="39"/>
      <c r="OE740" s="39"/>
      <c r="OF740" s="39"/>
      <c r="OG740" s="39"/>
      <c r="OH740" s="39"/>
      <c r="OI740" s="39"/>
      <c r="OJ740" s="39"/>
      <c r="OK740" s="39"/>
      <c r="OL740" s="39"/>
      <c r="OM740" s="39"/>
      <c r="ON740" s="39"/>
      <c r="OO740" s="39"/>
      <c r="OP740" s="39"/>
      <c r="OQ740" s="39"/>
      <c r="OR740" s="39"/>
      <c r="OS740" s="39"/>
      <c r="OT740" s="39"/>
      <c r="OU740" s="39"/>
      <c r="OV740" s="39"/>
      <c r="OW740" s="39"/>
      <c r="OX740" s="39"/>
      <c r="OY740" s="39"/>
      <c r="OZ740" s="2"/>
    </row>
    <row r="741" spans="1:421" s="25" customFormat="1" ht="18" customHeight="1">
      <c r="A741" s="39"/>
      <c r="B741" s="433" t="s">
        <v>623</v>
      </c>
      <c r="C741" s="434"/>
      <c r="D741" s="434"/>
      <c r="E741" s="435"/>
      <c r="F741" s="436"/>
      <c r="G741" s="437"/>
      <c r="H741" s="118"/>
      <c r="I741" s="119"/>
      <c r="J741" s="60"/>
      <c r="K741" s="64"/>
      <c r="L741" s="70"/>
      <c r="N741" s="39"/>
      <c r="O741" s="39"/>
      <c r="P741" s="39"/>
      <c r="Q741" s="21"/>
      <c r="R741" s="21"/>
      <c r="S741" s="21"/>
      <c r="T741" s="21"/>
      <c r="U741" s="21"/>
      <c r="V741" s="21"/>
      <c r="W741" s="71"/>
      <c r="X741" s="21"/>
      <c r="Y741" s="71"/>
      <c r="Z741" s="21"/>
      <c r="AA741" s="21"/>
      <c r="AB741" s="21"/>
      <c r="AC741" s="2">
        <f>COUNTIF(AC$13:AC$719,"LH")</f>
        <v>0</v>
      </c>
      <c r="AD741" s="2">
        <f>COUNTIF(AD$13:AD$719,"LH")</f>
        <v>0</v>
      </c>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8"/>
      <c r="BJ741" s="38"/>
      <c r="BK741" s="38"/>
      <c r="BL741" s="38"/>
      <c r="BM741" s="38"/>
      <c r="BN741" s="38"/>
      <c r="BO741" s="38"/>
      <c r="BP741" s="38"/>
      <c r="BQ741" s="38"/>
      <c r="BR741" s="22"/>
      <c r="BS741" s="262">
        <f>COUNTIF(BS$13:BS$719,"LH")</f>
        <v>0</v>
      </c>
      <c r="BT741" s="262">
        <f>COUNTIF(BT$13:BT$719,"LH")</f>
        <v>0</v>
      </c>
      <c r="BU741" s="27"/>
      <c r="BV741" s="31"/>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2">
        <f>COUNTIF(DL$13:DL$716,"LH")</f>
        <v>0</v>
      </c>
      <c r="DM741" s="2">
        <f>COUNTIF(DM$13:DM$716,"LH")</f>
        <v>0</v>
      </c>
      <c r="DN741" s="2">
        <f>COUNTIF(DN$13:DN$716,"LH")</f>
        <v>0</v>
      </c>
      <c r="DO741" s="2">
        <f>COUNTIF(DO$13:DO$716,"LH")</f>
        <v>0</v>
      </c>
      <c r="DP741" s="39"/>
      <c r="DQ741" s="39"/>
      <c r="DR741" s="39"/>
      <c r="DS741" s="39"/>
      <c r="DT741" s="39"/>
      <c r="DU741" s="39"/>
      <c r="DV741" s="39"/>
      <c r="DW741" s="39"/>
      <c r="DX741" s="39"/>
      <c r="DY741" s="39"/>
      <c r="DZ741" s="39"/>
      <c r="EA741" s="39"/>
      <c r="EB741" s="39"/>
      <c r="EC741" s="39"/>
      <c r="ED741" s="39"/>
      <c r="EE741" s="39"/>
      <c r="EF741" s="39"/>
      <c r="EG741" s="39"/>
      <c r="EH741" s="39"/>
      <c r="EI741" s="39"/>
      <c r="EJ741" s="39"/>
      <c r="EK741" s="39"/>
      <c r="EL741" s="39"/>
      <c r="EM741" s="39"/>
      <c r="EN741" s="39"/>
      <c r="EO741" s="39"/>
      <c r="EP741" s="39"/>
      <c r="EQ741" s="39"/>
      <c r="ER741" s="39"/>
      <c r="ES741" s="39"/>
      <c r="ET741" s="39"/>
      <c r="EU741" s="39"/>
      <c r="EV741" s="39"/>
      <c r="EW741" s="39"/>
      <c r="EX741" s="39"/>
      <c r="EY741" s="39"/>
      <c r="EZ741" s="39"/>
      <c r="FA741" s="39"/>
      <c r="FB741" s="39"/>
      <c r="FC741" s="39"/>
      <c r="FD741" s="39"/>
      <c r="FE741" s="2">
        <f>COUNTIF(FE$13:FE$717,"LH")</f>
        <v>0</v>
      </c>
      <c r="FF741" s="2">
        <f>COUNTIF(FF$13:FF$717,"LH")</f>
        <v>0</v>
      </c>
      <c r="FG741" s="2">
        <f>COUNTIF(FG$13:FG$717,"LH")</f>
        <v>0</v>
      </c>
      <c r="FH741" s="2">
        <f>COUNTIF(FH$13:FH$717,"LH")</f>
        <v>0</v>
      </c>
      <c r="FI741" s="2">
        <f>COUNTIF(FI$13:FI$717,"LH")</f>
        <v>0</v>
      </c>
      <c r="FJ741" s="2">
        <f>COUNTIF(FJ$13:FJ$694,"LH")</f>
        <v>0</v>
      </c>
      <c r="FK741" s="39"/>
      <c r="FL741" s="39"/>
      <c r="FM741" s="93"/>
      <c r="FN741" s="98"/>
      <c r="FO741" s="39"/>
      <c r="FP741" s="98"/>
      <c r="FQ741" s="39"/>
      <c r="FR741" s="39"/>
      <c r="FS741" s="39"/>
      <c r="FT741" s="98"/>
      <c r="FU741" s="39"/>
      <c r="FV741" s="39"/>
      <c r="FW741" s="39"/>
      <c r="FX741" s="39"/>
      <c r="FY741" s="39"/>
      <c r="FZ741" s="39"/>
      <c r="GA741" s="39"/>
      <c r="GB741" s="39"/>
      <c r="GC741" s="39"/>
      <c r="GD741" s="39"/>
      <c r="GE741" s="39"/>
      <c r="GF741" s="39"/>
      <c r="GG741" s="93"/>
      <c r="GH741" s="39"/>
      <c r="GI741" s="39"/>
      <c r="GJ741" s="39"/>
      <c r="GK741" s="39"/>
      <c r="GL741" s="39"/>
      <c r="GM741" s="39"/>
      <c r="GN741" s="39"/>
      <c r="GO741" s="39"/>
      <c r="GP741" s="39"/>
      <c r="GQ741" s="39"/>
      <c r="GR741" s="39"/>
      <c r="GS741" s="39"/>
      <c r="GT741" s="39"/>
      <c r="GU741" s="39"/>
      <c r="GV741" s="39"/>
      <c r="GW741" s="39"/>
      <c r="GX741" s="39"/>
      <c r="GY741" s="2">
        <f>COUNTIF(GY$13:GY$719,"LH")</f>
        <v>0</v>
      </c>
      <c r="GZ741" s="2">
        <f>COUNTIF(GZ$13:GZ$719,"LH")</f>
        <v>0</v>
      </c>
      <c r="HA741" s="2">
        <f>COUNTIF(HA$13:HA$719,"LH")</f>
        <v>0</v>
      </c>
      <c r="HB741" s="2">
        <f>COUNTIF(HB$13:HB$719,"LH")</f>
        <v>0</v>
      </c>
      <c r="HC741" s="2">
        <f>COUNTIF(HC$13:HC$719,"LH")</f>
        <v>0</v>
      </c>
      <c r="HD741" s="39"/>
      <c r="HE741" s="39"/>
      <c r="HF741" s="39"/>
      <c r="HG741" s="39"/>
      <c r="HH741" s="39"/>
      <c r="HI741" s="39"/>
      <c r="HJ741" s="39"/>
      <c r="HK741" s="39"/>
      <c r="HL741" s="39"/>
      <c r="HM741" s="39"/>
      <c r="HN741" s="39"/>
      <c r="HO741" s="39"/>
      <c r="HP741" s="39"/>
      <c r="HQ741" s="39"/>
      <c r="HR741" s="39"/>
      <c r="HS741" s="39"/>
      <c r="HT741" s="39"/>
      <c r="HU741" s="39"/>
      <c r="HV741" s="39"/>
      <c r="HW741" s="39"/>
      <c r="HX741" s="39"/>
      <c r="HY741" s="39"/>
      <c r="HZ741" s="39"/>
      <c r="IA741" s="39"/>
      <c r="IB741" s="39"/>
      <c r="IC741" s="39"/>
      <c r="ID741" s="39"/>
      <c r="IE741" s="39"/>
      <c r="IF741" s="39"/>
      <c r="IG741" s="39"/>
      <c r="IH741" s="39"/>
      <c r="II741" s="39"/>
      <c r="IJ741" s="39"/>
      <c r="IK741" s="39"/>
      <c r="IL741" s="39"/>
      <c r="IM741" s="39"/>
      <c r="IN741" s="39"/>
      <c r="IO741" s="39"/>
      <c r="IP741" s="39"/>
      <c r="IQ741" s="39"/>
      <c r="IR741" s="2">
        <f>COUNTIF(IR$13:IR$717,"LH")</f>
        <v>0</v>
      </c>
      <c r="IS741" s="2">
        <f>COUNTIF(IS$13:IS$717,"LH")</f>
        <v>0</v>
      </c>
      <c r="IT741" s="2">
        <f>COUNTIF(IT$13:IT$717,"LH")</f>
        <v>0</v>
      </c>
      <c r="IU741" s="2">
        <f>COUNTIF(IU$13:IU$717,"LH")</f>
        <v>0</v>
      </c>
      <c r="IV741" s="2">
        <f>COUNTIF(IV$13:IV$717,"LH")</f>
        <v>0</v>
      </c>
      <c r="IW741" s="39"/>
      <c r="IX741" s="39"/>
      <c r="IY741" s="39"/>
      <c r="IZ741" s="39"/>
      <c r="JA741" s="39"/>
      <c r="JB741" s="39"/>
      <c r="JC741" s="39"/>
      <c r="JD741" s="39"/>
      <c r="JE741" s="39"/>
      <c r="JF741" s="39"/>
      <c r="JG741" s="39"/>
      <c r="JH741" s="39"/>
      <c r="JI741" s="39"/>
      <c r="JJ741" s="39"/>
      <c r="JK741" s="39"/>
      <c r="JL741" s="39"/>
      <c r="JM741" s="39"/>
      <c r="JN741" s="39"/>
      <c r="JO741" s="39"/>
      <c r="JP741" s="39"/>
      <c r="JQ741" s="39"/>
      <c r="JR741" s="39"/>
      <c r="JS741" s="39"/>
      <c r="JT741" s="39"/>
      <c r="JU741" s="39"/>
      <c r="JV741" s="39"/>
      <c r="JW741" s="39"/>
      <c r="JX741" s="39"/>
      <c r="JY741" s="39"/>
      <c r="JZ741" s="39"/>
      <c r="KA741" s="39"/>
      <c r="KB741" s="39"/>
      <c r="KC741" s="39"/>
      <c r="KD741" s="39"/>
      <c r="KE741" s="39"/>
      <c r="KF741" s="39"/>
      <c r="KG741" s="39"/>
      <c r="KH741" s="39"/>
      <c r="KI741" s="39"/>
      <c r="KJ741" s="39"/>
      <c r="KK741" s="2">
        <f>COUNTIF(KK$13:KK$719,"LH")</f>
        <v>0</v>
      </c>
      <c r="KL741" s="111">
        <f>COUNTIF(KL$13:KL$719,"LH")</f>
        <v>0</v>
      </c>
      <c r="KM741" s="2">
        <f>COUNTIF(KM$13:KM$719,"LH")</f>
        <v>0</v>
      </c>
      <c r="KN741" s="39"/>
      <c r="KO741" s="39"/>
      <c r="KP741" s="39"/>
      <c r="KQ741" s="32"/>
      <c r="KR741" s="39"/>
      <c r="KS741" s="39"/>
      <c r="KT741" s="39"/>
      <c r="KU741" s="39"/>
      <c r="KV741" s="39"/>
      <c r="KW741" s="39"/>
      <c r="KX741" s="39"/>
      <c r="KY741" s="39"/>
      <c r="KZ741" s="39"/>
      <c r="LA741" s="39"/>
      <c r="LB741" s="39"/>
      <c r="LC741" s="39"/>
      <c r="LD741" s="39"/>
      <c r="LE741" s="39"/>
      <c r="LF741" s="39"/>
      <c r="LG741" s="39"/>
      <c r="LH741" s="39"/>
      <c r="LI741" s="39"/>
      <c r="LJ741" s="39"/>
      <c r="LK741" s="39"/>
      <c r="LL741" s="39"/>
      <c r="LM741" s="39"/>
      <c r="LN741" s="39"/>
      <c r="LO741" s="39"/>
      <c r="LP741" s="39"/>
      <c r="LQ741" s="39"/>
      <c r="LR741" s="39"/>
      <c r="LS741" s="39"/>
      <c r="LT741" s="39"/>
      <c r="LU741" s="39"/>
      <c r="LV741" s="39"/>
      <c r="LW741" s="39"/>
      <c r="LX741" s="39"/>
      <c r="LY741" s="39"/>
      <c r="LZ741" s="39"/>
      <c r="MA741" s="39"/>
      <c r="MB741" s="2">
        <f>COUNTIF(MB$13:MB$719,"LH")</f>
        <v>0</v>
      </c>
      <c r="MC741" s="2">
        <f>COUNTIF(MC$13:MC$719,"LH")</f>
        <v>0</v>
      </c>
      <c r="MD741" s="39"/>
      <c r="ME741" s="39"/>
      <c r="MF741" s="39"/>
      <c r="MG741" s="39"/>
      <c r="MH741" s="39"/>
      <c r="MI741" s="39"/>
      <c r="MJ741" s="39"/>
      <c r="MK741" s="39"/>
      <c r="ML741" s="39"/>
      <c r="MM741" s="39"/>
      <c r="MN741" s="39"/>
      <c r="MO741" s="39"/>
      <c r="MP741" s="39"/>
      <c r="MQ741" s="39"/>
      <c r="MR741" s="39"/>
      <c r="MS741" s="39"/>
      <c r="MT741" s="39"/>
      <c r="MU741" s="39"/>
      <c r="MV741" s="39"/>
      <c r="MW741" s="39"/>
      <c r="MX741" s="39"/>
      <c r="MY741" s="39"/>
      <c r="MZ741" s="39"/>
      <c r="NA741" s="39"/>
      <c r="NB741" s="39"/>
      <c r="NC741" s="39"/>
      <c r="ND741" s="39"/>
      <c r="NE741" s="39"/>
      <c r="NF741" s="39"/>
      <c r="NG741" s="39"/>
      <c r="NH741" s="39"/>
      <c r="NI741" s="39"/>
      <c r="NJ741" s="39"/>
      <c r="NK741" s="39"/>
      <c r="NL741" s="39"/>
      <c r="NM741" s="39"/>
      <c r="NN741" s="2">
        <f>COUNTIF(NN$13:NN$713,"LH")</f>
        <v>0</v>
      </c>
      <c r="NO741" s="2">
        <f>COUNTIF(NO$13:NO$713,"LH")</f>
        <v>0</v>
      </c>
      <c r="NP741" s="39"/>
      <c r="NQ741" s="39"/>
      <c r="NR741" s="39"/>
      <c r="NS741" s="39"/>
      <c r="NT741" s="39"/>
      <c r="NU741" s="39"/>
      <c r="NV741" s="39"/>
      <c r="NW741" s="39"/>
      <c r="NX741" s="39"/>
      <c r="NY741" s="39"/>
      <c r="NZ741" s="39"/>
      <c r="OA741" s="39"/>
      <c r="OB741" s="39"/>
      <c r="OC741" s="39"/>
      <c r="OD741" s="39"/>
      <c r="OE741" s="39"/>
      <c r="OF741" s="39"/>
      <c r="OG741" s="39"/>
      <c r="OH741" s="39"/>
      <c r="OI741" s="39"/>
      <c r="OJ741" s="39"/>
      <c r="OK741" s="39"/>
      <c r="OL741" s="39"/>
      <c r="OM741" s="39"/>
      <c r="ON741" s="39"/>
      <c r="OO741" s="39"/>
      <c r="OP741" s="39"/>
      <c r="OQ741" s="39"/>
      <c r="OR741" s="39"/>
      <c r="OS741" s="39"/>
      <c r="OT741" s="39"/>
      <c r="OU741" s="39"/>
      <c r="OV741" s="39"/>
      <c r="OW741" s="39"/>
      <c r="OX741" s="39"/>
      <c r="OY741" s="39"/>
      <c r="OZ741" s="2"/>
      <c r="PC741" s="74"/>
      <c r="PE741" s="74"/>
    </row>
    <row r="742" spans="1:421" s="25" customFormat="1" ht="18" customHeight="1">
      <c r="A742" s="39"/>
      <c r="B742" s="453" t="s">
        <v>683</v>
      </c>
      <c r="C742" s="454"/>
      <c r="D742" s="454"/>
      <c r="E742" s="455"/>
      <c r="F742" s="456"/>
      <c r="G742" s="454"/>
      <c r="H742" s="118"/>
      <c r="I742" s="119"/>
      <c r="J742" s="60"/>
      <c r="K742" s="64"/>
      <c r="L742" s="70"/>
      <c r="N742" s="39"/>
      <c r="O742" s="39"/>
      <c r="P742" s="39"/>
      <c r="Q742" s="21"/>
      <c r="R742" s="21"/>
      <c r="S742" s="21"/>
      <c r="T742" s="21"/>
      <c r="U742" s="21"/>
      <c r="V742" s="21"/>
      <c r="W742" s="71"/>
      <c r="X742" s="21"/>
      <c r="Y742" s="71"/>
      <c r="Z742" s="21"/>
      <c r="AA742" s="21"/>
      <c r="AB742" s="21"/>
      <c r="AC742" s="31">
        <f>COUNTIF(AC$13:AC$719,"SHHN")</f>
        <v>7</v>
      </c>
      <c r="AD742" s="31">
        <f>COUNTIF(AD$13:AD$719,"SHHN")</f>
        <v>9</v>
      </c>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8"/>
      <c r="BJ742" s="38"/>
      <c r="BK742" s="38"/>
      <c r="BL742" s="38"/>
      <c r="BM742" s="38"/>
      <c r="BN742" s="38"/>
      <c r="BO742" s="38"/>
      <c r="BP742" s="38"/>
      <c r="BQ742" s="38"/>
      <c r="BR742" s="22"/>
      <c r="BS742" s="262">
        <f>COUNTIF(BS$13:BS$719,"SHHN")</f>
        <v>2</v>
      </c>
      <c r="BT742" s="262">
        <f>COUNTIF(BT$13:BT$719,"SHHN")</f>
        <v>1</v>
      </c>
      <c r="BU742" s="27"/>
      <c r="BV742" s="31"/>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c r="DJ742" s="39"/>
      <c r="DK742" s="39"/>
      <c r="DL742" s="2">
        <f>COUNTIF(DL$13:DL$716,"SHHN")</f>
        <v>1</v>
      </c>
      <c r="DM742" s="2">
        <f>COUNTIF(DM$13:DM$716,"SHHN")</f>
        <v>1</v>
      </c>
      <c r="DN742" s="2">
        <f>COUNTIF(DN$13:DN$716,"SHHN")</f>
        <v>1</v>
      </c>
      <c r="DO742" s="2">
        <f>COUNTIF(DO$13:DO$716,"SHHN")</f>
        <v>2</v>
      </c>
      <c r="DP742" s="39"/>
      <c r="DQ742" s="39"/>
      <c r="DR742" s="39"/>
      <c r="DS742" s="39"/>
      <c r="DT742" s="39"/>
      <c r="DU742" s="39"/>
      <c r="DV742" s="39"/>
      <c r="DW742" s="39"/>
      <c r="DX742" s="39"/>
      <c r="DY742" s="39"/>
      <c r="DZ742" s="39"/>
      <c r="EA742" s="39"/>
      <c r="EB742" s="39"/>
      <c r="EC742" s="39"/>
      <c r="ED742" s="39"/>
      <c r="EE742" s="39"/>
      <c r="EF742" s="39"/>
      <c r="EG742" s="39"/>
      <c r="EH742" s="39"/>
      <c r="EI742" s="39"/>
      <c r="EJ742" s="39"/>
      <c r="EK742" s="39"/>
      <c r="EL742" s="39"/>
      <c r="EM742" s="39"/>
      <c r="EN742" s="39"/>
      <c r="EO742" s="39"/>
      <c r="EP742" s="39"/>
      <c r="EQ742" s="39"/>
      <c r="ER742" s="39"/>
      <c r="ES742" s="39"/>
      <c r="ET742" s="39"/>
      <c r="EU742" s="39"/>
      <c r="EV742" s="39"/>
      <c r="EW742" s="39"/>
      <c r="EX742" s="39"/>
      <c r="EY742" s="39"/>
      <c r="EZ742" s="39"/>
      <c r="FA742" s="39"/>
      <c r="FB742" s="39"/>
      <c r="FC742" s="39"/>
      <c r="FD742" s="39"/>
      <c r="FE742" s="2">
        <f>COUNTIF(FE$13:FE$717,"SHHN")</f>
        <v>4</v>
      </c>
      <c r="FF742" s="2">
        <f>COUNTIF(FF$13:FF$717,"SHHN")</f>
        <v>3</v>
      </c>
      <c r="FG742" s="2">
        <f>COUNTIF(FG$13:FG$717,"SHHN")</f>
        <v>1</v>
      </c>
      <c r="FH742" s="2">
        <f>COUNTIF(FH$13:FH$717,"SHHN")</f>
        <v>3</v>
      </c>
      <c r="FI742" s="2">
        <f>COUNTIF(FI$13:FI$717,"SHHN")</f>
        <v>4</v>
      </c>
      <c r="FJ742" s="2">
        <f>COUNTIF(FJ$13:FJ$694,"SHHN")</f>
        <v>0</v>
      </c>
      <c r="FK742" s="39"/>
      <c r="FL742" s="39"/>
      <c r="FM742" s="93"/>
      <c r="FN742" s="98"/>
      <c r="FO742" s="39"/>
      <c r="FP742" s="98"/>
      <c r="FQ742" s="39"/>
      <c r="FR742" s="39"/>
      <c r="FS742" s="39"/>
      <c r="FT742" s="98"/>
      <c r="FU742" s="39"/>
      <c r="FV742" s="39"/>
      <c r="FW742" s="39"/>
      <c r="FX742" s="39"/>
      <c r="FY742" s="39"/>
      <c r="FZ742" s="39"/>
      <c r="GA742" s="39"/>
      <c r="GB742" s="39"/>
      <c r="GC742" s="39"/>
      <c r="GD742" s="39"/>
      <c r="GE742" s="39"/>
      <c r="GF742" s="39"/>
      <c r="GG742" s="93"/>
      <c r="GH742" s="39"/>
      <c r="GI742" s="39"/>
      <c r="GJ742" s="39"/>
      <c r="GK742" s="39"/>
      <c r="GL742" s="39"/>
      <c r="GM742" s="39"/>
      <c r="GN742" s="39"/>
      <c r="GO742" s="39"/>
      <c r="GP742" s="39"/>
      <c r="GQ742" s="39"/>
      <c r="GR742" s="39"/>
      <c r="GS742" s="39"/>
      <c r="GT742" s="39"/>
      <c r="GU742" s="39"/>
      <c r="GV742" s="39"/>
      <c r="GW742" s="39"/>
      <c r="GX742" s="39"/>
      <c r="GY742" s="2">
        <f>COUNTIF(GY$13:GY$719,"SHHN")</f>
        <v>1</v>
      </c>
      <c r="GZ742" s="2">
        <f>COUNTIF(GZ$13:GZ$719,"SHHN")</f>
        <v>1</v>
      </c>
      <c r="HA742" s="2">
        <f>COUNTIF(HA$13:HA$719,"SHHN")</f>
        <v>0</v>
      </c>
      <c r="HB742" s="2">
        <f>COUNTIF(HB$13:HB$719,"SHHN")</f>
        <v>0</v>
      </c>
      <c r="HC742" s="2">
        <f>COUNTIF(HC$13:HC$719,"SHHN")</f>
        <v>0</v>
      </c>
      <c r="HD742" s="39"/>
      <c r="HE742" s="39"/>
      <c r="HF742" s="39"/>
      <c r="HG742" s="39"/>
      <c r="HH742" s="39"/>
      <c r="HI742" s="39"/>
      <c r="HJ742" s="39"/>
      <c r="HK742" s="39"/>
      <c r="HL742" s="39"/>
      <c r="HM742" s="39"/>
      <c r="HN742" s="39"/>
      <c r="HO742" s="39"/>
      <c r="HP742" s="39"/>
      <c r="HQ742" s="39"/>
      <c r="HR742" s="39"/>
      <c r="HS742" s="39"/>
      <c r="HT742" s="39"/>
      <c r="HU742" s="39"/>
      <c r="HV742" s="39"/>
      <c r="HW742" s="39"/>
      <c r="HX742" s="39"/>
      <c r="HY742" s="39"/>
      <c r="HZ742" s="39"/>
      <c r="IA742" s="39"/>
      <c r="IB742" s="39"/>
      <c r="IC742" s="39"/>
      <c r="ID742" s="39"/>
      <c r="IE742" s="39"/>
      <c r="IF742" s="39"/>
      <c r="IG742" s="39"/>
      <c r="IH742" s="39"/>
      <c r="II742" s="39"/>
      <c r="IJ742" s="39"/>
      <c r="IK742" s="39"/>
      <c r="IL742" s="39"/>
      <c r="IM742" s="39"/>
      <c r="IN742" s="39"/>
      <c r="IO742" s="39"/>
      <c r="IP742" s="39"/>
      <c r="IQ742" s="39"/>
      <c r="IR742" s="2">
        <f>COUNTIF(IR$13:IR$717,"SHHN")</f>
        <v>3</v>
      </c>
      <c r="IS742" s="2">
        <f>COUNTIF(IS$13:IS$717,"SHHN")</f>
        <v>3</v>
      </c>
      <c r="IT742" s="2">
        <f>COUNTIF(IT$13:IT$717,"SHHN")</f>
        <v>2</v>
      </c>
      <c r="IU742" s="2">
        <f>COUNTIF(IU$13:IU$717,"SHHN")</f>
        <v>3</v>
      </c>
      <c r="IV742" s="2">
        <f>COUNTIF(IV$13:IV$717,"SHHN")</f>
        <v>2</v>
      </c>
      <c r="IW742" s="39"/>
      <c r="IX742" s="39"/>
      <c r="IY742" s="39"/>
      <c r="IZ742" s="39"/>
      <c r="JA742" s="39"/>
      <c r="JB742" s="39"/>
      <c r="JC742" s="39"/>
      <c r="JD742" s="39"/>
      <c r="JE742" s="39"/>
      <c r="JF742" s="39"/>
      <c r="JG742" s="39"/>
      <c r="JH742" s="39"/>
      <c r="JI742" s="39"/>
      <c r="JJ742" s="39"/>
      <c r="JK742" s="39"/>
      <c r="JL742" s="39"/>
      <c r="JM742" s="39"/>
      <c r="JN742" s="39"/>
      <c r="JO742" s="39"/>
      <c r="JP742" s="39"/>
      <c r="JQ742" s="39"/>
      <c r="JR742" s="39"/>
      <c r="JS742" s="39"/>
      <c r="JT742" s="39"/>
      <c r="JU742" s="39"/>
      <c r="JV742" s="39"/>
      <c r="JW742" s="39"/>
      <c r="JX742" s="39"/>
      <c r="JY742" s="39"/>
      <c r="JZ742" s="39"/>
      <c r="KA742" s="39"/>
      <c r="KB742" s="39"/>
      <c r="KC742" s="39"/>
      <c r="KD742" s="39"/>
      <c r="KE742" s="39"/>
      <c r="KF742" s="39"/>
      <c r="KG742" s="39"/>
      <c r="KH742" s="39"/>
      <c r="KI742" s="39"/>
      <c r="KJ742" s="39"/>
      <c r="KK742" s="2">
        <f>COUNTIF(KK$13:KK$719,"SHHN")</f>
        <v>3</v>
      </c>
      <c r="KL742" s="111">
        <f>COUNTIF(KL$13:KL$719,"SHHN")</f>
        <v>1</v>
      </c>
      <c r="KM742" s="2">
        <f>COUNTIF(KM$13:KM$719,"SHHN")</f>
        <v>3</v>
      </c>
      <c r="KN742" s="39"/>
      <c r="KO742" s="39"/>
      <c r="KP742" s="39"/>
      <c r="KQ742" s="32"/>
      <c r="KR742" s="39"/>
      <c r="KS742" s="39"/>
      <c r="KT742" s="39"/>
      <c r="KU742" s="39"/>
      <c r="KV742" s="39"/>
      <c r="KW742" s="39"/>
      <c r="KX742" s="39"/>
      <c r="KY742" s="39"/>
      <c r="KZ742" s="39"/>
      <c r="LA742" s="39"/>
      <c r="LB742" s="39"/>
      <c r="LC742" s="39"/>
      <c r="LD742" s="39"/>
      <c r="LE742" s="39"/>
      <c r="LF742" s="39"/>
      <c r="LG742" s="39"/>
      <c r="LH742" s="39"/>
      <c r="LI742" s="39"/>
      <c r="LJ742" s="39"/>
      <c r="LK742" s="39"/>
      <c r="LL742" s="39"/>
      <c r="LM742" s="39"/>
      <c r="LN742" s="39"/>
      <c r="LO742" s="39"/>
      <c r="LP742" s="39"/>
      <c r="LQ742" s="39"/>
      <c r="LR742" s="39"/>
      <c r="LS742" s="39"/>
      <c r="LT742" s="39"/>
      <c r="LU742" s="39"/>
      <c r="LV742" s="39"/>
      <c r="LW742" s="39"/>
      <c r="LX742" s="39"/>
      <c r="LY742" s="39"/>
      <c r="LZ742" s="39"/>
      <c r="MA742" s="39"/>
      <c r="MB742" s="2">
        <f>COUNTIF(MB$13:MB$719,"SHHN")</f>
        <v>3</v>
      </c>
      <c r="MC742" s="2">
        <f>COUNTIF(MC$13:MC$719,"SHHN")</f>
        <v>3</v>
      </c>
      <c r="MD742" s="39"/>
      <c r="ME742" s="39"/>
      <c r="MF742" s="39"/>
      <c r="MG742" s="39"/>
      <c r="MH742" s="39"/>
      <c r="MI742" s="39"/>
      <c r="MJ742" s="39"/>
      <c r="MK742" s="39"/>
      <c r="ML742" s="39"/>
      <c r="MM742" s="39"/>
      <c r="MN742" s="39"/>
      <c r="MO742" s="39"/>
      <c r="MP742" s="39"/>
      <c r="MQ742" s="39"/>
      <c r="MR742" s="39"/>
      <c r="MS742" s="39"/>
      <c r="MT742" s="39"/>
      <c r="MU742" s="39"/>
      <c r="MV742" s="39"/>
      <c r="MW742" s="39"/>
      <c r="MX742" s="39"/>
      <c r="MY742" s="39"/>
      <c r="MZ742" s="39"/>
      <c r="NA742" s="39"/>
      <c r="NB742" s="39"/>
      <c r="NC742" s="39"/>
      <c r="ND742" s="39"/>
      <c r="NE742" s="39"/>
      <c r="NF742" s="39"/>
      <c r="NG742" s="39"/>
      <c r="NH742" s="39"/>
      <c r="NI742" s="39"/>
      <c r="NJ742" s="39"/>
      <c r="NK742" s="39"/>
      <c r="NL742" s="39"/>
      <c r="NM742" s="39"/>
      <c r="NN742" s="2">
        <f>COUNTIF(NN$13:NN$713,"SHHN")</f>
        <v>2</v>
      </c>
      <c r="NO742" s="2">
        <f>COUNTIF(NO$13:NO$713,"SHHN")</f>
        <v>2</v>
      </c>
      <c r="NP742" s="39"/>
      <c r="NQ742" s="39"/>
      <c r="NR742" s="39"/>
      <c r="NS742" s="39"/>
      <c r="NT742" s="39"/>
      <c r="NU742" s="39"/>
      <c r="NV742" s="39"/>
      <c r="NW742" s="39"/>
      <c r="NX742" s="39"/>
      <c r="NY742" s="39"/>
      <c r="NZ742" s="39"/>
      <c r="OA742" s="39"/>
      <c r="OB742" s="39"/>
      <c r="OC742" s="39"/>
      <c r="OD742" s="39"/>
      <c r="OE742" s="39"/>
      <c r="OF742" s="39"/>
      <c r="OG742" s="39"/>
      <c r="OH742" s="39"/>
      <c r="OI742" s="39"/>
      <c r="OJ742" s="39"/>
      <c r="OK742" s="39"/>
      <c r="OL742" s="39"/>
      <c r="OM742" s="39"/>
      <c r="ON742" s="39"/>
      <c r="OO742" s="39"/>
      <c r="OP742" s="39"/>
      <c r="OQ742" s="39"/>
      <c r="OR742" s="39"/>
      <c r="OS742" s="39"/>
      <c r="OT742" s="39"/>
      <c r="OU742" s="39"/>
      <c r="OV742" s="39"/>
      <c r="OW742" s="39"/>
      <c r="OX742" s="39"/>
      <c r="OY742" s="39"/>
      <c r="OZ742" s="2"/>
    </row>
    <row r="743" spans="1:421" s="25" customFormat="1" ht="1.5" customHeight="1">
      <c r="A743" s="39"/>
      <c r="B743" s="65"/>
      <c r="C743" s="120"/>
      <c r="D743" s="120"/>
      <c r="E743" s="48"/>
      <c r="F743" s="121"/>
      <c r="G743" s="120"/>
      <c r="H743" s="118"/>
      <c r="I743" s="119"/>
      <c r="J743" s="70"/>
      <c r="K743" s="64"/>
      <c r="L743" s="70"/>
      <c r="N743" s="39"/>
      <c r="O743" s="39"/>
      <c r="P743" s="39"/>
      <c r="Q743" s="21"/>
      <c r="R743" s="21"/>
      <c r="S743" s="21"/>
      <c r="T743" s="21"/>
      <c r="U743" s="21"/>
      <c r="V743" s="21"/>
      <c r="W743" s="71"/>
      <c r="X743" s="21"/>
      <c r="Y743" s="71"/>
      <c r="Z743" s="21"/>
      <c r="AA743" s="21"/>
      <c r="AB743" s="21"/>
      <c r="AC743" s="2"/>
      <c r="AD743" s="2"/>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8"/>
      <c r="BJ743" s="38"/>
      <c r="BK743" s="38"/>
      <c r="BL743" s="38"/>
      <c r="BM743" s="38"/>
      <c r="BN743" s="38"/>
      <c r="BO743" s="38"/>
      <c r="BP743" s="38"/>
      <c r="BQ743" s="38"/>
      <c r="BR743" s="22"/>
      <c r="BS743" s="262"/>
      <c r="BT743" s="262"/>
      <c r="BU743" s="31"/>
      <c r="BV743" s="31"/>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39"/>
      <c r="DH743" s="39"/>
      <c r="DI743" s="39"/>
      <c r="DJ743" s="39"/>
      <c r="DK743" s="39"/>
      <c r="DL743" s="2"/>
      <c r="DM743" s="2"/>
      <c r="DN743" s="2"/>
      <c r="DO743" s="2"/>
      <c r="DP743" s="39"/>
      <c r="DQ743" s="39"/>
      <c r="DR743" s="39"/>
      <c r="DS743" s="39"/>
      <c r="DT743" s="39"/>
      <c r="DU743" s="39"/>
      <c r="DV743" s="39"/>
      <c r="DW743" s="39"/>
      <c r="DX743" s="39"/>
      <c r="DY743" s="39"/>
      <c r="DZ743" s="39"/>
      <c r="EA743" s="39"/>
      <c r="EB743" s="39"/>
      <c r="EC743" s="39"/>
      <c r="ED743" s="39"/>
      <c r="EE743" s="39"/>
      <c r="EF743" s="39"/>
      <c r="EG743" s="39"/>
      <c r="EH743" s="39"/>
      <c r="EI743" s="39"/>
      <c r="EJ743" s="39"/>
      <c r="EK743" s="39"/>
      <c r="EL743" s="39"/>
      <c r="EM743" s="39"/>
      <c r="EN743" s="39"/>
      <c r="EO743" s="39"/>
      <c r="EP743" s="39"/>
      <c r="EQ743" s="39"/>
      <c r="ER743" s="39"/>
      <c r="ES743" s="39"/>
      <c r="ET743" s="39"/>
      <c r="EU743" s="39"/>
      <c r="EV743" s="39"/>
      <c r="EW743" s="39"/>
      <c r="EX743" s="39"/>
      <c r="EY743" s="39"/>
      <c r="EZ743" s="39"/>
      <c r="FA743" s="39"/>
      <c r="FB743" s="39"/>
      <c r="FC743" s="39"/>
      <c r="FD743" s="39"/>
      <c r="FE743" s="2"/>
      <c r="FF743" s="2"/>
      <c r="FG743" s="2"/>
      <c r="FH743" s="2"/>
      <c r="FI743" s="2"/>
      <c r="FJ743" s="2"/>
      <c r="FK743" s="39"/>
      <c r="FL743" s="39"/>
      <c r="FM743" s="93"/>
      <c r="FN743" s="98"/>
      <c r="FO743" s="39"/>
      <c r="FP743" s="98"/>
      <c r="FQ743" s="39"/>
      <c r="FR743" s="39"/>
      <c r="FS743" s="39"/>
      <c r="FT743" s="98"/>
      <c r="FU743" s="39"/>
      <c r="FV743" s="39"/>
      <c r="FW743" s="39"/>
      <c r="FX743" s="39"/>
      <c r="FY743" s="39"/>
      <c r="FZ743" s="39"/>
      <c r="GA743" s="39"/>
      <c r="GB743" s="39"/>
      <c r="GC743" s="39"/>
      <c r="GD743" s="39"/>
      <c r="GE743" s="39"/>
      <c r="GF743" s="39"/>
      <c r="GG743" s="93"/>
      <c r="GH743" s="39"/>
      <c r="GI743" s="39"/>
      <c r="GJ743" s="39"/>
      <c r="GK743" s="39"/>
      <c r="GL743" s="39"/>
      <c r="GM743" s="39"/>
      <c r="GN743" s="39"/>
      <c r="GO743" s="39"/>
      <c r="GP743" s="39"/>
      <c r="GQ743" s="39"/>
      <c r="GR743" s="39"/>
      <c r="GS743" s="39"/>
      <c r="GT743" s="39"/>
      <c r="GU743" s="39"/>
      <c r="GV743" s="39"/>
      <c r="GW743" s="39"/>
      <c r="GX743" s="39"/>
      <c r="GY743" s="2"/>
      <c r="GZ743" s="2"/>
      <c r="HA743" s="2"/>
      <c r="HB743" s="2"/>
      <c r="HC743" s="2"/>
      <c r="HD743" s="39"/>
      <c r="HE743" s="39"/>
      <c r="HF743" s="39"/>
      <c r="HG743" s="39"/>
      <c r="HH743" s="39"/>
      <c r="HI743" s="39"/>
      <c r="HJ743" s="39"/>
      <c r="HK743" s="39"/>
      <c r="HL743" s="39"/>
      <c r="HM743" s="39"/>
      <c r="HN743" s="39"/>
      <c r="HO743" s="39"/>
      <c r="HP743" s="39"/>
      <c r="HQ743" s="39"/>
      <c r="HR743" s="39"/>
      <c r="HS743" s="39"/>
      <c r="HT743" s="39"/>
      <c r="HU743" s="39"/>
      <c r="HV743" s="39"/>
      <c r="HW743" s="39"/>
      <c r="HX743" s="39"/>
      <c r="HY743" s="39"/>
      <c r="HZ743" s="39"/>
      <c r="IA743" s="39"/>
      <c r="IB743" s="39"/>
      <c r="IC743" s="39"/>
      <c r="ID743" s="39"/>
      <c r="IE743" s="39"/>
      <c r="IF743" s="39"/>
      <c r="IG743" s="39"/>
      <c r="IH743" s="39"/>
      <c r="II743" s="39"/>
      <c r="IJ743" s="39"/>
      <c r="IK743" s="39"/>
      <c r="IL743" s="39"/>
      <c r="IM743" s="39"/>
      <c r="IN743" s="39"/>
      <c r="IO743" s="39"/>
      <c r="IP743" s="39"/>
      <c r="IQ743" s="39"/>
      <c r="IR743" s="2"/>
      <c r="IS743" s="2"/>
      <c r="IT743" s="2"/>
      <c r="IU743" s="2"/>
      <c r="IV743" s="2"/>
      <c r="IW743" s="39"/>
      <c r="IX743" s="39"/>
      <c r="IY743" s="39"/>
      <c r="IZ743" s="39"/>
      <c r="JA743" s="39"/>
      <c r="JB743" s="39"/>
      <c r="JC743" s="39"/>
      <c r="JD743" s="39"/>
      <c r="JE743" s="39"/>
      <c r="JF743" s="39"/>
      <c r="JG743" s="39"/>
      <c r="JH743" s="39"/>
      <c r="JI743" s="39"/>
      <c r="JJ743" s="39"/>
      <c r="JK743" s="39"/>
      <c r="JL743" s="39"/>
      <c r="JM743" s="39"/>
      <c r="JN743" s="39"/>
      <c r="JO743" s="39"/>
      <c r="JP743" s="39"/>
      <c r="JQ743" s="39"/>
      <c r="JR743" s="39"/>
      <c r="JS743" s="39"/>
      <c r="JT743" s="39"/>
      <c r="JU743" s="39"/>
      <c r="JV743" s="39"/>
      <c r="JW743" s="39"/>
      <c r="JX743" s="39"/>
      <c r="JY743" s="39"/>
      <c r="JZ743" s="39"/>
      <c r="KA743" s="39"/>
      <c r="KB743" s="39"/>
      <c r="KC743" s="39"/>
      <c r="KD743" s="39"/>
      <c r="KE743" s="39"/>
      <c r="KF743" s="39"/>
      <c r="KG743" s="39"/>
      <c r="KH743" s="39"/>
      <c r="KI743" s="39"/>
      <c r="KJ743" s="39"/>
      <c r="KK743" s="2"/>
      <c r="KL743" s="111"/>
      <c r="KM743" s="2"/>
      <c r="KN743" s="39"/>
      <c r="KO743" s="39"/>
      <c r="KP743" s="39"/>
      <c r="KQ743" s="32"/>
      <c r="KR743" s="39"/>
      <c r="KS743" s="39"/>
      <c r="KT743" s="39"/>
      <c r="KU743" s="39"/>
      <c r="KV743" s="39"/>
      <c r="KW743" s="39"/>
      <c r="KX743" s="39"/>
      <c r="KY743" s="39"/>
      <c r="KZ743" s="39"/>
      <c r="LA743" s="39"/>
      <c r="LB743" s="39"/>
      <c r="LC743" s="39"/>
      <c r="LD743" s="39"/>
      <c r="LE743" s="39"/>
      <c r="LF743" s="39"/>
      <c r="LG743" s="39"/>
      <c r="LH743" s="39"/>
      <c r="LI743" s="39"/>
      <c r="LJ743" s="39"/>
      <c r="LK743" s="39"/>
      <c r="LL743" s="39"/>
      <c r="LM743" s="39"/>
      <c r="LN743" s="39"/>
      <c r="LO743" s="39"/>
      <c r="LP743" s="39"/>
      <c r="LQ743" s="39"/>
      <c r="LR743" s="39"/>
      <c r="LS743" s="39"/>
      <c r="LT743" s="39"/>
      <c r="LU743" s="39"/>
      <c r="LV743" s="39"/>
      <c r="LW743" s="39"/>
      <c r="LX743" s="39"/>
      <c r="LY743" s="39"/>
      <c r="LZ743" s="39"/>
      <c r="MA743" s="39"/>
      <c r="MB743" s="2"/>
      <c r="MC743" s="2"/>
      <c r="MD743" s="39"/>
      <c r="ME743" s="39"/>
      <c r="MF743" s="39"/>
      <c r="MG743" s="39"/>
      <c r="MH743" s="39"/>
      <c r="MI743" s="39"/>
      <c r="MJ743" s="39"/>
      <c r="MK743" s="39"/>
      <c r="ML743" s="39"/>
      <c r="MM743" s="39"/>
      <c r="MN743" s="39"/>
      <c r="MO743" s="39"/>
      <c r="MP743" s="39"/>
      <c r="MQ743" s="39"/>
      <c r="MR743" s="39"/>
      <c r="MS743" s="39"/>
      <c r="MT743" s="39"/>
      <c r="MU743" s="39"/>
      <c r="MV743" s="39"/>
      <c r="MW743" s="39"/>
      <c r="MX743" s="39"/>
      <c r="MY743" s="39"/>
      <c r="MZ743" s="39"/>
      <c r="NA743" s="39"/>
      <c r="NB743" s="39"/>
      <c r="NC743" s="39"/>
      <c r="ND743" s="39"/>
      <c r="NE743" s="39"/>
      <c r="NF743" s="39"/>
      <c r="NG743" s="39"/>
      <c r="NH743" s="39"/>
      <c r="NI743" s="39"/>
      <c r="NJ743" s="39"/>
      <c r="NK743" s="39"/>
      <c r="NL743" s="39"/>
      <c r="NM743" s="39"/>
      <c r="NN743" s="2"/>
      <c r="NO743" s="2"/>
      <c r="NP743" s="39"/>
      <c r="NQ743" s="39"/>
      <c r="NR743" s="39"/>
      <c r="NS743" s="39"/>
      <c r="NT743" s="39"/>
      <c r="NU743" s="39"/>
      <c r="NV743" s="39"/>
      <c r="NW743" s="39"/>
      <c r="NX743" s="39"/>
      <c r="NY743" s="39"/>
      <c r="NZ743" s="39"/>
      <c r="OA743" s="39"/>
      <c r="OB743" s="39"/>
      <c r="OC743" s="39"/>
      <c r="OD743" s="39"/>
      <c r="OE743" s="39"/>
      <c r="OF743" s="39"/>
      <c r="OG743" s="39"/>
      <c r="OH743" s="39"/>
      <c r="OI743" s="39"/>
      <c r="OJ743" s="39"/>
      <c r="OK743" s="39"/>
      <c r="OL743" s="39"/>
      <c r="OM743" s="39"/>
      <c r="ON743" s="39"/>
      <c r="OO743" s="39"/>
      <c r="OP743" s="39"/>
      <c r="OQ743" s="39"/>
      <c r="OR743" s="39"/>
      <c r="OS743" s="39"/>
      <c r="OT743" s="39"/>
      <c r="OU743" s="39"/>
      <c r="OV743" s="39"/>
      <c r="OW743" s="39"/>
      <c r="OX743" s="39"/>
      <c r="OY743" s="39"/>
      <c r="OZ743" s="2"/>
      <c r="PB743" s="74"/>
      <c r="PD743" s="74"/>
    </row>
    <row r="744" spans="1:421" s="25" customFormat="1" ht="18" customHeight="1">
      <c r="A744" s="39"/>
      <c r="B744" s="462" t="s">
        <v>624</v>
      </c>
      <c r="C744" s="463"/>
      <c r="D744" s="463"/>
      <c r="E744" s="464"/>
      <c r="F744" s="465"/>
      <c r="G744" s="466"/>
      <c r="H744" s="118"/>
      <c r="I744" s="119"/>
      <c r="J744" s="60"/>
      <c r="K744" s="64"/>
      <c r="L744" s="70"/>
      <c r="N744" s="39"/>
      <c r="O744" s="39"/>
      <c r="P744" s="39"/>
      <c r="Q744" s="21"/>
      <c r="R744" s="21"/>
      <c r="S744" s="21"/>
      <c r="T744" s="21"/>
      <c r="U744" s="21"/>
      <c r="V744" s="21"/>
      <c r="W744" s="71"/>
      <c r="X744" s="21"/>
      <c r="Y744" s="71"/>
      <c r="Z744" s="21"/>
      <c r="AA744" s="21"/>
      <c r="AB744" s="21"/>
      <c r="AC744" s="19">
        <f>SUM(AC745:AC749)</f>
        <v>5</v>
      </c>
      <c r="AD744" s="19">
        <f>SUM(AD745:AD749)</f>
        <v>4</v>
      </c>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8"/>
      <c r="BJ744" s="38"/>
      <c r="BK744" s="38"/>
      <c r="BL744" s="38"/>
      <c r="BM744" s="38"/>
      <c r="BN744" s="38"/>
      <c r="BO744" s="38"/>
      <c r="BP744" s="38"/>
      <c r="BQ744" s="38"/>
      <c r="BR744" s="22"/>
      <c r="BS744" s="209">
        <f>SUM(BS745:BS749)</f>
        <v>5</v>
      </c>
      <c r="BT744" s="209">
        <f>SUM(BT745:BT749)</f>
        <v>5</v>
      </c>
      <c r="BU744" s="19"/>
      <c r="BV744" s="1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39"/>
      <c r="DH744" s="39"/>
      <c r="DI744" s="39"/>
      <c r="DJ744" s="39"/>
      <c r="DK744" s="39"/>
      <c r="DL744" s="19">
        <f>COUNTIF(DL$15:DL$718,"HĐH")+COUNTIF(DL$15:DL$718,"HĐH/HĐC")+COUNTIF(DL$15:DL$718,"HĐH/HĐG")</f>
        <v>5</v>
      </c>
      <c r="DM744" s="19">
        <f>COUNTIF(DM$15:DM$718,"HĐH")+COUNTIF(DM$15:DM$718,"HĐH/HĐC")+COUNTIF(DM$15:DM$718,"HĐH/HĐG")</f>
        <v>2</v>
      </c>
      <c r="DN744" s="19">
        <f>COUNTIF(DN$15:DN$718,"HĐH")+COUNTIF(DN$15:DN$718,"HĐH/HĐC")+COUNTIF(DN$15:DN$718,"HĐH/HĐG")</f>
        <v>3</v>
      </c>
      <c r="DO744" s="19">
        <f>COUNTIF(DO$15:DO$718,"HĐH")+COUNTIF(DO$15:DO$718,"HĐH/HĐC")+COUNTIF(DO$15:DO$718,"HĐH/HĐG")</f>
        <v>4</v>
      </c>
      <c r="DP744" s="39"/>
      <c r="DQ744" s="39"/>
      <c r="DR744" s="39"/>
      <c r="DS744" s="39"/>
      <c r="DT744" s="39"/>
      <c r="DU744" s="39"/>
      <c r="DV744" s="39"/>
      <c r="DW744" s="39"/>
      <c r="DX744" s="39"/>
      <c r="DY744" s="39"/>
      <c r="DZ744" s="39"/>
      <c r="EA744" s="39"/>
      <c r="EB744" s="39"/>
      <c r="EC744" s="39"/>
      <c r="ED744" s="39"/>
      <c r="EE744" s="39"/>
      <c r="EF744" s="39"/>
      <c r="EG744" s="39"/>
      <c r="EH744" s="39"/>
      <c r="EI744" s="39"/>
      <c r="EJ744" s="39"/>
      <c r="EK744" s="39"/>
      <c r="EL744" s="39"/>
      <c r="EM744" s="39"/>
      <c r="EN744" s="39"/>
      <c r="EO744" s="39"/>
      <c r="EP744" s="39"/>
      <c r="EQ744" s="39"/>
      <c r="ER744" s="39"/>
      <c r="ES744" s="39"/>
      <c r="ET744" s="39"/>
      <c r="EU744" s="39"/>
      <c r="EV744" s="39"/>
      <c r="EW744" s="39"/>
      <c r="EX744" s="39"/>
      <c r="EY744" s="39"/>
      <c r="EZ744" s="39"/>
      <c r="FA744" s="39"/>
      <c r="FB744" s="39"/>
      <c r="FC744" s="39"/>
      <c r="FD744" s="39"/>
      <c r="FE744" s="80">
        <f>COUNTIF(FE$15:FE$724,"HĐH")+COUNTIF(FE$15:FE$724,"HĐH/HĐG")+COUNTIF(FE$15:FE$724,"HĐH/HĐC")</f>
        <v>4</v>
      </c>
      <c r="FF744" s="80">
        <f>COUNTIF(FF$15:FF$724,"HĐH")+COUNTIF(FF$15:FF$724,"HĐH/HĐG")+COUNTIF(FF$15:FF$724,"HĐH/HĐC")</f>
        <v>6</v>
      </c>
      <c r="FG744" s="80">
        <f>COUNTIF(FG$15:FG$724,"HĐH")+COUNTIF(FG$15:FG$724,"HĐH/HĐG")+COUNTIF(FG$15:FG$724,"HĐH/HĐC")</f>
        <v>4</v>
      </c>
      <c r="FH744" s="80">
        <f>COUNTIF(FH$15:FH$724,"HĐH")+COUNTIF(FH$15:FH$724,"HĐH/HĐG")+COUNTIF(FH$15:FH$724,"HĐH/HĐC")</f>
        <v>3</v>
      </c>
      <c r="FI744" s="80">
        <f>COUNTIF(FI$15:FI$724,"HĐH")+COUNTIF(FI$15:FI$724,"HĐH/HĐG")+COUNTIF(FI$15:FI$724,"HĐH/HĐC")</f>
        <v>4</v>
      </c>
      <c r="FJ744" s="14">
        <f>COUNTIF(FJ$13:FJ$694,"HĐH")</f>
        <v>0</v>
      </c>
      <c r="FK744" s="39"/>
      <c r="FL744" s="39"/>
      <c r="FM744" s="93"/>
      <c r="FN744" s="98"/>
      <c r="FO744" s="39"/>
      <c r="FP744" s="98"/>
      <c r="FQ744" s="39"/>
      <c r="FR744" s="39"/>
      <c r="FS744" s="39"/>
      <c r="FT744" s="98"/>
      <c r="FU744" s="39"/>
      <c r="FV744" s="39"/>
      <c r="FW744" s="39"/>
      <c r="FX744" s="39"/>
      <c r="FY744" s="39"/>
      <c r="FZ744" s="39"/>
      <c r="GA744" s="39"/>
      <c r="GB744" s="39"/>
      <c r="GC744" s="39"/>
      <c r="GD744" s="39"/>
      <c r="GE744" s="39"/>
      <c r="GF744" s="39"/>
      <c r="GG744" s="93"/>
      <c r="GH744" s="39"/>
      <c r="GI744" s="39"/>
      <c r="GJ744" s="39"/>
      <c r="GK744" s="39"/>
      <c r="GL744" s="39"/>
      <c r="GM744" s="39"/>
      <c r="GN744" s="39"/>
      <c r="GO744" s="39"/>
      <c r="GP744" s="39"/>
      <c r="GQ744" s="39"/>
      <c r="GR744" s="39"/>
      <c r="GS744" s="39"/>
      <c r="GT744" s="39"/>
      <c r="GU744" s="39"/>
      <c r="GV744" s="39"/>
      <c r="GW744" s="39"/>
      <c r="GX744" s="39"/>
      <c r="GY744" s="14">
        <f>COUNTIF(GY$13:GY$719,"HĐH")</f>
        <v>8</v>
      </c>
      <c r="GZ744" s="80">
        <f>COUNTIF(GZ$13:GZ$719,"HĐH")+COUNTIF(GZ$13:GZ$719,"HĐH/HĐG")</f>
        <v>5</v>
      </c>
      <c r="HA744" s="80">
        <f>COUNTIF(HA$13:HA$719,"HĐH")+COUNTIF(HA$13:HA$719,"HĐH/HĐG")</f>
        <v>4</v>
      </c>
      <c r="HB744" s="80">
        <f>COUNTIF(HB$13:HB$719,"HĐH")+COUNTIF(HB$13:HB$719,"HĐH/HĐC")</f>
        <v>4</v>
      </c>
      <c r="HC744" s="80">
        <f>COUNTIF(HC$13:HC$719,"HĐH")+COUNTIF(HC$13:HC$719,"HĐH/HĐC")</f>
        <v>3</v>
      </c>
      <c r="HD744" s="39"/>
      <c r="HE744" s="39"/>
      <c r="HF744" s="39"/>
      <c r="HG744" s="39"/>
      <c r="HH744" s="39"/>
      <c r="HI744" s="39"/>
      <c r="HJ744" s="39"/>
      <c r="HK744" s="39"/>
      <c r="HL744" s="39"/>
      <c r="HM744" s="39"/>
      <c r="HN744" s="39"/>
      <c r="HO744" s="39"/>
      <c r="HP744" s="39"/>
      <c r="HQ744" s="39"/>
      <c r="HR744" s="39"/>
      <c r="HS744" s="39"/>
      <c r="HT744" s="39"/>
      <c r="HU744" s="39"/>
      <c r="HV744" s="39"/>
      <c r="HW744" s="39"/>
      <c r="HX744" s="39"/>
      <c r="HY744" s="39"/>
      <c r="HZ744" s="39"/>
      <c r="IA744" s="39"/>
      <c r="IB744" s="39"/>
      <c r="IC744" s="39"/>
      <c r="ID744" s="39"/>
      <c r="IE744" s="39"/>
      <c r="IF744" s="39"/>
      <c r="IG744" s="39"/>
      <c r="IH744" s="39"/>
      <c r="II744" s="39"/>
      <c r="IJ744" s="39"/>
      <c r="IK744" s="39"/>
      <c r="IL744" s="39"/>
      <c r="IM744" s="39"/>
      <c r="IN744" s="39"/>
      <c r="IO744" s="39"/>
      <c r="IP744" s="39"/>
      <c r="IQ744" s="39"/>
      <c r="IR744" s="80">
        <f>COUNTIF(IR$13:IR$719,"HĐH")+COUNTIF(IR$13:IR$719,"HĐH/HĐC")</f>
        <v>3</v>
      </c>
      <c r="IS744" s="80">
        <f>COUNTIF(IS$13:IS$719,"HĐH")+COUNTIF(IS$13:IS$719,"HĐH/HĐC")</f>
        <v>4</v>
      </c>
      <c r="IT744" s="80">
        <f>COUNTIF(IT$13:IT$719,"HĐH")+COUNTIF(IT$13:IT$719,"HĐH/HĐC")</f>
        <v>3</v>
      </c>
      <c r="IU744" s="80">
        <f>COUNTIF(IU$13:IU$719,"HĐH")+COUNTIF(IU$13:IU$719,"HĐH/HĐC")</f>
        <v>3</v>
      </c>
      <c r="IV744" s="80">
        <f>COUNTIF(IV$13:IV$719,"HĐH")+COUNTIF(IV$13:IV$719,"HĐH/HĐC")</f>
        <v>5</v>
      </c>
      <c r="IW744" s="39"/>
      <c r="IX744" s="39"/>
      <c r="IY744" s="39"/>
      <c r="IZ744" s="39"/>
      <c r="JA744" s="39"/>
      <c r="JB744" s="39"/>
      <c r="JC744" s="39"/>
      <c r="JD744" s="39"/>
      <c r="JE744" s="39"/>
      <c r="JF744" s="39"/>
      <c r="JG744" s="39"/>
      <c r="JH744" s="39"/>
      <c r="JI744" s="39"/>
      <c r="JJ744" s="39"/>
      <c r="JK744" s="39"/>
      <c r="JL744" s="39"/>
      <c r="JM744" s="39"/>
      <c r="JN744" s="39"/>
      <c r="JO744" s="39"/>
      <c r="JP744" s="39"/>
      <c r="JQ744" s="39"/>
      <c r="JR744" s="39"/>
      <c r="JS744" s="39"/>
      <c r="JT744" s="39"/>
      <c r="JU744" s="39"/>
      <c r="JV744" s="39"/>
      <c r="JW744" s="39"/>
      <c r="JX744" s="39"/>
      <c r="JY744" s="39"/>
      <c r="JZ744" s="39"/>
      <c r="KA744" s="39"/>
      <c r="KB744" s="39"/>
      <c r="KC744" s="39"/>
      <c r="KD744" s="39"/>
      <c r="KE744" s="39"/>
      <c r="KF744" s="39"/>
      <c r="KG744" s="39"/>
      <c r="KH744" s="39"/>
      <c r="KI744" s="39"/>
      <c r="KJ744" s="39"/>
      <c r="KK744" s="80">
        <f>COUNTIF(KK$13:KK$719,"HĐH")+COUNTIF(KK$13:KK$719,"HĐH/HĐC")</f>
        <v>4</v>
      </c>
      <c r="KL744" s="110">
        <f>COUNTIF(KL$13:KL$719,"HĐH")</f>
        <v>1</v>
      </c>
      <c r="KM744" s="114">
        <f>COUNTIF(KM$13:KM$719,"HĐH")+COUNTIF(KM$13:KM$719,"HĐH/HĐC")+COUNTIF(KM$13:KM$719,"HĐH/HĐNT")</f>
        <v>6</v>
      </c>
      <c r="KN744" s="39"/>
      <c r="KO744" s="39"/>
      <c r="KP744" s="39"/>
      <c r="KQ744" s="32"/>
      <c r="KR744" s="39"/>
      <c r="KS744" s="39"/>
      <c r="KT744" s="39"/>
      <c r="KU744" s="39"/>
      <c r="KV744" s="39"/>
      <c r="KW744" s="39"/>
      <c r="KX744" s="39"/>
      <c r="KY744" s="39"/>
      <c r="KZ744" s="39"/>
      <c r="LA744" s="39"/>
      <c r="LB744" s="39"/>
      <c r="LC744" s="39"/>
      <c r="LD744" s="39"/>
      <c r="LE744" s="39"/>
      <c r="LF744" s="39"/>
      <c r="LG744" s="39"/>
      <c r="LH744" s="39"/>
      <c r="LI744" s="39"/>
      <c r="LJ744" s="39"/>
      <c r="LK744" s="39"/>
      <c r="LL744" s="39"/>
      <c r="LM744" s="39"/>
      <c r="LN744" s="39"/>
      <c r="LO744" s="39"/>
      <c r="LP744" s="39"/>
      <c r="LQ744" s="39"/>
      <c r="LR744" s="39"/>
      <c r="LS744" s="39"/>
      <c r="LT744" s="39"/>
      <c r="LU744" s="39"/>
      <c r="LV744" s="39"/>
      <c r="LW744" s="39"/>
      <c r="LX744" s="39"/>
      <c r="LY744" s="39"/>
      <c r="LZ744" s="39"/>
      <c r="MA744" s="39"/>
      <c r="MB744" s="14">
        <f>COUNTIF(MB$13:MB$719,"HĐH")</f>
        <v>3</v>
      </c>
      <c r="MC744" s="14">
        <f>COUNTIF(MC$13:MC$719,"HĐH")</f>
        <v>3</v>
      </c>
      <c r="MD744" s="39"/>
      <c r="ME744" s="39"/>
      <c r="MF744" s="39"/>
      <c r="MG744" s="39"/>
      <c r="MH744" s="39"/>
      <c r="MI744" s="39"/>
      <c r="MJ744" s="39"/>
      <c r="MK744" s="39"/>
      <c r="ML744" s="39"/>
      <c r="MM744" s="39"/>
      <c r="MN744" s="39"/>
      <c r="MO744" s="39"/>
      <c r="MP744" s="39"/>
      <c r="MQ744" s="39"/>
      <c r="MR744" s="39"/>
      <c r="MS744" s="39"/>
      <c r="MT744" s="39"/>
      <c r="MU744" s="39"/>
      <c r="MV744" s="39"/>
      <c r="MW744" s="39"/>
      <c r="MX744" s="39"/>
      <c r="MY744" s="39"/>
      <c r="MZ744" s="39"/>
      <c r="NA744" s="39"/>
      <c r="NB744" s="39"/>
      <c r="NC744" s="39"/>
      <c r="ND744" s="39"/>
      <c r="NE744" s="39"/>
      <c r="NF744" s="39"/>
      <c r="NG744" s="39"/>
      <c r="NH744" s="39"/>
      <c r="NI744" s="39"/>
      <c r="NJ744" s="39"/>
      <c r="NK744" s="39"/>
      <c r="NL744" s="39"/>
      <c r="NM744" s="39"/>
      <c r="NN744" s="14">
        <f>COUNTIF(NN$13:NN$713,"HĐH")</f>
        <v>3</v>
      </c>
      <c r="NO744" s="14">
        <f>COUNTIF(NO$13:NO$713,"HĐH")</f>
        <v>1</v>
      </c>
      <c r="NP744" s="39"/>
      <c r="NQ744" s="39"/>
      <c r="NR744" s="39"/>
      <c r="NS744" s="39"/>
      <c r="NT744" s="39"/>
      <c r="NU744" s="39"/>
      <c r="NV744" s="39"/>
      <c r="NW744" s="39"/>
      <c r="NX744" s="39"/>
      <c r="NY744" s="39"/>
      <c r="NZ744" s="39"/>
      <c r="OA744" s="39"/>
      <c r="OB744" s="39"/>
      <c r="OC744" s="39"/>
      <c r="OD744" s="39"/>
      <c r="OE744" s="39"/>
      <c r="OF744" s="39"/>
      <c r="OG744" s="39"/>
      <c r="OH744" s="39"/>
      <c r="OI744" s="39"/>
      <c r="OJ744" s="39"/>
      <c r="OK744" s="39"/>
      <c r="OL744" s="39"/>
      <c r="OM744" s="39"/>
      <c r="ON744" s="39"/>
      <c r="OO744" s="39"/>
      <c r="OP744" s="39"/>
      <c r="OQ744" s="39"/>
      <c r="OR744" s="39"/>
      <c r="OS744" s="39"/>
      <c r="OT744" s="39"/>
      <c r="OU744" s="39"/>
      <c r="OV744" s="39"/>
      <c r="OW744" s="39"/>
      <c r="OX744" s="39"/>
      <c r="OY744" s="39"/>
      <c r="OZ744" s="2"/>
    </row>
    <row r="745" spans="1:421" s="25" customFormat="1" ht="23.25" customHeight="1">
      <c r="A745" s="39"/>
      <c r="B745" s="457" t="s">
        <v>1623</v>
      </c>
      <c r="C745" s="476"/>
      <c r="D745" s="476"/>
      <c r="E745" s="459"/>
      <c r="F745" s="460"/>
      <c r="G745" s="477"/>
      <c r="H745" s="118"/>
      <c r="I745" s="119"/>
      <c r="J745" s="60"/>
      <c r="K745" s="64"/>
      <c r="L745" s="70"/>
      <c r="N745" s="39"/>
      <c r="O745" s="39"/>
      <c r="P745" s="39"/>
      <c r="Q745" s="21"/>
      <c r="R745" s="21"/>
      <c r="S745" s="21"/>
      <c r="T745" s="21"/>
      <c r="U745" s="21"/>
      <c r="V745" s="21"/>
      <c r="W745" s="71"/>
      <c r="X745" s="21"/>
      <c r="Y745" s="71"/>
      <c r="Z745" s="21"/>
      <c r="AA745" s="21"/>
      <c r="AB745" s="21"/>
      <c r="AC745" s="73">
        <f>COUNTIF(AC$14:AC$193,"HĐH")+COUNTIF(AC$14:AC$193,"HĐH/HĐG")+COUNTIF(AC$14:AC$193,"HĐH/HĐC")</f>
        <v>1</v>
      </c>
      <c r="AD745" s="73">
        <f>COUNTIF(AD$14:AD$193,"HĐH")+COUNTIF(AD$14:AD$193,"HĐH/HĐG")+COUNTIF(AD$14:AD$193,"HĐH/HĐC")</f>
        <v>1</v>
      </c>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8"/>
      <c r="BJ745" s="38"/>
      <c r="BK745" s="38"/>
      <c r="BL745" s="38"/>
      <c r="BM745" s="38"/>
      <c r="BN745" s="38"/>
      <c r="BO745" s="38"/>
      <c r="BP745" s="38"/>
      <c r="BQ745" s="38"/>
      <c r="BR745" s="22"/>
      <c r="BS745" s="271">
        <f>COUNTIF(BS$14:BS$193,"HĐH")+COUNTIF(BS$14:BS$193,"HĐH/HĐG")+COUNTIF(BS$14:BS$193,"HĐH/HĐC")</f>
        <v>1</v>
      </c>
      <c r="BT745" s="271">
        <f>COUNTIF(BT$14:BT$193,"HĐH")+COUNTIF(BT$14:BT$193,"HĐH/HĐG")+COUNTIF(BT$14:BT$193,"HĐH/HĐC")</f>
        <v>1</v>
      </c>
      <c r="BU745" s="43"/>
      <c r="BV745" s="43"/>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43">
        <f>COUNTIF(DL$15:DL$194,"HĐH")+COUNTIF(DL$15:DL$194,"HĐH/HĐC")+COUNTIF(DL$15:DL$194,"HĐH/HĐG")</f>
        <v>1</v>
      </c>
      <c r="DM745" s="43">
        <f>COUNTIF(DM$15:DM$194,"HĐH")+COUNTIF(DM$15:DM$194,"HĐH/HĐC")+COUNTIF(DM$15:DM$194,"HĐH/HĐG")</f>
        <v>1</v>
      </c>
      <c r="DN745" s="43">
        <f>COUNTIF(DN$15:DN$194,"HĐH")+COUNTIF(DN$15:DN$194,"HĐH/HĐC")+COUNTIF(DN$15:DN$194,"HĐH/HĐG")</f>
        <v>1</v>
      </c>
      <c r="DO745" s="43">
        <f>COUNTIF(DO$15:DO$194,"HĐH")+COUNTIF(DO$15:DO$194,"HĐH/HĐC")+COUNTIF(DO$15:DO$194,"HĐH/HĐG")</f>
        <v>1</v>
      </c>
      <c r="DP745" s="39"/>
      <c r="DQ745" s="39"/>
      <c r="DR745" s="39"/>
      <c r="DS745" s="39"/>
      <c r="DT745" s="39"/>
      <c r="DU745" s="39"/>
      <c r="DV745" s="39"/>
      <c r="DW745" s="39"/>
      <c r="DX745" s="39"/>
      <c r="DY745" s="39"/>
      <c r="DZ745" s="39"/>
      <c r="EA745" s="39"/>
      <c r="EB745" s="39"/>
      <c r="EC745" s="39"/>
      <c r="ED745" s="39"/>
      <c r="EE745" s="39"/>
      <c r="EF745" s="39"/>
      <c r="EG745" s="39"/>
      <c r="EH745" s="39"/>
      <c r="EI745" s="39"/>
      <c r="EJ745" s="39"/>
      <c r="EK745" s="39"/>
      <c r="EL745" s="39"/>
      <c r="EM745" s="39"/>
      <c r="EN745" s="39"/>
      <c r="EO745" s="39"/>
      <c r="EP745" s="39"/>
      <c r="EQ745" s="39"/>
      <c r="ER745" s="39"/>
      <c r="ES745" s="39"/>
      <c r="ET745" s="39"/>
      <c r="EU745" s="39"/>
      <c r="EV745" s="39"/>
      <c r="EW745" s="39"/>
      <c r="EX745" s="39"/>
      <c r="EY745" s="39"/>
      <c r="EZ745" s="39"/>
      <c r="FA745" s="39"/>
      <c r="FB745" s="39"/>
      <c r="FC745" s="39"/>
      <c r="FD745" s="39"/>
      <c r="FE745" s="73">
        <f>COUNTIF(FE$15:FE$194,"HĐH")+COUNTIF(FE$15:FE$194,"HĐH/HĐC")+COUNTIF(FE$15:FE$194,"HĐH/HĐG")</f>
        <v>1</v>
      </c>
      <c r="FF745" s="73">
        <f>COUNTIF(FF$15:FF$194,"HĐH")+COUNTIF(FF$15:FF$194,"HĐH/HĐC")+COUNTIF(FF$15:FF$194,"HĐH/HĐG")</f>
        <v>2</v>
      </c>
      <c r="FG745" s="73">
        <f>COUNTIF(FG$15:FG$194,"HĐH")+COUNTIF(FG$15:FG$194,"HĐH/HĐC")+COUNTIF(FG$15:FG$194,"HĐH/HĐG")</f>
        <v>1</v>
      </c>
      <c r="FH745" s="73">
        <f>COUNTIF(FH$15:FH$194,"HĐH")+COUNTIF(FH$15:FH$194,"HĐH/HĐC")+COUNTIF(FH$15:FH$194,"HĐH/HĐG")</f>
        <v>1</v>
      </c>
      <c r="FI745" s="73">
        <f>COUNTIF(FI$15:FI$194,"HĐH")+COUNTIF(FI$15:FI$194,"HĐH/HĐC")+COUNTIF(FI$15:FI$194,"HĐH/HĐG")</f>
        <v>1</v>
      </c>
      <c r="FJ745" s="15">
        <f>COUNTIF(FJ$14:FJ$183,"HĐH")</f>
        <v>0</v>
      </c>
      <c r="FK745" s="39"/>
      <c r="FL745" s="39"/>
      <c r="FM745" s="93"/>
      <c r="FN745" s="98"/>
      <c r="FO745" s="39"/>
      <c r="FP745" s="98"/>
      <c r="FQ745" s="39"/>
      <c r="FR745" s="39"/>
      <c r="FS745" s="39"/>
      <c r="FT745" s="98"/>
      <c r="FU745" s="39"/>
      <c r="FV745" s="39"/>
      <c r="FW745" s="39"/>
      <c r="FX745" s="39"/>
      <c r="FY745" s="39"/>
      <c r="FZ745" s="39"/>
      <c r="GA745" s="39"/>
      <c r="GB745" s="39"/>
      <c r="GC745" s="39"/>
      <c r="GD745" s="39"/>
      <c r="GE745" s="39"/>
      <c r="GF745" s="39"/>
      <c r="GG745" s="93"/>
      <c r="GH745" s="39"/>
      <c r="GI745" s="39"/>
      <c r="GJ745" s="39"/>
      <c r="GK745" s="39"/>
      <c r="GL745" s="39"/>
      <c r="GM745" s="39"/>
      <c r="GN745" s="39"/>
      <c r="GO745" s="39"/>
      <c r="GP745" s="39"/>
      <c r="GQ745" s="39"/>
      <c r="GR745" s="39"/>
      <c r="GS745" s="39"/>
      <c r="GT745" s="39"/>
      <c r="GU745" s="39"/>
      <c r="GV745" s="39"/>
      <c r="GW745" s="39"/>
      <c r="GX745" s="39"/>
      <c r="GY745" s="15">
        <f>COUNTIF(GY$14:GY$174,"HĐH")</f>
        <v>2</v>
      </c>
      <c r="GZ745" s="15">
        <f>COUNTIF(GZ$14:GZ$174,"HĐH")</f>
        <v>1</v>
      </c>
      <c r="HA745" s="73">
        <f>COUNTIF(HA$14:HA$174,"HĐH")+COUNTIF(HA$14:HA$174,"HĐH/HĐG")</f>
        <v>1</v>
      </c>
      <c r="HB745" s="15">
        <f>COUNTIF(HB$14:HB$174,"HĐH")</f>
        <v>1</v>
      </c>
      <c r="HC745" s="15">
        <f>COUNTIF(HC$14:HC$174,"HĐH")</f>
        <v>1</v>
      </c>
      <c r="HD745" s="39"/>
      <c r="HE745" s="39"/>
      <c r="HF745" s="39"/>
      <c r="HG745" s="39"/>
      <c r="HH745" s="39"/>
      <c r="HI745" s="39"/>
      <c r="HJ745" s="39"/>
      <c r="HK745" s="39"/>
      <c r="HL745" s="39"/>
      <c r="HM745" s="39"/>
      <c r="HN745" s="39"/>
      <c r="HO745" s="39"/>
      <c r="HP745" s="39"/>
      <c r="HQ745" s="39"/>
      <c r="HR745" s="39"/>
      <c r="HS745" s="39"/>
      <c r="HT745" s="39"/>
      <c r="HU745" s="39"/>
      <c r="HV745" s="39"/>
      <c r="HW745" s="39"/>
      <c r="HX745" s="39"/>
      <c r="HY745" s="39"/>
      <c r="HZ745" s="39"/>
      <c r="IA745" s="39"/>
      <c r="IB745" s="39"/>
      <c r="IC745" s="39"/>
      <c r="ID745" s="39"/>
      <c r="IE745" s="39"/>
      <c r="IF745" s="39"/>
      <c r="IG745" s="39"/>
      <c r="IH745" s="39"/>
      <c r="II745" s="39"/>
      <c r="IJ745" s="39"/>
      <c r="IK745" s="39"/>
      <c r="IL745" s="39"/>
      <c r="IM745" s="39"/>
      <c r="IN745" s="39"/>
      <c r="IO745" s="39"/>
      <c r="IP745" s="39"/>
      <c r="IQ745" s="39"/>
      <c r="IR745" s="73">
        <f>COUNTIF(IR$15:IR$194,"HĐH")+COUNTIF(IR$15:IR$194,"HĐH/HĐC")+COUNTIF(IR$15:IR$194,"HĐH/HĐG")</f>
        <v>1</v>
      </c>
      <c r="IS745" s="73">
        <f>COUNTIF(IS$15:IS$194,"HĐH")+COUNTIF(IS$15:IS$194,"HĐH/HĐC")+COUNTIF(IS$15:IS$194,"HĐH/HĐG")</f>
        <v>1</v>
      </c>
      <c r="IT745" s="73">
        <f>COUNTIF(IT$15:IT$194,"HĐH")+COUNTIF(IT$15:IT$194,"HĐH/HĐC")+COUNTIF(IT$15:IT$194,"HĐH/HĐG")</f>
        <v>1</v>
      </c>
      <c r="IU745" s="73">
        <f>COUNTIF(IU$15:IU$194,"HĐH")+COUNTIF(IU$15:IU$194,"HĐH/HĐC")+COUNTIF(IU$15:IU$194,"HĐH/HĐG")</f>
        <v>1</v>
      </c>
      <c r="IV745" s="73">
        <f>COUNTIF(IV$15:IV$194,"HĐH")+COUNTIF(IV$15:IV$194,"HĐH/HĐC")+COUNTIF(IV$15:IV$194,"HĐH/HĐG")</f>
        <v>1</v>
      </c>
      <c r="IW745" s="39"/>
      <c r="IX745" s="39"/>
      <c r="IY745" s="39"/>
      <c r="IZ745" s="39"/>
      <c r="JA745" s="39"/>
      <c r="JB745" s="39"/>
      <c r="JC745" s="39"/>
      <c r="JD745" s="39"/>
      <c r="JE745" s="39"/>
      <c r="JF745" s="39"/>
      <c r="JG745" s="39"/>
      <c r="JH745" s="39"/>
      <c r="JI745" s="39"/>
      <c r="JJ745" s="39"/>
      <c r="JK745" s="39"/>
      <c r="JL745" s="39"/>
      <c r="JM745" s="39"/>
      <c r="JN745" s="39"/>
      <c r="JO745" s="39"/>
      <c r="JP745" s="39"/>
      <c r="JQ745" s="39"/>
      <c r="JR745" s="39"/>
      <c r="JS745" s="39"/>
      <c r="JT745" s="39"/>
      <c r="JU745" s="39"/>
      <c r="JV745" s="39"/>
      <c r="JW745" s="39"/>
      <c r="JX745" s="39"/>
      <c r="JY745" s="39"/>
      <c r="JZ745" s="39"/>
      <c r="KA745" s="39"/>
      <c r="KB745" s="39"/>
      <c r="KC745" s="39"/>
      <c r="KD745" s="39"/>
      <c r="KE745" s="39"/>
      <c r="KF745" s="39"/>
      <c r="KG745" s="39"/>
      <c r="KH745" s="39"/>
      <c r="KI745" s="39"/>
      <c r="KJ745" s="39"/>
      <c r="KK745" s="73">
        <f>COUNTIF(KK$14:KK$174,"HĐH")+COUNTIF(KK$14:KK$174,"HĐH/HĐC")</f>
        <v>1</v>
      </c>
      <c r="KL745" s="112">
        <f>COUNTIF(KL$14:KL$174,"HĐH")</f>
        <v>0</v>
      </c>
      <c r="KM745" s="114">
        <f>COUNTIF(KM$14:KM$174,"HĐH")+COUNTIF(KM$14:KM$174,"HĐH/HĐC")+COUNTIF(KM$14:KM$174,"HĐH/HĐNT")</f>
        <v>2</v>
      </c>
      <c r="KN745" s="39"/>
      <c r="KO745" s="39"/>
      <c r="KP745" s="39"/>
      <c r="KQ745" s="32"/>
      <c r="KR745" s="39"/>
      <c r="KS745" s="39"/>
      <c r="KT745" s="39"/>
      <c r="KU745" s="39"/>
      <c r="KV745" s="39"/>
      <c r="KW745" s="39"/>
      <c r="KX745" s="39"/>
      <c r="KY745" s="39"/>
      <c r="KZ745" s="39"/>
      <c r="LA745" s="39"/>
      <c r="LB745" s="39"/>
      <c r="LC745" s="39"/>
      <c r="LD745" s="39"/>
      <c r="LE745" s="39"/>
      <c r="LF745" s="39"/>
      <c r="LG745" s="39"/>
      <c r="LH745" s="39"/>
      <c r="LI745" s="39"/>
      <c r="LJ745" s="39"/>
      <c r="LK745" s="39"/>
      <c r="LL745" s="39"/>
      <c r="LM745" s="39"/>
      <c r="LN745" s="39"/>
      <c r="LO745" s="39"/>
      <c r="LP745" s="39"/>
      <c r="LQ745" s="39"/>
      <c r="LR745" s="39"/>
      <c r="LS745" s="39"/>
      <c r="LT745" s="39"/>
      <c r="LU745" s="39"/>
      <c r="LV745" s="39"/>
      <c r="LW745" s="39"/>
      <c r="LX745" s="39"/>
      <c r="LY745" s="39"/>
      <c r="LZ745" s="39"/>
      <c r="MA745" s="39"/>
      <c r="MB745" s="15">
        <f>COUNTIF(MB$14:MB$174,"HĐH")</f>
        <v>1</v>
      </c>
      <c r="MC745" s="15">
        <f>COUNTIF(MC$14:MC$174,"HĐH")</f>
        <v>0</v>
      </c>
      <c r="MD745" s="39"/>
      <c r="ME745" s="39"/>
      <c r="MF745" s="39"/>
      <c r="MG745" s="39"/>
      <c r="MH745" s="39"/>
      <c r="MI745" s="39"/>
      <c r="MJ745" s="39"/>
      <c r="MK745" s="39"/>
      <c r="ML745" s="39"/>
      <c r="MM745" s="39"/>
      <c r="MN745" s="39"/>
      <c r="MO745" s="39"/>
      <c r="MP745" s="39"/>
      <c r="MQ745" s="39"/>
      <c r="MR745" s="39"/>
      <c r="MS745" s="39"/>
      <c r="MT745" s="39"/>
      <c r="MU745" s="39"/>
      <c r="MV745" s="39"/>
      <c r="MW745" s="39"/>
      <c r="MX745" s="39"/>
      <c r="MY745" s="39"/>
      <c r="MZ745" s="39"/>
      <c r="NA745" s="39"/>
      <c r="NB745" s="39"/>
      <c r="NC745" s="39"/>
      <c r="ND745" s="39"/>
      <c r="NE745" s="39"/>
      <c r="NF745" s="39"/>
      <c r="NG745" s="39"/>
      <c r="NH745" s="39"/>
      <c r="NI745" s="39"/>
      <c r="NJ745" s="39"/>
      <c r="NK745" s="39"/>
      <c r="NL745" s="39"/>
      <c r="NM745" s="39"/>
      <c r="NN745" s="15">
        <f>COUNTIF(NN$14:NN$174,"HĐH")</f>
        <v>1</v>
      </c>
      <c r="NO745" s="15">
        <f>COUNTIF(NO$14:NO$174,"HĐH")</f>
        <v>1</v>
      </c>
      <c r="NP745" s="39"/>
      <c r="NQ745" s="39"/>
      <c r="NR745" s="39"/>
      <c r="NS745" s="39"/>
      <c r="NT745" s="39"/>
      <c r="NU745" s="39"/>
      <c r="NV745" s="39"/>
      <c r="NW745" s="39"/>
      <c r="NX745" s="39"/>
      <c r="NY745" s="39"/>
      <c r="NZ745" s="39"/>
      <c r="OA745" s="39"/>
      <c r="OB745" s="39"/>
      <c r="OC745" s="39"/>
      <c r="OD745" s="39"/>
      <c r="OE745" s="39"/>
      <c r="OF745" s="39"/>
      <c r="OG745" s="39"/>
      <c r="OH745" s="39"/>
      <c r="OI745" s="39"/>
      <c r="OJ745" s="39"/>
      <c r="OK745" s="39"/>
      <c r="OL745" s="39"/>
      <c r="OM745" s="39"/>
      <c r="ON745" s="39"/>
      <c r="OO745" s="39"/>
      <c r="OP745" s="39"/>
      <c r="OQ745" s="39"/>
      <c r="OR745" s="39"/>
      <c r="OS745" s="39"/>
      <c r="OT745" s="39"/>
      <c r="OU745" s="39"/>
      <c r="OV745" s="39"/>
      <c r="OW745" s="39"/>
      <c r="OX745" s="39"/>
      <c r="OY745" s="39"/>
      <c r="OZ745" s="2"/>
      <c r="PC745" s="74"/>
    </row>
    <row r="746" spans="1:421" s="25" customFormat="1" ht="23.25" customHeight="1">
      <c r="A746" s="39"/>
      <c r="B746" s="457" t="s">
        <v>985</v>
      </c>
      <c r="C746" s="458"/>
      <c r="D746" s="458"/>
      <c r="E746" s="459"/>
      <c r="F746" s="460"/>
      <c r="G746" s="461"/>
      <c r="H746" s="118"/>
      <c r="I746" s="119"/>
      <c r="J746" s="60"/>
      <c r="K746" s="64"/>
      <c r="L746" s="70"/>
      <c r="N746" s="39"/>
      <c r="O746" s="39"/>
      <c r="P746" s="39"/>
      <c r="Q746" s="21"/>
      <c r="R746" s="21"/>
      <c r="S746" s="21"/>
      <c r="T746" s="21"/>
      <c r="U746" s="21"/>
      <c r="V746" s="21"/>
      <c r="W746" s="71"/>
      <c r="X746" s="21"/>
      <c r="Y746" s="71"/>
      <c r="Z746" s="21"/>
      <c r="AA746" s="21"/>
      <c r="AB746" s="21"/>
      <c r="AC746" s="15">
        <f>COUNTIF(AC$195:AC$430,"HĐH")+COUNTIF(AC$195:AC$430,"HĐH/HĐC")+COUNTIF(AC$195:AC$430,"HĐH/HĐG")</f>
        <v>1</v>
      </c>
      <c r="AD746" s="15">
        <f>COUNTIF(AD$195:AD$430,"HĐH")+COUNTIF(AD$195:AD$430,"HĐH/HĐC")+COUNTIF(AD$195:AD$430,"HĐH/HĐG")</f>
        <v>2</v>
      </c>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8"/>
      <c r="BJ746" s="38"/>
      <c r="BK746" s="38"/>
      <c r="BL746" s="38"/>
      <c r="BM746" s="38"/>
      <c r="BN746" s="38"/>
      <c r="BO746" s="38"/>
      <c r="BP746" s="38"/>
      <c r="BQ746" s="38"/>
      <c r="BR746" s="22"/>
      <c r="BS746" s="271">
        <f>COUNTIF(BS$195:BS$430,"HĐH")+COUNTIF(BS$195:BS$430,"HĐH/HĐC")+COUNTIF(BS$195:BS$430,"HĐH/HĐG")</f>
        <v>1</v>
      </c>
      <c r="BT746" s="271">
        <f>COUNTIF(BT$195:BT$430,"HĐH")+COUNTIF(BT$195:BT$430,"HĐH/HĐC")+COUNTIF(BT$195:BT$430,"HĐH/HĐG")</f>
        <v>1</v>
      </c>
      <c r="BU746" s="43"/>
      <c r="BV746" s="43"/>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43">
        <f>COUNTIF(DL$198:DL$429,"HĐH")+COUNTIF(DL$198:DL$429,"HĐH/HĐC")+COUNTIF(DL$198:DL$429,"HĐH/HĐG")</f>
        <v>1</v>
      </c>
      <c r="DM746" s="43">
        <f>COUNTIF(DM$198:DM$429,"HĐH")+COUNTIF(DM$198:DM$429,"HĐH/HĐC")+COUNTIF(DM$198:DM$429,"HĐH/HĐG")</f>
        <v>0</v>
      </c>
      <c r="DN746" s="43">
        <f>COUNTIF(DN$198:DN$429,"HĐH")+COUNTIF(DN$198:DN$429,"HĐH/HĐC")+COUNTIF(DN$198:DN$429,"HĐH/HĐG")</f>
        <v>1</v>
      </c>
      <c r="DO746" s="43">
        <f>COUNTIF(DO$198:DO$429,"HĐH")+COUNTIF(DO$198:DO$429,"HĐH/HĐC")+COUNTIF(DO$198:DO$429,"HĐH/HĐG")</f>
        <v>1</v>
      </c>
      <c r="DP746" s="39"/>
      <c r="DQ746" s="39"/>
      <c r="DR746" s="39"/>
      <c r="DS746" s="39"/>
      <c r="DT746" s="39"/>
      <c r="DU746" s="39"/>
      <c r="DV746" s="39"/>
      <c r="DW746" s="39"/>
      <c r="DX746" s="39"/>
      <c r="DY746" s="39"/>
      <c r="DZ746" s="39"/>
      <c r="EA746" s="39"/>
      <c r="EB746" s="39"/>
      <c r="EC746" s="39"/>
      <c r="ED746" s="39"/>
      <c r="EE746" s="39"/>
      <c r="EF746" s="39"/>
      <c r="EG746" s="39"/>
      <c r="EH746" s="39"/>
      <c r="EI746" s="39"/>
      <c r="EJ746" s="39"/>
      <c r="EK746" s="39"/>
      <c r="EL746" s="39"/>
      <c r="EM746" s="39"/>
      <c r="EN746" s="39"/>
      <c r="EO746" s="39"/>
      <c r="EP746" s="39"/>
      <c r="EQ746" s="39"/>
      <c r="ER746" s="39"/>
      <c r="ES746" s="39"/>
      <c r="ET746" s="39"/>
      <c r="EU746" s="39"/>
      <c r="EV746" s="39"/>
      <c r="EW746" s="39"/>
      <c r="EX746" s="39"/>
      <c r="EY746" s="39"/>
      <c r="EZ746" s="39"/>
      <c r="FA746" s="39"/>
      <c r="FB746" s="39"/>
      <c r="FC746" s="39"/>
      <c r="FD746" s="39"/>
      <c r="FE746" s="73">
        <f>COUNTIF(FE$198:FE$429,"HĐH")+COUNTIF(FE$198:FE$429,"HĐH/HĐC")+COUNTIF(FE$198:FE$429,"HĐH/HĐG")</f>
        <v>0</v>
      </c>
      <c r="FF746" s="73">
        <f>COUNTIF(FF$198:FF$429,"HĐH")+COUNTIF(FF$198:FF$429,"HĐH/HĐC")+COUNTIF(FF$198:FF$429,"HĐH/HĐG")</f>
        <v>3</v>
      </c>
      <c r="FG746" s="73">
        <f>COUNTIF(FG$198:FG$429,"HĐH")+COUNTIF(FG$198:FG$429,"HĐH/HĐC")+COUNTIF(FG$198:FG$429,"HĐH/HĐG")</f>
        <v>1</v>
      </c>
      <c r="FH746" s="73">
        <f>COUNTIF(FH$198:FH$429,"HĐH")+COUNTIF(FH$198:FH$429,"HĐH/HĐC")+COUNTIF(FH$198:FH$429,"HĐH/HĐG")</f>
        <v>0</v>
      </c>
      <c r="FI746" s="73">
        <f>COUNTIF(FI$198:FI$429,"HĐH")+COUNTIF(FI$198:FI$429,"HĐH/HĐC")+COUNTIF(FI$198:FI$429,"HĐH/HĐG")</f>
        <v>1</v>
      </c>
      <c r="FJ746" s="15">
        <f>COUNTIF(FJ$195:FJ$426,"HĐH")</f>
        <v>0</v>
      </c>
      <c r="FK746" s="39"/>
      <c r="FL746" s="39"/>
      <c r="FM746" s="93"/>
      <c r="FN746" s="98"/>
      <c r="FO746" s="39"/>
      <c r="FP746" s="98"/>
      <c r="FQ746" s="39"/>
      <c r="FR746" s="39"/>
      <c r="FS746" s="39"/>
      <c r="FT746" s="98"/>
      <c r="FU746" s="39"/>
      <c r="FV746" s="39"/>
      <c r="FW746" s="39"/>
      <c r="FX746" s="39"/>
      <c r="FY746" s="39"/>
      <c r="FZ746" s="39"/>
      <c r="GA746" s="39"/>
      <c r="GB746" s="39"/>
      <c r="GC746" s="39"/>
      <c r="GD746" s="39"/>
      <c r="GE746" s="39"/>
      <c r="GF746" s="39"/>
      <c r="GG746" s="93"/>
      <c r="GH746" s="39"/>
      <c r="GI746" s="39"/>
      <c r="GJ746" s="39"/>
      <c r="GK746" s="39"/>
      <c r="GL746" s="39"/>
      <c r="GM746" s="39"/>
      <c r="GN746" s="39"/>
      <c r="GO746" s="39"/>
      <c r="GP746" s="39"/>
      <c r="GQ746" s="39"/>
      <c r="GR746" s="39"/>
      <c r="GS746" s="39"/>
      <c r="GT746" s="39"/>
      <c r="GU746" s="39"/>
      <c r="GV746" s="39"/>
      <c r="GW746" s="39"/>
      <c r="GX746" s="39"/>
      <c r="GY746" s="15">
        <f>COUNTIF(GY$196:GY$397,"HĐH")</f>
        <v>0</v>
      </c>
      <c r="GZ746" s="15">
        <f>COUNTIF(GZ$196:GZ$433,"HĐH")</f>
        <v>2</v>
      </c>
      <c r="HA746" s="73">
        <f>COUNTIF(HA$196:HA$397,"HĐH")+COUNTIF(HA$196:HA$397,"HĐH/HĐG")</f>
        <v>1</v>
      </c>
      <c r="HB746" s="15">
        <f>COUNTIF(HB$196:HB$397,"HĐH")</f>
        <v>0</v>
      </c>
      <c r="HC746" s="15">
        <f>COUNTIF(HC$196:HC$397,"HĐH")</f>
        <v>0</v>
      </c>
      <c r="HD746" s="39"/>
      <c r="HE746" s="39"/>
      <c r="HF746" s="39"/>
      <c r="HG746" s="39"/>
      <c r="HH746" s="39"/>
      <c r="HI746" s="39"/>
      <c r="HJ746" s="39"/>
      <c r="HK746" s="39"/>
      <c r="HL746" s="39"/>
      <c r="HM746" s="39"/>
      <c r="HN746" s="39"/>
      <c r="HO746" s="39"/>
      <c r="HP746" s="39"/>
      <c r="HQ746" s="39"/>
      <c r="HR746" s="39"/>
      <c r="HS746" s="39"/>
      <c r="HT746" s="39"/>
      <c r="HU746" s="39"/>
      <c r="HV746" s="39"/>
      <c r="HW746" s="39"/>
      <c r="HX746" s="39"/>
      <c r="HY746" s="39"/>
      <c r="HZ746" s="39"/>
      <c r="IA746" s="39"/>
      <c r="IB746" s="39"/>
      <c r="IC746" s="39"/>
      <c r="ID746" s="39"/>
      <c r="IE746" s="39"/>
      <c r="IF746" s="39"/>
      <c r="IG746" s="39"/>
      <c r="IH746" s="39"/>
      <c r="II746" s="39"/>
      <c r="IJ746" s="39"/>
      <c r="IK746" s="39"/>
      <c r="IL746" s="39"/>
      <c r="IM746" s="39"/>
      <c r="IN746" s="39"/>
      <c r="IO746" s="39"/>
      <c r="IP746" s="39"/>
      <c r="IQ746" s="39"/>
      <c r="IR746" s="73">
        <f>COUNTIF(IR$198:IR$429,"HĐH")+COUNTIF(IR$198:IR$429,"HĐH/HĐC")+COUNTIF(IR$198:IR$429,"HĐH/HĐG")</f>
        <v>1</v>
      </c>
      <c r="IS746" s="73">
        <f>COUNTIF(IS$198:IS$429,"HĐH")+COUNTIF(IS$198:IS$429,"HĐH/HĐC")+COUNTIF(IS$198:IS$429,"HĐH/HĐG")</f>
        <v>0</v>
      </c>
      <c r="IT746" s="73">
        <f>COUNTIF(IT$198:IT$429,"HĐH")+COUNTIF(IT$198:IT$429,"HĐH/HĐC")+COUNTIF(IT$198:IT$429,"HĐH/HĐG")</f>
        <v>1</v>
      </c>
      <c r="IU746" s="73">
        <f>COUNTIF(IU$198:IU$429,"HĐH")+COUNTIF(IU$198:IU$429,"HĐH/HĐC")+COUNTIF(IU$198:IU$429,"HĐH/HĐG")</f>
        <v>0</v>
      </c>
      <c r="IV746" s="73">
        <f>COUNTIF(IV$198:IV$429,"HĐH")+COUNTIF(IV$198:IV$429,"HĐH/HĐC")+COUNTIF(IV$198:IV$429,"HĐH/HĐG")</f>
        <v>0</v>
      </c>
      <c r="IW746" s="39"/>
      <c r="IX746" s="39"/>
      <c r="IY746" s="39"/>
      <c r="IZ746" s="39"/>
      <c r="JA746" s="39"/>
      <c r="JB746" s="39"/>
      <c r="JC746" s="39"/>
      <c r="JD746" s="39"/>
      <c r="JE746" s="39"/>
      <c r="JF746" s="39"/>
      <c r="JG746" s="39"/>
      <c r="JH746" s="39"/>
      <c r="JI746" s="39"/>
      <c r="JJ746" s="39"/>
      <c r="JK746" s="39"/>
      <c r="JL746" s="39"/>
      <c r="JM746" s="39"/>
      <c r="JN746" s="39"/>
      <c r="JO746" s="39"/>
      <c r="JP746" s="39"/>
      <c r="JQ746" s="39"/>
      <c r="JR746" s="39"/>
      <c r="JS746" s="39"/>
      <c r="JT746" s="39"/>
      <c r="JU746" s="39"/>
      <c r="JV746" s="39"/>
      <c r="JW746" s="39"/>
      <c r="JX746" s="39"/>
      <c r="JY746" s="39"/>
      <c r="JZ746" s="39"/>
      <c r="KA746" s="39"/>
      <c r="KB746" s="39"/>
      <c r="KC746" s="39"/>
      <c r="KD746" s="39"/>
      <c r="KE746" s="39"/>
      <c r="KF746" s="39"/>
      <c r="KG746" s="39"/>
      <c r="KH746" s="39"/>
      <c r="KI746" s="39"/>
      <c r="KJ746" s="39"/>
      <c r="KK746" s="15">
        <f>COUNTIF(KK$196:KK$397,"HĐH")+COUNTIF(KK$196:KK$397,"HĐH/HĐC")+COUNTIF(KK$196:KK$397,"HĐH/HĐNT")</f>
        <v>0</v>
      </c>
      <c r="KL746" s="15">
        <f>COUNTIF(KL$196:KL$397,"HĐH")+COUNTIF(KL$196:KL$397,"HĐH/HĐC")+COUNTIF(KL$196:KL$397,"HĐH/HĐNT")</f>
        <v>0</v>
      </c>
      <c r="KM746" s="15">
        <f>COUNTIF(KM$196:KM$397,"HĐH")+COUNTIF(KM$196:KM$397,"HĐH/HĐC")+COUNTIF(KM$196:KM$397,"HĐH/HĐNT")</f>
        <v>1</v>
      </c>
      <c r="KN746" s="39"/>
      <c r="KO746" s="39"/>
      <c r="KP746" s="39"/>
      <c r="KQ746" s="32"/>
      <c r="KR746" s="39"/>
      <c r="KS746" s="39"/>
      <c r="KT746" s="39"/>
      <c r="KU746" s="39"/>
      <c r="KV746" s="39"/>
      <c r="KW746" s="39"/>
      <c r="KX746" s="39"/>
      <c r="KY746" s="39"/>
      <c r="KZ746" s="39"/>
      <c r="LA746" s="39"/>
      <c r="LB746" s="39"/>
      <c r="LC746" s="39"/>
      <c r="LD746" s="39"/>
      <c r="LE746" s="39"/>
      <c r="LF746" s="39"/>
      <c r="LG746" s="39"/>
      <c r="LH746" s="39"/>
      <c r="LI746" s="39"/>
      <c r="LJ746" s="39"/>
      <c r="LK746" s="39"/>
      <c r="LL746" s="39"/>
      <c r="LM746" s="39"/>
      <c r="LN746" s="39"/>
      <c r="LO746" s="39"/>
      <c r="LP746" s="39"/>
      <c r="LQ746" s="39"/>
      <c r="LR746" s="39"/>
      <c r="LS746" s="39"/>
      <c r="LT746" s="39"/>
      <c r="LU746" s="39"/>
      <c r="LV746" s="39"/>
      <c r="LW746" s="39"/>
      <c r="LX746" s="39"/>
      <c r="LY746" s="39"/>
      <c r="LZ746" s="39"/>
      <c r="MA746" s="39"/>
      <c r="MB746" s="15">
        <f>COUNTIF(MB$196:MB$397,"HĐH")</f>
        <v>0</v>
      </c>
      <c r="MC746" s="15">
        <f>COUNTIF(MC$196:MC$397,"HĐH")</f>
        <v>0</v>
      </c>
      <c r="MD746" s="39"/>
      <c r="ME746" s="39"/>
      <c r="MF746" s="39"/>
      <c r="MG746" s="39"/>
      <c r="MH746" s="39"/>
      <c r="MI746" s="39"/>
      <c r="MJ746" s="39"/>
      <c r="MK746" s="39"/>
      <c r="ML746" s="39"/>
      <c r="MM746" s="39"/>
      <c r="MN746" s="39"/>
      <c r="MO746" s="39"/>
      <c r="MP746" s="39"/>
      <c r="MQ746" s="39"/>
      <c r="MR746" s="39"/>
      <c r="MS746" s="39"/>
      <c r="MT746" s="39"/>
      <c r="MU746" s="39"/>
      <c r="MV746" s="39"/>
      <c r="MW746" s="39"/>
      <c r="MX746" s="39"/>
      <c r="MY746" s="39"/>
      <c r="MZ746" s="39"/>
      <c r="NA746" s="39"/>
      <c r="NB746" s="39"/>
      <c r="NC746" s="39"/>
      <c r="ND746" s="39"/>
      <c r="NE746" s="39"/>
      <c r="NF746" s="39"/>
      <c r="NG746" s="39"/>
      <c r="NH746" s="39"/>
      <c r="NI746" s="39"/>
      <c r="NJ746" s="39"/>
      <c r="NK746" s="39"/>
      <c r="NL746" s="39"/>
      <c r="NM746" s="39"/>
      <c r="NN746" s="15">
        <f>COUNTIF(NN$196:NN$414,"HĐH")</f>
        <v>1</v>
      </c>
      <c r="NO746" s="15">
        <f>COUNTIF(NO$196:NO$397,"HĐH")</f>
        <v>0</v>
      </c>
      <c r="NP746" s="39"/>
      <c r="NQ746" s="39"/>
      <c r="NR746" s="39"/>
      <c r="NS746" s="39"/>
      <c r="NT746" s="39"/>
      <c r="NU746" s="39"/>
      <c r="NV746" s="39"/>
      <c r="NW746" s="39"/>
      <c r="NX746" s="39"/>
      <c r="NY746" s="39"/>
      <c r="NZ746" s="39"/>
      <c r="OA746" s="39"/>
      <c r="OB746" s="39"/>
      <c r="OC746" s="39"/>
      <c r="OD746" s="39"/>
      <c r="OE746" s="39"/>
      <c r="OF746" s="39"/>
      <c r="OG746" s="39"/>
      <c r="OH746" s="39"/>
      <c r="OI746" s="39"/>
      <c r="OJ746" s="39"/>
      <c r="OK746" s="39"/>
      <c r="OL746" s="39"/>
      <c r="OM746" s="39"/>
      <c r="ON746" s="39"/>
      <c r="OO746" s="39"/>
      <c r="OP746" s="39"/>
      <c r="OQ746" s="39"/>
      <c r="OR746" s="39"/>
      <c r="OS746" s="39"/>
      <c r="OT746" s="39"/>
      <c r="OU746" s="39"/>
      <c r="OV746" s="39"/>
      <c r="OW746" s="39"/>
      <c r="OX746" s="39"/>
      <c r="OY746" s="39"/>
      <c r="OZ746" s="2"/>
    </row>
    <row r="747" spans="1:421" s="25" customFormat="1" ht="23.25" customHeight="1">
      <c r="A747" s="39"/>
      <c r="B747" s="457" t="s">
        <v>986</v>
      </c>
      <c r="C747" s="458"/>
      <c r="D747" s="458"/>
      <c r="E747" s="459"/>
      <c r="F747" s="460"/>
      <c r="G747" s="461"/>
      <c r="H747" s="118"/>
      <c r="I747" s="119"/>
      <c r="J747" s="60"/>
      <c r="K747" s="64"/>
      <c r="L747" s="70"/>
      <c r="N747" s="39"/>
      <c r="O747" s="39"/>
      <c r="P747" s="39"/>
      <c r="Q747" s="21"/>
      <c r="R747" s="21"/>
      <c r="S747" s="21"/>
      <c r="T747" s="21"/>
      <c r="U747" s="21"/>
      <c r="V747" s="21"/>
      <c r="W747" s="71"/>
      <c r="X747" s="21"/>
      <c r="Y747" s="71"/>
      <c r="Z747" s="21"/>
      <c r="AA747" s="21"/>
      <c r="AB747" s="21"/>
      <c r="AC747" s="15">
        <f>COUNTIF(AC$437:AC$528,"HĐH")+COUNTIF(AC$437:AC$528,"HĐH/HĐC")+COUNTIF(AC$437:AC$528,"HĐH/HĐG")</f>
        <v>2</v>
      </c>
      <c r="AD747" s="15">
        <f>COUNTIF(AD$437:AD$528,"HĐH")+COUNTIF(AD$437:AD$528,"HĐH/HĐC")+COUNTIF(AD$437:AD$528,"HĐH/HĐG")</f>
        <v>0</v>
      </c>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8"/>
      <c r="BJ747" s="38"/>
      <c r="BK747" s="38"/>
      <c r="BL747" s="38"/>
      <c r="BM747" s="38"/>
      <c r="BN747" s="38"/>
      <c r="BO747" s="38"/>
      <c r="BP747" s="38"/>
      <c r="BQ747" s="38"/>
      <c r="BR747" s="22"/>
      <c r="BS747" s="270">
        <f>COUNTIF(BS$437:BS$528,"HĐH")+COUNTIF(BS$437:BS$528,"HĐH/HĐC")+COUNTIF(BS$437:BS$528,"HĐH/HĐG")</f>
        <v>2</v>
      </c>
      <c r="BT747" s="270">
        <f>COUNTIF(BT$437:BT$528,"HĐH")+COUNTIF(BT$437:BT$528,"HĐH/HĐC")+COUNTIF(BT$437:BT$528,"HĐH/HĐG")</f>
        <v>1</v>
      </c>
      <c r="BU747" s="29"/>
      <c r="BV747" s="2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39"/>
      <c r="DH747" s="39"/>
      <c r="DI747" s="39"/>
      <c r="DJ747" s="39"/>
      <c r="DK747" s="39"/>
      <c r="DL747" s="29">
        <f>COUNTIF(DL$434:DL$523,"HĐH")+COUNTIF(DL$434:DL$523,"HĐH/HĐC")+COUNTIF(DL$434:DL$523,"HĐH/HĐG")</f>
        <v>1</v>
      </c>
      <c r="DM747" s="29">
        <f>COUNTIF(DM$434:DM$523,"HĐH")+COUNTIF(DM$434:DM$523,"HĐH/HĐC")+COUNTIF(DM$434:DM$523,"HĐH/HĐG")</f>
        <v>1</v>
      </c>
      <c r="DN747" s="29">
        <f>COUNTIF(DN$434:DN$523,"HĐH")+COUNTIF(DN$434:DN$523,"HĐH/HĐC")+COUNTIF(DN$434:DN$523,"HĐH/HĐG")</f>
        <v>1</v>
      </c>
      <c r="DO747" s="29">
        <f>COUNTIF(DO$434:DO$523,"HĐH")+COUNTIF(DO$434:DO$523,"HĐH/HĐC")+COUNTIF(DO$434:DO$523,"HĐH/HĐG")</f>
        <v>0</v>
      </c>
      <c r="DP747" s="39"/>
      <c r="DQ747" s="39"/>
      <c r="DR747" s="39"/>
      <c r="DS747" s="39"/>
      <c r="DT747" s="39"/>
      <c r="DU747" s="39"/>
      <c r="DV747" s="39"/>
      <c r="DW747" s="39"/>
      <c r="DX747" s="39"/>
      <c r="DY747" s="39"/>
      <c r="DZ747" s="39"/>
      <c r="EA747" s="39"/>
      <c r="EB747" s="39"/>
      <c r="EC747" s="39"/>
      <c r="ED747" s="39"/>
      <c r="EE747" s="39"/>
      <c r="EF747" s="39"/>
      <c r="EG747" s="39"/>
      <c r="EH747" s="39"/>
      <c r="EI747" s="39"/>
      <c r="EJ747" s="39"/>
      <c r="EK747" s="39"/>
      <c r="EL747" s="39"/>
      <c r="EM747" s="39"/>
      <c r="EN747" s="39"/>
      <c r="EO747" s="39"/>
      <c r="EP747" s="39"/>
      <c r="EQ747" s="39"/>
      <c r="ER747" s="39"/>
      <c r="ES747" s="39"/>
      <c r="ET747" s="39"/>
      <c r="EU747" s="39"/>
      <c r="EV747" s="39"/>
      <c r="EW747" s="39"/>
      <c r="EX747" s="39"/>
      <c r="EY747" s="39"/>
      <c r="EZ747" s="39"/>
      <c r="FA747" s="39"/>
      <c r="FB747" s="39"/>
      <c r="FC747" s="39"/>
      <c r="FD747" s="39"/>
      <c r="FE747" s="15">
        <f>COUNTIF(FE$434:FE$523,"HĐH")+COUNTIF(FE$434:FE$523,"HĐH/HĐC")+COUNTIF(FE$434:FE$523,"HĐH/HĐG")</f>
        <v>0</v>
      </c>
      <c r="FF747" s="15">
        <f>COUNTIF(FF$434:FF$523,"HĐH")+COUNTIF(FF$434:FF$523,"HĐH/HĐC")+COUNTIF(FF$434:FF$523,"HĐH/HĐG")</f>
        <v>1</v>
      </c>
      <c r="FG747" s="15">
        <f>COUNTIF(FG$434:FG$523,"HĐH")+COUNTIF(FG$434:FG$523,"HĐH/HĐC")+COUNTIF(FG$434:FG$523,"HĐH/HĐG")</f>
        <v>1</v>
      </c>
      <c r="FH747" s="15">
        <f>COUNTIF(FH$434:FH$523,"HĐH")+COUNTIF(FH$434:FH$523,"HĐH/HĐC")+COUNTIF(FH$434:FH$523,"HĐH/HĐG")</f>
        <v>1</v>
      </c>
      <c r="FI747" s="15">
        <f>COUNTIF(FI$434:FI$523,"HĐH")+COUNTIF(FI$434:FI$523,"HĐH/HĐC")+COUNTIF(FI$434:FI$523,"HĐH/HĐG")</f>
        <v>0</v>
      </c>
      <c r="FJ747" s="15">
        <f>COUNTIF(FJ$437:FJ$509,"HĐH")</f>
        <v>0</v>
      </c>
      <c r="FK747" s="39"/>
      <c r="FL747" s="39"/>
      <c r="FM747" s="93"/>
      <c r="FN747" s="98"/>
      <c r="FO747" s="39"/>
      <c r="FP747" s="98"/>
      <c r="FQ747" s="39"/>
      <c r="FR747" s="39"/>
      <c r="FS747" s="39"/>
      <c r="FT747" s="98"/>
      <c r="FU747" s="39"/>
      <c r="FV747" s="39"/>
      <c r="FW747" s="39"/>
      <c r="FX747" s="39"/>
      <c r="FY747" s="39"/>
      <c r="FZ747" s="39"/>
      <c r="GA747" s="39"/>
      <c r="GB747" s="39"/>
      <c r="GC747" s="39"/>
      <c r="GD747" s="39"/>
      <c r="GE747" s="39"/>
      <c r="GF747" s="39"/>
      <c r="GG747" s="93"/>
      <c r="GH747" s="39"/>
      <c r="GI747" s="39"/>
      <c r="GJ747" s="39"/>
      <c r="GK747" s="39"/>
      <c r="GL747" s="39"/>
      <c r="GM747" s="39"/>
      <c r="GN747" s="39"/>
      <c r="GO747" s="39"/>
      <c r="GP747" s="39"/>
      <c r="GQ747" s="39"/>
      <c r="GR747" s="39"/>
      <c r="GS747" s="39"/>
      <c r="GT747" s="39"/>
      <c r="GU747" s="39"/>
      <c r="GV747" s="39"/>
      <c r="GW747" s="39"/>
      <c r="GX747" s="39"/>
      <c r="GY747" s="15">
        <f>COUNTIF(GY$438:GY$528,"HĐH")</f>
        <v>3</v>
      </c>
      <c r="GZ747" s="15">
        <f>COUNTIF(GZ$438:GZ$528,"HĐH")</f>
        <v>1</v>
      </c>
      <c r="HA747" s="15">
        <f>COUNTIF(HA$438:HA$528,"HĐH")</f>
        <v>1</v>
      </c>
      <c r="HB747" s="15">
        <f>COUNTIF(HB$438:HB$528,"HĐH")</f>
        <v>2</v>
      </c>
      <c r="HC747" s="15">
        <f>COUNTIF(HC$438:HC$528,"HĐH")</f>
        <v>2</v>
      </c>
      <c r="HD747" s="39"/>
      <c r="HE747" s="39"/>
      <c r="HF747" s="39"/>
      <c r="HG747" s="39"/>
      <c r="HH747" s="39"/>
      <c r="HI747" s="39"/>
      <c r="HJ747" s="39"/>
      <c r="HK747" s="39"/>
      <c r="HL747" s="39"/>
      <c r="HM747" s="39"/>
      <c r="HN747" s="39"/>
      <c r="HO747" s="39"/>
      <c r="HP747" s="39"/>
      <c r="HQ747" s="39"/>
      <c r="HR747" s="39"/>
      <c r="HS747" s="39"/>
      <c r="HT747" s="39"/>
      <c r="HU747" s="39"/>
      <c r="HV747" s="39"/>
      <c r="HW747" s="39"/>
      <c r="HX747" s="39"/>
      <c r="HY747" s="39"/>
      <c r="HZ747" s="39"/>
      <c r="IA747" s="39"/>
      <c r="IB747" s="39"/>
      <c r="IC747" s="39"/>
      <c r="ID747" s="39"/>
      <c r="IE747" s="39"/>
      <c r="IF747" s="39"/>
      <c r="IG747" s="39"/>
      <c r="IH747" s="39"/>
      <c r="II747" s="39"/>
      <c r="IJ747" s="39"/>
      <c r="IK747" s="39"/>
      <c r="IL747" s="39"/>
      <c r="IM747" s="39"/>
      <c r="IN747" s="39"/>
      <c r="IO747" s="39"/>
      <c r="IP747" s="39"/>
      <c r="IQ747" s="39"/>
      <c r="IR747" s="15">
        <f>COUNTIF(IR$434:IR$523,"HĐH")+COUNTIF(IR$434:IR$523,"HĐH/HĐC")+COUNTIF(IR$434:IR$523,"HĐH/HĐG")</f>
        <v>1</v>
      </c>
      <c r="IS747" s="15">
        <f>COUNTIF(IS$434:IS$523,"HĐH")+COUNTIF(IS$434:IS$523,"HĐH/HĐC")+COUNTIF(IS$434:IS$523,"HĐH/HĐG")</f>
        <v>1</v>
      </c>
      <c r="IT747" s="15">
        <f>COUNTIF(IT$434:IT$523,"HĐH")+COUNTIF(IT$434:IT$523,"HĐH/HĐC")+COUNTIF(IT$434:IT$523,"HĐH/HĐG")</f>
        <v>1</v>
      </c>
      <c r="IU747" s="15">
        <f>COUNTIF(IU$434:IU$523,"HĐH")+COUNTIF(IU$434:IU$523,"HĐH/HĐC")+COUNTIF(IU$434:IU$523,"HĐH/HĐG")</f>
        <v>2</v>
      </c>
      <c r="IV747" s="15">
        <f>COUNTIF(IV$434:IV$523,"HĐH")+COUNTIF(IV$434:IV$523,"HĐH/HĐC")+COUNTIF(IV$434:IV$523,"HĐH/HĐG")</f>
        <v>1</v>
      </c>
      <c r="IW747" s="39"/>
      <c r="IX747" s="39"/>
      <c r="IY747" s="39"/>
      <c r="IZ747" s="39"/>
      <c r="JA747" s="39"/>
      <c r="JB747" s="39"/>
      <c r="JC747" s="39"/>
      <c r="JD747" s="39"/>
      <c r="JE747" s="39"/>
      <c r="JF747" s="39"/>
      <c r="JG747" s="39"/>
      <c r="JH747" s="39"/>
      <c r="JI747" s="39"/>
      <c r="JJ747" s="39"/>
      <c r="JK747" s="39"/>
      <c r="JL747" s="39"/>
      <c r="JM747" s="39"/>
      <c r="JN747" s="39"/>
      <c r="JO747" s="39"/>
      <c r="JP747" s="39"/>
      <c r="JQ747" s="39"/>
      <c r="JR747" s="39"/>
      <c r="JS747" s="39"/>
      <c r="JT747" s="39"/>
      <c r="JU747" s="39"/>
      <c r="JV747" s="39"/>
      <c r="JW747" s="39"/>
      <c r="JX747" s="39"/>
      <c r="JY747" s="39"/>
      <c r="JZ747" s="39"/>
      <c r="KA747" s="39"/>
      <c r="KB747" s="39"/>
      <c r="KC747" s="39"/>
      <c r="KD747" s="39"/>
      <c r="KE747" s="39"/>
      <c r="KF747" s="39"/>
      <c r="KG747" s="39"/>
      <c r="KH747" s="39"/>
      <c r="KI747" s="39"/>
      <c r="KJ747" s="39"/>
      <c r="KK747" s="15">
        <f>COUNTIF(KK$438:KK$528,"HĐH")</f>
        <v>2</v>
      </c>
      <c r="KL747" s="15">
        <f>COUNTIF(KL$438:KL$528,"HĐH")</f>
        <v>1</v>
      </c>
      <c r="KM747" s="15">
        <f>COUNTIF(KM$438:KM$528,"HĐH")+COUNTIF(KM$438:KM$528,"HĐH/HĐC")</f>
        <v>1</v>
      </c>
      <c r="KN747" s="39"/>
      <c r="KO747" s="39"/>
      <c r="KP747" s="39"/>
      <c r="KQ747" s="32"/>
      <c r="KR747" s="39"/>
      <c r="KS747" s="39"/>
      <c r="KT747" s="39"/>
      <c r="KU747" s="39"/>
      <c r="KV747" s="39"/>
      <c r="KW747" s="39"/>
      <c r="KX747" s="39"/>
      <c r="KY747" s="39"/>
      <c r="KZ747" s="39"/>
      <c r="LA747" s="39"/>
      <c r="LB747" s="39"/>
      <c r="LC747" s="39"/>
      <c r="LD747" s="39"/>
      <c r="LE747" s="39"/>
      <c r="LF747" s="39"/>
      <c r="LG747" s="39"/>
      <c r="LH747" s="39"/>
      <c r="LI747" s="39"/>
      <c r="LJ747" s="39"/>
      <c r="LK747" s="39"/>
      <c r="LL747" s="39"/>
      <c r="LM747" s="39"/>
      <c r="LN747" s="39"/>
      <c r="LO747" s="39"/>
      <c r="LP747" s="39"/>
      <c r="LQ747" s="39"/>
      <c r="LR747" s="39"/>
      <c r="LS747" s="39"/>
      <c r="LT747" s="39"/>
      <c r="LU747" s="39"/>
      <c r="LV747" s="39"/>
      <c r="LW747" s="39"/>
      <c r="LX747" s="39"/>
      <c r="LY747" s="39"/>
      <c r="LZ747" s="39"/>
      <c r="MA747" s="39"/>
      <c r="MB747" s="15">
        <f>COUNTIF(MB$438:MB$528,"HĐH")</f>
        <v>1</v>
      </c>
      <c r="MC747" s="15">
        <f>COUNTIF(MC$438:MC$528,"HĐH")</f>
        <v>2</v>
      </c>
      <c r="MD747" s="39"/>
      <c r="ME747" s="39"/>
      <c r="MF747" s="39"/>
      <c r="MG747" s="39"/>
      <c r="MH747" s="39"/>
      <c r="MI747" s="39"/>
      <c r="MJ747" s="39"/>
      <c r="MK747" s="39"/>
      <c r="ML747" s="39"/>
      <c r="MM747" s="39"/>
      <c r="MN747" s="39"/>
      <c r="MO747" s="39"/>
      <c r="MP747" s="39"/>
      <c r="MQ747" s="39"/>
      <c r="MR747" s="39"/>
      <c r="MS747" s="39"/>
      <c r="MT747" s="39"/>
      <c r="MU747" s="39"/>
      <c r="MV747" s="39"/>
      <c r="MW747" s="39"/>
      <c r="MX747" s="39"/>
      <c r="MY747" s="39"/>
      <c r="MZ747" s="39"/>
      <c r="NA747" s="39"/>
      <c r="NB747" s="39"/>
      <c r="NC747" s="39"/>
      <c r="ND747" s="39"/>
      <c r="NE747" s="39"/>
      <c r="NF747" s="39"/>
      <c r="NG747" s="39"/>
      <c r="NH747" s="39"/>
      <c r="NI747" s="39"/>
      <c r="NJ747" s="39"/>
      <c r="NK747" s="39"/>
      <c r="NL747" s="39"/>
      <c r="NM747" s="39"/>
      <c r="NN747" s="15">
        <f>COUNTIF(NN$438:NN$528,"HĐH")</f>
        <v>1</v>
      </c>
      <c r="NO747" s="15">
        <f>COUNTIF(NO$438:NO$528,"HĐH")</f>
        <v>0</v>
      </c>
      <c r="NP747" s="39"/>
      <c r="NQ747" s="39"/>
      <c r="NR747" s="39"/>
      <c r="NS747" s="39"/>
      <c r="NT747" s="39"/>
      <c r="NU747" s="39"/>
      <c r="NV747" s="39"/>
      <c r="NW747" s="39"/>
      <c r="NX747" s="39"/>
      <c r="NY747" s="39"/>
      <c r="NZ747" s="39"/>
      <c r="OA747" s="39"/>
      <c r="OB747" s="39"/>
      <c r="OC747" s="39"/>
      <c r="OD747" s="39"/>
      <c r="OE747" s="39"/>
      <c r="OF747" s="39"/>
      <c r="OG747" s="39"/>
      <c r="OH747" s="39"/>
      <c r="OI747" s="39"/>
      <c r="OJ747" s="39"/>
      <c r="OK747" s="39"/>
      <c r="OL747" s="39"/>
      <c r="OM747" s="39"/>
      <c r="ON747" s="39"/>
      <c r="OO747" s="39"/>
      <c r="OP747" s="39"/>
      <c r="OQ747" s="39"/>
      <c r="OR747" s="39"/>
      <c r="OS747" s="39"/>
      <c r="OT747" s="39"/>
      <c r="OU747" s="39"/>
      <c r="OV747" s="39"/>
      <c r="OW747" s="39"/>
      <c r="OX747" s="39"/>
      <c r="OY747" s="39"/>
      <c r="OZ747" s="2"/>
      <c r="PB747" s="74"/>
    </row>
    <row r="748" spans="1:421" s="25" customFormat="1" ht="23.25" customHeight="1">
      <c r="A748" s="39"/>
      <c r="B748" s="457" t="s">
        <v>987</v>
      </c>
      <c r="C748" s="458"/>
      <c r="D748" s="458"/>
      <c r="E748" s="459"/>
      <c r="F748" s="460"/>
      <c r="G748" s="461"/>
      <c r="H748" s="118"/>
      <c r="I748" s="119"/>
      <c r="J748" s="60"/>
      <c r="K748" s="64"/>
      <c r="L748" s="70"/>
      <c r="N748" s="39"/>
      <c r="O748" s="39"/>
      <c r="P748" s="39"/>
      <c r="Q748" s="21"/>
      <c r="R748" s="21"/>
      <c r="S748" s="21"/>
      <c r="T748" s="21"/>
      <c r="U748" s="21"/>
      <c r="V748" s="21"/>
      <c r="W748" s="71"/>
      <c r="X748" s="21"/>
      <c r="Y748" s="71"/>
      <c r="Z748" s="21"/>
      <c r="AA748" s="21"/>
      <c r="AB748" s="21"/>
      <c r="AC748" s="15">
        <f>COUNTIF(AC$532:AC$614,"HĐH")+COUNTIF(AC$532:AC$614,"HĐH/HĐC")+COUNTIF(AC$532:AC$614,"HĐH/HĐG")</f>
        <v>0</v>
      </c>
      <c r="AD748" s="15">
        <f>COUNTIF(AD$532:AD$614,"HĐH")+COUNTIF(AD$532:AD$614,"HĐH/HĐC")+COUNTIF(AD$532:AD$614,"HĐH/HĐG")</f>
        <v>0</v>
      </c>
      <c r="AE748" s="39"/>
      <c r="AF748" s="39"/>
      <c r="AG748" s="39"/>
      <c r="AH748" s="39"/>
      <c r="AI748" s="39"/>
      <c r="AJ748" s="39"/>
      <c r="AK748" s="39"/>
      <c r="AL748" s="39"/>
      <c r="AM748" s="39"/>
      <c r="AN748" s="39"/>
      <c r="AO748" s="39"/>
      <c r="AP748" s="39"/>
      <c r="AQ748" s="39"/>
      <c r="AR748" s="39"/>
      <c r="AS748" s="39"/>
      <c r="AT748" s="39"/>
      <c r="AU748" s="39"/>
      <c r="AV748" s="39"/>
      <c r="AW748" s="39"/>
      <c r="AX748" s="39"/>
      <c r="AY748" s="39"/>
      <c r="AZ748" s="39"/>
      <c r="BA748" s="39"/>
      <c r="BB748" s="39"/>
      <c r="BC748" s="39"/>
      <c r="BD748" s="39"/>
      <c r="BE748" s="39"/>
      <c r="BF748" s="39"/>
      <c r="BG748" s="39"/>
      <c r="BH748" s="39"/>
      <c r="BI748" s="38"/>
      <c r="BJ748" s="38"/>
      <c r="BK748" s="38"/>
      <c r="BL748" s="38"/>
      <c r="BM748" s="38"/>
      <c r="BN748" s="38"/>
      <c r="BO748" s="38"/>
      <c r="BP748" s="38"/>
      <c r="BQ748" s="38"/>
      <c r="BR748" s="22"/>
      <c r="BS748" s="270">
        <f>COUNTIF(BS$540:BS$622,"HĐH")+COUNTIF(BS$540:BS$622,"HĐH/HĐC")+COUNTIF(BS$540:BS$622,"HĐH/HĐG")</f>
        <v>0</v>
      </c>
      <c r="BT748" s="270">
        <f>COUNTIF(BT$540:BT$622,"HĐH")+COUNTIF(BT$540:BT$622,"HĐH/HĐC")+COUNTIF(BT$540:BT$622,"HĐH/HĐG")</f>
        <v>1</v>
      </c>
      <c r="BU748" s="29"/>
      <c r="BV748" s="29"/>
      <c r="BW748" s="39"/>
      <c r="BX748" s="39"/>
      <c r="BY748" s="39"/>
      <c r="BZ748" s="39"/>
      <c r="CA748" s="39"/>
      <c r="CB748" s="39"/>
      <c r="CC748" s="39"/>
      <c r="CD748" s="39"/>
      <c r="CE748" s="39"/>
      <c r="CF748" s="39"/>
      <c r="CG748" s="39"/>
      <c r="CH748" s="39"/>
      <c r="CI748" s="39"/>
      <c r="CJ748" s="39"/>
      <c r="CK748" s="39"/>
      <c r="CL748" s="39"/>
      <c r="CM748" s="39"/>
      <c r="CN748" s="39"/>
      <c r="CO748" s="39"/>
      <c r="CP748" s="39"/>
      <c r="CQ748" s="39"/>
      <c r="CR748" s="39"/>
      <c r="CS748" s="39"/>
      <c r="CT748" s="39"/>
      <c r="CU748" s="39"/>
      <c r="CV748" s="39"/>
      <c r="CW748" s="39"/>
      <c r="CX748" s="39"/>
      <c r="CY748" s="39"/>
      <c r="CZ748" s="39"/>
      <c r="DA748" s="39"/>
      <c r="DB748" s="39"/>
      <c r="DC748" s="39"/>
      <c r="DD748" s="39"/>
      <c r="DE748" s="39"/>
      <c r="DF748" s="39"/>
      <c r="DG748" s="39"/>
      <c r="DH748" s="39"/>
      <c r="DI748" s="39"/>
      <c r="DJ748" s="39"/>
      <c r="DK748" s="39"/>
      <c r="DL748" s="29">
        <f>COUNTIF(DL$531:DL$612,"HĐH")+COUNTIF(DL$531:DL$612,"HĐH/HĐC")+COUNTIF(DL$531:DL$612,"HĐH/HĐG")</f>
        <v>0</v>
      </c>
      <c r="DM748" s="29">
        <f>COUNTIF(DM$531:DM$612,"HĐH")+COUNTIF(DM$531:DM$612,"HĐH/HĐC")+COUNTIF(DM$531:DM$612,"HĐH/HĐG")</f>
        <v>0</v>
      </c>
      <c r="DN748" s="29">
        <f>COUNTIF(DN$531:DN$612,"HĐH")+COUNTIF(DN$531:DN$612,"HĐH/HĐC")+COUNTIF(DN$531:DN$612,"HĐH/HĐG")</f>
        <v>0</v>
      </c>
      <c r="DO748" s="29">
        <f>COUNTIF(DO$531:DO$612,"HĐH")+COUNTIF(DO$531:DO$612,"HĐH/HĐC")+COUNTIF(DO$531:DO$612,"HĐH/HĐG")</f>
        <v>0</v>
      </c>
      <c r="DP748" s="39"/>
      <c r="DQ748" s="39"/>
      <c r="DR748" s="39"/>
      <c r="DS748" s="39"/>
      <c r="DT748" s="39"/>
      <c r="DU748" s="39"/>
      <c r="DV748" s="39"/>
      <c r="DW748" s="39"/>
      <c r="DX748" s="39"/>
      <c r="DY748" s="39"/>
      <c r="DZ748" s="39"/>
      <c r="EA748" s="39"/>
      <c r="EB748" s="39"/>
      <c r="EC748" s="39"/>
      <c r="ED748" s="39"/>
      <c r="EE748" s="39"/>
      <c r="EF748" s="39"/>
      <c r="EG748" s="39"/>
      <c r="EH748" s="39"/>
      <c r="EI748" s="39"/>
      <c r="EJ748" s="39"/>
      <c r="EK748" s="39"/>
      <c r="EL748" s="39"/>
      <c r="EM748" s="39"/>
      <c r="EN748" s="39"/>
      <c r="EO748" s="39"/>
      <c r="EP748" s="39"/>
      <c r="EQ748" s="39"/>
      <c r="ER748" s="39"/>
      <c r="ES748" s="39"/>
      <c r="ET748" s="39"/>
      <c r="EU748" s="39"/>
      <c r="EV748" s="39"/>
      <c r="EW748" s="39"/>
      <c r="EX748" s="39"/>
      <c r="EY748" s="39"/>
      <c r="EZ748" s="39"/>
      <c r="FA748" s="39"/>
      <c r="FB748" s="39"/>
      <c r="FC748" s="39"/>
      <c r="FD748" s="39"/>
      <c r="FE748" s="15">
        <f>COUNTIF(FE$531:FE$612,"HĐH")+COUNTIF(FE$531:FE$612,"HĐH/HĐC")+COUNTIF(FE$531:FE$612,"HĐH/HĐG")</f>
        <v>1</v>
      </c>
      <c r="FF748" s="15">
        <f>COUNTIF(FF$531:FF$612,"HĐH")+COUNTIF(FF$531:FF$612,"HĐH/HĐC")+COUNTIF(FF$531:FF$612,"HĐH/HĐG")</f>
        <v>0</v>
      </c>
      <c r="FG748" s="15">
        <f>COUNTIF(FG$531:FG$612,"HĐH")+COUNTIF(FG$531:FG$612,"HĐH/HĐC")+COUNTIF(FG$531:FG$612,"HĐH/HĐG")</f>
        <v>0</v>
      </c>
      <c r="FH748" s="15">
        <f>COUNTIF(FH$531:FH$612,"HĐH")+COUNTIF(FH$531:FH$612,"HĐH/HĐC")+COUNTIF(FH$531:FH$612,"HĐH/HĐG")</f>
        <v>0</v>
      </c>
      <c r="FI748" s="15">
        <f>COUNTIF(FI$531:FI$612,"HĐH")+COUNTIF(FI$531:FI$612,"HĐH/HĐC")+COUNTIF(FI$531:FI$612,"HĐH/HĐG")</f>
        <v>0</v>
      </c>
      <c r="FJ748" s="15">
        <f>COUNTIF(FJ$532:FJ$602,"HĐH")</f>
        <v>0</v>
      </c>
      <c r="FK748" s="39"/>
      <c r="FL748" s="39"/>
      <c r="FM748" s="93"/>
      <c r="FN748" s="98"/>
      <c r="FO748" s="39"/>
      <c r="FP748" s="98"/>
      <c r="FQ748" s="39"/>
      <c r="FR748" s="39"/>
      <c r="FS748" s="39"/>
      <c r="FT748" s="98"/>
      <c r="FU748" s="39"/>
      <c r="FV748" s="39"/>
      <c r="FW748" s="39"/>
      <c r="FX748" s="39"/>
      <c r="FY748" s="39"/>
      <c r="FZ748" s="39"/>
      <c r="GA748" s="39"/>
      <c r="GB748" s="39"/>
      <c r="GC748" s="39"/>
      <c r="GD748" s="39"/>
      <c r="GE748" s="39"/>
      <c r="GF748" s="39"/>
      <c r="GG748" s="93"/>
      <c r="GH748" s="39"/>
      <c r="GI748" s="39"/>
      <c r="GJ748" s="39"/>
      <c r="GK748" s="39"/>
      <c r="GL748" s="39"/>
      <c r="GM748" s="39"/>
      <c r="GN748" s="39"/>
      <c r="GO748" s="39"/>
      <c r="GP748" s="39"/>
      <c r="GQ748" s="39"/>
      <c r="GR748" s="39"/>
      <c r="GS748" s="39"/>
      <c r="GT748" s="39"/>
      <c r="GU748" s="39"/>
      <c r="GV748" s="39"/>
      <c r="GW748" s="39"/>
      <c r="GX748" s="39"/>
      <c r="GY748" s="15">
        <f>COUNTIF(GY$532:GY$618,"HĐH")</f>
        <v>1</v>
      </c>
      <c r="GZ748" s="15">
        <f>COUNTIF(GZ$533:GZ$581,"HĐH")</f>
        <v>0</v>
      </c>
      <c r="HA748" s="15">
        <f>COUNTIF(HA$533:HA$581,"HĐH")</f>
        <v>0</v>
      </c>
      <c r="HB748" s="15">
        <f>COUNTIF(HB$533:HB$581,"HĐH")</f>
        <v>0</v>
      </c>
      <c r="HC748" s="15">
        <f>COUNTIF(HC$533:HC$581,"HĐH")</f>
        <v>0</v>
      </c>
      <c r="HD748" s="39"/>
      <c r="HE748" s="39"/>
      <c r="HF748" s="39"/>
      <c r="HG748" s="39"/>
      <c r="HH748" s="39"/>
      <c r="HI748" s="39"/>
      <c r="HJ748" s="39"/>
      <c r="HK748" s="39"/>
      <c r="HL748" s="39"/>
      <c r="HM748" s="39"/>
      <c r="HN748" s="39"/>
      <c r="HO748" s="39"/>
      <c r="HP748" s="39"/>
      <c r="HQ748" s="39"/>
      <c r="HR748" s="39"/>
      <c r="HS748" s="39"/>
      <c r="HT748" s="39"/>
      <c r="HU748" s="39"/>
      <c r="HV748" s="39"/>
      <c r="HW748" s="39"/>
      <c r="HX748" s="39"/>
      <c r="HY748" s="39"/>
      <c r="HZ748" s="39"/>
      <c r="IA748" s="39"/>
      <c r="IB748" s="39"/>
      <c r="IC748" s="39"/>
      <c r="ID748" s="39"/>
      <c r="IE748" s="39"/>
      <c r="IF748" s="39"/>
      <c r="IG748" s="39"/>
      <c r="IH748" s="39"/>
      <c r="II748" s="39"/>
      <c r="IJ748" s="39"/>
      <c r="IK748" s="39"/>
      <c r="IL748" s="39"/>
      <c r="IM748" s="39"/>
      <c r="IN748" s="39"/>
      <c r="IO748" s="39"/>
      <c r="IP748" s="39"/>
      <c r="IQ748" s="39"/>
      <c r="IR748" s="15">
        <f>COUNTIF(IR$531:IR$612,"HĐH")+COUNTIF(IR$531:IR$612,"HĐH/HĐC")+COUNTIF(IR$531:IR$612,"HĐH/HĐG")</f>
        <v>0</v>
      </c>
      <c r="IS748" s="15">
        <f>COUNTIF(IS$531:IS$612,"HĐH")+COUNTIF(IS$531:IS$612,"HĐH/HĐC")+COUNTIF(IS$531:IS$612,"HĐH/HĐG")</f>
        <v>0</v>
      </c>
      <c r="IT748" s="15">
        <f>COUNTIF(IT$531:IT$612,"HĐH")+COUNTIF(IT$531:IT$612,"HĐH/HĐC")+COUNTIF(IT$531:IT$612,"HĐH/HĐG")</f>
        <v>0</v>
      </c>
      <c r="IU748" s="15">
        <f>COUNTIF(IU$531:IU$612,"HĐH")+COUNTIF(IU$531:IU$612,"HĐH/HĐC")+COUNTIF(IU$531:IU$612,"HĐH/HĐG")</f>
        <v>0</v>
      </c>
      <c r="IV748" s="15">
        <f>COUNTIF(IV$531:IV$612,"HĐH")+COUNTIF(IV$531:IV$612,"HĐH/HĐC")+COUNTIF(IV$531:IV$612,"HĐH/HĐG")</f>
        <v>1</v>
      </c>
      <c r="IW748" s="39"/>
      <c r="IX748" s="39"/>
      <c r="IY748" s="39"/>
      <c r="IZ748" s="39"/>
      <c r="JA748" s="39"/>
      <c r="JB748" s="39"/>
      <c r="JC748" s="39"/>
      <c r="JD748" s="39"/>
      <c r="JE748" s="39"/>
      <c r="JF748" s="39"/>
      <c r="JG748" s="39"/>
      <c r="JH748" s="39"/>
      <c r="JI748" s="39"/>
      <c r="JJ748" s="39"/>
      <c r="JK748" s="39"/>
      <c r="JL748" s="39"/>
      <c r="JM748" s="39"/>
      <c r="JN748" s="39"/>
      <c r="JO748" s="39"/>
      <c r="JP748" s="39"/>
      <c r="JQ748" s="39"/>
      <c r="JR748" s="39"/>
      <c r="JS748" s="39"/>
      <c r="JT748" s="39"/>
      <c r="JU748" s="39"/>
      <c r="JV748" s="39"/>
      <c r="JW748" s="39"/>
      <c r="JX748" s="39"/>
      <c r="JY748" s="39"/>
      <c r="JZ748" s="39"/>
      <c r="KA748" s="39"/>
      <c r="KB748" s="39"/>
      <c r="KC748" s="39"/>
      <c r="KD748" s="39"/>
      <c r="KE748" s="39"/>
      <c r="KF748" s="39"/>
      <c r="KG748" s="39"/>
      <c r="KH748" s="39"/>
      <c r="KI748" s="39"/>
      <c r="KJ748" s="39"/>
      <c r="KK748" s="15">
        <f>COUNTIF(KK$533:KK$581,"HĐH")</f>
        <v>0</v>
      </c>
      <c r="KL748" s="15">
        <f>COUNTIF(KL$533:KL$581,"HĐH")</f>
        <v>0</v>
      </c>
      <c r="KM748" s="15">
        <f>COUNTIF(KM$533:KM$581,"HĐH")+COUNTIF(KM$533:KM$581,"HĐH/HĐC")</f>
        <v>0</v>
      </c>
      <c r="KN748" s="39"/>
      <c r="KO748" s="39"/>
      <c r="KP748" s="39"/>
      <c r="KQ748" s="32"/>
      <c r="KR748" s="39"/>
      <c r="KS748" s="39"/>
      <c r="KT748" s="39"/>
      <c r="KU748" s="39"/>
      <c r="KV748" s="39"/>
      <c r="KW748" s="39"/>
      <c r="KX748" s="39"/>
      <c r="KY748" s="39"/>
      <c r="KZ748" s="39"/>
      <c r="LA748" s="39"/>
      <c r="LB748" s="39"/>
      <c r="LC748" s="39"/>
      <c r="LD748" s="39"/>
      <c r="LE748" s="39"/>
      <c r="LF748" s="39"/>
      <c r="LG748" s="39"/>
      <c r="LH748" s="39"/>
      <c r="LI748" s="39"/>
      <c r="LJ748" s="39"/>
      <c r="LK748" s="39"/>
      <c r="LL748" s="39"/>
      <c r="LM748" s="39"/>
      <c r="LN748" s="39"/>
      <c r="LO748" s="39"/>
      <c r="LP748" s="39"/>
      <c r="LQ748" s="39"/>
      <c r="LR748" s="39"/>
      <c r="LS748" s="39"/>
      <c r="LT748" s="39"/>
      <c r="LU748" s="39"/>
      <c r="LV748" s="39"/>
      <c r="LW748" s="39"/>
      <c r="LX748" s="39"/>
      <c r="LY748" s="39"/>
      <c r="LZ748" s="39"/>
      <c r="MA748" s="39"/>
      <c r="MB748" s="15">
        <f>COUNTIF(MB$533:MB$581,"HĐH")</f>
        <v>0</v>
      </c>
      <c r="MC748" s="15">
        <f>COUNTIF(MC$533:MC$581,"HĐH")</f>
        <v>0</v>
      </c>
      <c r="MD748" s="39"/>
      <c r="ME748" s="39"/>
      <c r="MF748" s="39"/>
      <c r="MG748" s="39"/>
      <c r="MH748" s="39"/>
      <c r="MI748" s="39"/>
      <c r="MJ748" s="39"/>
      <c r="MK748" s="39"/>
      <c r="ML748" s="39"/>
      <c r="MM748" s="39"/>
      <c r="MN748" s="39"/>
      <c r="MO748" s="39"/>
      <c r="MP748" s="39"/>
      <c r="MQ748" s="39"/>
      <c r="MR748" s="39"/>
      <c r="MS748" s="39"/>
      <c r="MT748" s="39"/>
      <c r="MU748" s="39"/>
      <c r="MV748" s="39"/>
      <c r="MW748" s="39"/>
      <c r="MX748" s="39"/>
      <c r="MY748" s="39"/>
      <c r="MZ748" s="39"/>
      <c r="NA748" s="39"/>
      <c r="NB748" s="39"/>
      <c r="NC748" s="39"/>
      <c r="ND748" s="39"/>
      <c r="NE748" s="39"/>
      <c r="NF748" s="39"/>
      <c r="NG748" s="39"/>
      <c r="NH748" s="39"/>
      <c r="NI748" s="39"/>
      <c r="NJ748" s="39"/>
      <c r="NK748" s="39"/>
      <c r="NL748" s="39"/>
      <c r="NM748" s="39"/>
      <c r="NN748" s="15">
        <f>COUNTIF(NN$532:NN$580,"HĐH")</f>
        <v>0</v>
      </c>
      <c r="NO748" s="15">
        <f>COUNTIF(NO$532:NO$580,"HĐH")</f>
        <v>0</v>
      </c>
      <c r="NP748" s="39"/>
      <c r="NQ748" s="39"/>
      <c r="NR748" s="39"/>
      <c r="NS748" s="39"/>
      <c r="NT748" s="39"/>
      <c r="NU748" s="39"/>
      <c r="NV748" s="39"/>
      <c r="NW748" s="39"/>
      <c r="NX748" s="39"/>
      <c r="NY748" s="39"/>
      <c r="NZ748" s="39"/>
      <c r="OA748" s="39"/>
      <c r="OB748" s="39"/>
      <c r="OC748" s="39"/>
      <c r="OD748" s="39"/>
      <c r="OE748" s="39"/>
      <c r="OF748" s="39"/>
      <c r="OG748" s="39"/>
      <c r="OH748" s="39"/>
      <c r="OI748" s="39"/>
      <c r="OJ748" s="39"/>
      <c r="OK748" s="39"/>
      <c r="OL748" s="39"/>
      <c r="OM748" s="39"/>
      <c r="ON748" s="39"/>
      <c r="OO748" s="39"/>
      <c r="OP748" s="39"/>
      <c r="OQ748" s="39"/>
      <c r="OR748" s="39"/>
      <c r="OS748" s="39"/>
      <c r="OT748" s="39"/>
      <c r="OU748" s="39"/>
      <c r="OV748" s="39"/>
      <c r="OW748" s="39"/>
      <c r="OX748" s="39"/>
      <c r="OY748" s="39"/>
      <c r="OZ748" s="2"/>
      <c r="PC748" s="74"/>
    </row>
    <row r="749" spans="1:421" s="25" customFormat="1" ht="23.25" customHeight="1">
      <c r="A749" s="39"/>
      <c r="B749" s="457" t="s">
        <v>988</v>
      </c>
      <c r="C749" s="458"/>
      <c r="D749" s="458"/>
      <c r="E749" s="459"/>
      <c r="F749" s="460"/>
      <c r="G749" s="461"/>
      <c r="H749" s="118"/>
      <c r="I749" s="119"/>
      <c r="J749" s="60"/>
      <c r="K749" s="64"/>
      <c r="L749" s="70"/>
      <c r="N749" s="39"/>
      <c r="O749" s="39"/>
      <c r="P749" s="39"/>
      <c r="Q749" s="21"/>
      <c r="R749" s="21"/>
      <c r="S749" s="21"/>
      <c r="T749" s="21"/>
      <c r="U749" s="21"/>
      <c r="V749" s="21"/>
      <c r="W749" s="71"/>
      <c r="X749" s="21"/>
      <c r="Y749" s="71"/>
      <c r="Z749" s="21"/>
      <c r="AA749" s="21"/>
      <c r="AB749" s="21"/>
      <c r="AC749" s="15">
        <f>COUNTIF(AC$619:AC$719,"HĐH")+COUNTIF(AC$619:AC$719,"HĐH/HĐC")+COUNTIF(AC$619:AC$719,"HĐH/HĐG")</f>
        <v>1</v>
      </c>
      <c r="AD749" s="15">
        <f>COUNTIF(AD$619:AD$719,"HĐH")+COUNTIF(AD$619:AD$719,"HĐH/HĐC")+COUNTIF(AD$619:AD$719,"HĐH/HĐG")</f>
        <v>1</v>
      </c>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8"/>
      <c r="BJ749" s="38"/>
      <c r="BK749" s="38"/>
      <c r="BL749" s="38"/>
      <c r="BM749" s="38"/>
      <c r="BN749" s="38"/>
      <c r="BO749" s="38"/>
      <c r="BP749" s="38"/>
      <c r="BQ749" s="38"/>
      <c r="BR749" s="22"/>
      <c r="BS749" s="271">
        <f>COUNTIF(BS$619:BS$719,"HĐH")+COUNTIF(BS$619:BS$719,"HĐH/HĐC")+COUNTIF(BS$619:BS$719,"HĐH/HĐG")</f>
        <v>1</v>
      </c>
      <c r="BT749" s="271">
        <f>COUNTIF(BT$619:BT$719,"HĐH")+COUNTIF(BT$619:BT$719,"HĐH/HĐC")+COUNTIF(BT$619:BT$719,"HĐH/HĐG")</f>
        <v>1</v>
      </c>
      <c r="BU749" s="43"/>
      <c r="BV749" s="43"/>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c r="DJ749" s="39"/>
      <c r="DK749" s="39"/>
      <c r="DL749" s="43">
        <f>COUNTIF(DL$615:DL$718,"HĐH")+COUNTIF(DL$615:DL$718,"HĐH/HĐG")+COUNTIF(DL$615:DL$718,"HĐH/HĐC")</f>
        <v>2</v>
      </c>
      <c r="DM749" s="43">
        <f>COUNTIF(DM$615:DM$718,"HĐH")+COUNTIF(DM$615:DM$718,"HĐH/HĐG")+COUNTIF(DM$615:DM$718,"HĐH/HĐC")</f>
        <v>0</v>
      </c>
      <c r="DN749" s="43">
        <f>COUNTIF(DN$615:DN$718,"HĐH")+COUNTIF(DN$615:DN$718,"HĐH/HĐG")+COUNTIF(DN$615:DN$718,"HĐH/HĐC")</f>
        <v>0</v>
      </c>
      <c r="DO749" s="43">
        <f>COUNTIF(DO$615:DO$718,"HĐH")+COUNTIF(DO$615:DO$718,"HĐH/HĐG")+COUNTIF(DO$615:DO$718,"HĐH/HĐC")</f>
        <v>2</v>
      </c>
      <c r="DP749" s="39"/>
      <c r="DQ749" s="39"/>
      <c r="DR749" s="39"/>
      <c r="DS749" s="39"/>
      <c r="DT749" s="39"/>
      <c r="DU749" s="39"/>
      <c r="DV749" s="39"/>
      <c r="DW749" s="39"/>
      <c r="DX749" s="39"/>
      <c r="DY749" s="39"/>
      <c r="DZ749" s="39"/>
      <c r="EA749" s="39"/>
      <c r="EB749" s="39"/>
      <c r="EC749" s="39"/>
      <c r="ED749" s="39"/>
      <c r="EE749" s="39"/>
      <c r="EF749" s="39"/>
      <c r="EG749" s="39"/>
      <c r="EH749" s="39"/>
      <c r="EI749" s="39"/>
      <c r="EJ749" s="39"/>
      <c r="EK749" s="39"/>
      <c r="EL749" s="39"/>
      <c r="EM749" s="39"/>
      <c r="EN749" s="39"/>
      <c r="EO749" s="39"/>
      <c r="EP749" s="39"/>
      <c r="EQ749" s="39"/>
      <c r="ER749" s="39"/>
      <c r="ES749" s="39"/>
      <c r="ET749" s="39"/>
      <c r="EU749" s="39"/>
      <c r="EV749" s="39"/>
      <c r="EW749" s="39"/>
      <c r="EX749" s="39"/>
      <c r="EY749" s="39"/>
      <c r="EZ749" s="39"/>
      <c r="FA749" s="39"/>
      <c r="FB749" s="39"/>
      <c r="FC749" s="39"/>
      <c r="FD749" s="39"/>
      <c r="FE749" s="73">
        <f>COUNTIF(FE$615:FE$718,"HĐH")+COUNTIF(FE$615:FE$718,"HĐH/HĐG")+COUNTIF(FE$615:FE$718,"HĐH/HĐC")</f>
        <v>2</v>
      </c>
      <c r="FF749" s="73">
        <f>COUNTIF(FF$615:FF$718,"HĐH")+COUNTIF(FF$615:FF$718,"HĐH/HĐG")+COUNTIF(FF$615:FF$718,"HĐH/HĐC")</f>
        <v>0</v>
      </c>
      <c r="FG749" s="73">
        <f>COUNTIF(FG$615:FG$718,"HĐH")+COUNTIF(FG$615:FG$718,"HĐH/HĐG")+COUNTIF(FG$615:FG$718,"HĐH/HĐC")</f>
        <v>1</v>
      </c>
      <c r="FH749" s="73">
        <f>COUNTIF(FH$615:FH$718,"HĐH")+COUNTIF(FH$615:FH$718,"HĐH/HĐG")+COUNTIF(FH$615:FH$718,"HĐH/HĐC")</f>
        <v>1</v>
      </c>
      <c r="FI749" s="73">
        <f>COUNTIF(FI$615:FI$718,"HĐH")+COUNTIF(FI$615:FI$718,"HĐH/HĐG")+COUNTIF(FI$615:FI$718,"HĐH/HĐC")</f>
        <v>2</v>
      </c>
      <c r="FJ749" s="15">
        <f>COUNTIF(FJ$614:FJ$694,"HĐH")</f>
        <v>0</v>
      </c>
      <c r="FK749" s="39"/>
      <c r="FL749" s="39"/>
      <c r="FM749" s="93"/>
      <c r="FN749" s="98"/>
      <c r="FO749" s="39"/>
      <c r="FP749" s="98"/>
      <c r="FQ749" s="39"/>
      <c r="FR749" s="39"/>
      <c r="FS749" s="39"/>
      <c r="FT749" s="98"/>
      <c r="FU749" s="39"/>
      <c r="FV749" s="39"/>
      <c r="FW749" s="39"/>
      <c r="FX749" s="39"/>
      <c r="FY749" s="39"/>
      <c r="FZ749" s="39"/>
      <c r="GA749" s="39"/>
      <c r="GB749" s="39"/>
      <c r="GC749" s="39"/>
      <c r="GD749" s="39"/>
      <c r="GE749" s="39"/>
      <c r="GF749" s="39"/>
      <c r="GG749" s="93"/>
      <c r="GH749" s="39"/>
      <c r="GI749" s="39"/>
      <c r="GJ749" s="39"/>
      <c r="GK749" s="39"/>
      <c r="GL749" s="39"/>
      <c r="GM749" s="39"/>
      <c r="GN749" s="39"/>
      <c r="GO749" s="39"/>
      <c r="GP749" s="39"/>
      <c r="GQ749" s="39"/>
      <c r="GR749" s="39"/>
      <c r="GS749" s="39"/>
      <c r="GT749" s="39"/>
      <c r="GU749" s="39"/>
      <c r="GV749" s="39"/>
      <c r="GW749" s="39"/>
      <c r="GX749" s="39"/>
      <c r="GY749" s="15">
        <f>COUNTIF(GY$620:GY$719,"HĐH")</f>
        <v>2</v>
      </c>
      <c r="GZ749" s="63">
        <f>COUNTIF(GZ$620:GZ$719,"HĐH")+COUNTIF(GZ$620:GZ$719,"HĐH/HĐG")</f>
        <v>1</v>
      </c>
      <c r="HA749" s="15">
        <f>COUNTIF(HA$620:HA$719,"HĐH")</f>
        <v>1</v>
      </c>
      <c r="HB749" s="73">
        <f>COUNTIF(HB$620:HB$719,"HĐH")+COUNTIF(HB$620:HB$719,"HĐH/HĐC")</f>
        <v>1</v>
      </c>
      <c r="HC749" s="73">
        <f>COUNTIF(HC$620:HC$719,"HĐH")+COUNTIF(HC$620:HC$719,"HĐH/HĐC")</f>
        <v>0</v>
      </c>
      <c r="HD749" s="39"/>
      <c r="HE749" s="39"/>
      <c r="HF749" s="39"/>
      <c r="HG749" s="39"/>
      <c r="HH749" s="39"/>
      <c r="HI749" s="39"/>
      <c r="HJ749" s="39"/>
      <c r="HK749" s="39"/>
      <c r="HL749" s="39"/>
      <c r="HM749" s="39"/>
      <c r="HN749" s="39"/>
      <c r="HO749" s="39"/>
      <c r="HP749" s="39"/>
      <c r="HQ749" s="39"/>
      <c r="HR749" s="39"/>
      <c r="HS749" s="39"/>
      <c r="HT749" s="39"/>
      <c r="HU749" s="39"/>
      <c r="HV749" s="39"/>
      <c r="HW749" s="39"/>
      <c r="HX749" s="39"/>
      <c r="HY749" s="39"/>
      <c r="HZ749" s="39"/>
      <c r="IA749" s="39"/>
      <c r="IB749" s="39"/>
      <c r="IC749" s="39"/>
      <c r="ID749" s="39"/>
      <c r="IE749" s="39"/>
      <c r="IF749" s="39"/>
      <c r="IG749" s="39"/>
      <c r="IH749" s="39"/>
      <c r="II749" s="39"/>
      <c r="IJ749" s="39"/>
      <c r="IK749" s="39"/>
      <c r="IL749" s="39"/>
      <c r="IM749" s="39"/>
      <c r="IN749" s="39"/>
      <c r="IO749" s="39"/>
      <c r="IP749" s="39"/>
      <c r="IQ749" s="39"/>
      <c r="IR749" s="73">
        <f>COUNTIF(IR$615:IR$718,"HĐH")+COUNTIF(IR$615:IR$718,"HĐH/HĐG")+COUNTIF(IR$615:IR$718,"HĐH/HĐC")</f>
        <v>0</v>
      </c>
      <c r="IS749" s="73">
        <f>COUNTIF(IS$615:IS$718,"HĐH")+COUNTIF(IS$615:IS$718,"HĐH/HĐG")+COUNTIF(IS$615:IS$718,"HĐH/HĐC")</f>
        <v>2</v>
      </c>
      <c r="IT749" s="73">
        <f>COUNTIF(IT$615:IT$718,"HĐH")+COUNTIF(IT$615:IT$718,"HĐH/HĐG")+COUNTIF(IT$615:IT$718,"HĐH/HĐC")</f>
        <v>0</v>
      </c>
      <c r="IU749" s="73">
        <f>COUNTIF(IU$615:IU$718,"HĐH")+COUNTIF(IU$615:IU$718,"HĐH/HĐG")+COUNTIF(IU$615:IU$718,"HĐH/HĐC")</f>
        <v>0</v>
      </c>
      <c r="IV749" s="73">
        <f>COUNTIF(IV$615:IV$718,"HĐH")+COUNTIF(IV$615:IV$718,"HĐH/HĐG")+COUNTIF(IV$615:IV$718,"HĐH/HĐC")</f>
        <v>2</v>
      </c>
      <c r="IW749" s="39"/>
      <c r="IX749" s="39"/>
      <c r="IY749" s="39"/>
      <c r="IZ749" s="39"/>
      <c r="JA749" s="39"/>
      <c r="JB749" s="39"/>
      <c r="JC749" s="39"/>
      <c r="JD749" s="39"/>
      <c r="JE749" s="39"/>
      <c r="JF749" s="39"/>
      <c r="JG749" s="39"/>
      <c r="JH749" s="39"/>
      <c r="JI749" s="39"/>
      <c r="JJ749" s="39"/>
      <c r="JK749" s="39"/>
      <c r="JL749" s="39"/>
      <c r="JM749" s="39"/>
      <c r="JN749" s="39"/>
      <c r="JO749" s="39"/>
      <c r="JP749" s="39"/>
      <c r="JQ749" s="39"/>
      <c r="JR749" s="39"/>
      <c r="JS749" s="39"/>
      <c r="JT749" s="39"/>
      <c r="JU749" s="39"/>
      <c r="JV749" s="39"/>
      <c r="JW749" s="39"/>
      <c r="JX749" s="39"/>
      <c r="JY749" s="39"/>
      <c r="JZ749" s="39"/>
      <c r="KA749" s="39"/>
      <c r="KB749" s="39"/>
      <c r="KC749" s="39"/>
      <c r="KD749" s="39"/>
      <c r="KE749" s="39"/>
      <c r="KF749" s="39"/>
      <c r="KG749" s="39"/>
      <c r="KH749" s="39"/>
      <c r="KI749" s="39"/>
      <c r="KJ749" s="39"/>
      <c r="KK749" s="15">
        <f>COUNTIF(KK$620:KK$719,"HĐH")+COUNTIF(KK$620:KK$719,"HĐH/HĐC")</f>
        <v>1</v>
      </c>
      <c r="KL749" s="15">
        <f>COUNTIF(KL$620:KL$719,"HĐH")</f>
        <v>0</v>
      </c>
      <c r="KM749" s="15">
        <f>COUNTIF(KM$620:KM$719,"HĐH")+COUNTIF(KM$620:KM$719,"HĐH/HĐC")</f>
        <v>2</v>
      </c>
      <c r="KN749" s="39"/>
      <c r="KO749" s="39"/>
      <c r="KP749" s="39"/>
      <c r="KQ749" s="32"/>
      <c r="KR749" s="39"/>
      <c r="KS749" s="39"/>
      <c r="KT749" s="39"/>
      <c r="KU749" s="39"/>
      <c r="KV749" s="39"/>
      <c r="KW749" s="39"/>
      <c r="KX749" s="39"/>
      <c r="KY749" s="39"/>
      <c r="KZ749" s="39"/>
      <c r="LA749" s="39"/>
      <c r="LB749" s="39"/>
      <c r="LC749" s="39"/>
      <c r="LD749" s="39"/>
      <c r="LE749" s="39"/>
      <c r="LF749" s="39"/>
      <c r="LG749" s="39"/>
      <c r="LH749" s="39"/>
      <c r="LI749" s="39"/>
      <c r="LJ749" s="39"/>
      <c r="LK749" s="39"/>
      <c r="LL749" s="39"/>
      <c r="LM749" s="39"/>
      <c r="LN749" s="39"/>
      <c r="LO749" s="39"/>
      <c r="LP749" s="39"/>
      <c r="LQ749" s="39"/>
      <c r="LR749" s="39"/>
      <c r="LS749" s="39"/>
      <c r="LT749" s="39"/>
      <c r="LU749" s="39"/>
      <c r="LV749" s="39"/>
      <c r="LW749" s="39"/>
      <c r="LX749" s="39"/>
      <c r="LY749" s="39"/>
      <c r="LZ749" s="39"/>
      <c r="MA749" s="39"/>
      <c r="MB749" s="15">
        <f>COUNTIF(MB$620:MB$719,"HĐH")</f>
        <v>1</v>
      </c>
      <c r="MC749" s="15">
        <f>COUNTIF(MC$620:MC$719,"HĐH")</f>
        <v>1</v>
      </c>
      <c r="MD749" s="39"/>
      <c r="ME749" s="39"/>
      <c r="MF749" s="39"/>
      <c r="MG749" s="39"/>
      <c r="MH749" s="39"/>
      <c r="MI749" s="39"/>
      <c r="MJ749" s="39"/>
      <c r="MK749" s="39"/>
      <c r="ML749" s="39"/>
      <c r="MM749" s="39"/>
      <c r="MN749" s="39"/>
      <c r="MO749" s="39"/>
      <c r="MP749" s="39"/>
      <c r="MQ749" s="39"/>
      <c r="MR749" s="39"/>
      <c r="MS749" s="39"/>
      <c r="MT749" s="39"/>
      <c r="MU749" s="39"/>
      <c r="MV749" s="39"/>
      <c r="MW749" s="39"/>
      <c r="MX749" s="39"/>
      <c r="MY749" s="39"/>
      <c r="MZ749" s="39"/>
      <c r="NA749" s="39"/>
      <c r="NB749" s="39"/>
      <c r="NC749" s="39"/>
      <c r="ND749" s="39"/>
      <c r="NE749" s="39"/>
      <c r="NF749" s="39"/>
      <c r="NG749" s="39"/>
      <c r="NH749" s="39"/>
      <c r="NI749" s="39"/>
      <c r="NJ749" s="39"/>
      <c r="NK749" s="39"/>
      <c r="NL749" s="39"/>
      <c r="NM749" s="39"/>
      <c r="NN749" s="15">
        <f>COUNTIF(NN$619:NN$713,"HĐH")</f>
        <v>0</v>
      </c>
      <c r="NO749" s="15">
        <f>COUNTIF(NO$619:NO$713,"HĐH")</f>
        <v>0</v>
      </c>
      <c r="NP749" s="39"/>
      <c r="NQ749" s="39"/>
      <c r="NR749" s="39"/>
      <c r="NS749" s="39"/>
      <c r="NT749" s="39"/>
      <c r="NU749" s="39"/>
      <c r="NV749" s="39"/>
      <c r="NW749" s="39"/>
      <c r="NX749" s="39"/>
      <c r="NY749" s="39"/>
      <c r="NZ749" s="39"/>
      <c r="OA749" s="39"/>
      <c r="OB749" s="39"/>
      <c r="OC749" s="39"/>
      <c r="OD749" s="39"/>
      <c r="OE749" s="39"/>
      <c r="OF749" s="39"/>
      <c r="OG749" s="39"/>
      <c r="OH749" s="39"/>
      <c r="OI749" s="39"/>
      <c r="OJ749" s="39"/>
      <c r="OK749" s="39"/>
      <c r="OL749" s="39"/>
      <c r="OM749" s="39"/>
      <c r="ON749" s="39"/>
      <c r="OO749" s="39"/>
      <c r="OP749" s="39"/>
      <c r="OQ749" s="39"/>
      <c r="OR749" s="39"/>
      <c r="OS749" s="39"/>
      <c r="OT749" s="39"/>
      <c r="OU749" s="39"/>
      <c r="OV749" s="39"/>
      <c r="OW749" s="39"/>
      <c r="OX749" s="39"/>
      <c r="OY749" s="39"/>
      <c r="OZ749" s="2"/>
      <c r="PC749" s="74"/>
    </row>
    <row r="750" spans="1:421" s="25" customFormat="1" ht="6.75" customHeight="1">
      <c r="A750" s="39"/>
      <c r="C750" s="116"/>
      <c r="D750" s="117"/>
      <c r="E750" s="46"/>
      <c r="F750" s="38"/>
      <c r="G750" s="117"/>
      <c r="H750" s="117"/>
      <c r="I750" s="117"/>
      <c r="J750" s="69"/>
      <c r="K750" s="64"/>
      <c r="L750" s="69"/>
      <c r="N750" s="39"/>
      <c r="O750" s="39"/>
      <c r="P750" s="39"/>
      <c r="Q750" s="21"/>
      <c r="R750" s="21"/>
      <c r="S750" s="21"/>
      <c r="T750" s="21"/>
      <c r="U750" s="21"/>
      <c r="V750" s="21"/>
      <c r="W750" s="71"/>
      <c r="X750" s="21"/>
      <c r="Y750" s="71"/>
      <c r="Z750" s="21"/>
      <c r="AA750" s="21"/>
      <c r="AB750" s="21"/>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8"/>
      <c r="BJ750" s="38"/>
      <c r="BK750" s="38"/>
      <c r="BL750" s="38"/>
      <c r="BM750" s="38"/>
      <c r="BN750" s="38"/>
      <c r="BO750" s="38"/>
      <c r="BP750" s="38"/>
      <c r="BQ750" s="38"/>
      <c r="BR750" s="22"/>
      <c r="BS750" s="39"/>
      <c r="BT750" s="39"/>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39"/>
      <c r="DH750" s="39"/>
      <c r="DI750" s="39"/>
      <c r="DJ750" s="39"/>
      <c r="DK750" s="39"/>
      <c r="DL750" s="39"/>
      <c r="DM750" s="39"/>
      <c r="DN750" s="39"/>
      <c r="DO750" s="39"/>
      <c r="DP750" s="39"/>
      <c r="DQ750" s="39"/>
      <c r="DR750" s="39"/>
      <c r="DS750" s="39"/>
      <c r="DT750" s="39"/>
      <c r="DU750" s="39"/>
      <c r="DV750" s="39"/>
      <c r="DW750" s="39"/>
      <c r="DX750" s="39"/>
      <c r="DY750" s="39"/>
      <c r="DZ750" s="39"/>
      <c r="EA750" s="39"/>
      <c r="EB750" s="39"/>
      <c r="EC750" s="39"/>
      <c r="ED750" s="39"/>
      <c r="EE750" s="39"/>
      <c r="EF750" s="39"/>
      <c r="EG750" s="39"/>
      <c r="EH750" s="39"/>
      <c r="EI750" s="39"/>
      <c r="EJ750" s="39"/>
      <c r="EK750" s="39"/>
      <c r="EL750" s="39"/>
      <c r="EM750" s="39"/>
      <c r="EN750" s="39"/>
      <c r="EO750" s="39"/>
      <c r="EP750" s="39"/>
      <c r="EQ750" s="39"/>
      <c r="ER750" s="39"/>
      <c r="ES750" s="39"/>
      <c r="ET750" s="39"/>
      <c r="EU750" s="39"/>
      <c r="EV750" s="39"/>
      <c r="EW750" s="39"/>
      <c r="EX750" s="39"/>
      <c r="EY750" s="39"/>
      <c r="EZ750" s="39"/>
      <c r="FA750" s="39"/>
      <c r="FB750" s="39"/>
      <c r="FC750" s="39"/>
      <c r="FD750" s="39"/>
      <c r="FJ750" s="39"/>
      <c r="FK750" s="39"/>
      <c r="FL750" s="39"/>
      <c r="FM750" s="93"/>
      <c r="FN750" s="98"/>
      <c r="FO750" s="39"/>
      <c r="FP750" s="98"/>
      <c r="FQ750" s="39"/>
      <c r="FR750" s="39"/>
      <c r="FS750" s="39"/>
      <c r="FT750" s="98"/>
      <c r="FU750" s="39"/>
      <c r="FV750" s="39"/>
      <c r="FW750" s="39"/>
      <c r="FX750" s="39"/>
      <c r="FY750" s="39"/>
      <c r="FZ750" s="39"/>
      <c r="GA750" s="39"/>
      <c r="GB750" s="39"/>
      <c r="GC750" s="39"/>
      <c r="GD750" s="39"/>
      <c r="GE750" s="39"/>
      <c r="GF750" s="39"/>
      <c r="GG750" s="93"/>
      <c r="GH750" s="39"/>
      <c r="GI750" s="39"/>
      <c r="GJ750" s="39"/>
      <c r="GK750" s="39"/>
      <c r="GL750" s="39"/>
      <c r="GM750" s="39"/>
      <c r="GN750" s="39"/>
      <c r="GO750" s="39"/>
      <c r="GP750" s="39"/>
      <c r="GQ750" s="39"/>
      <c r="GR750" s="39"/>
      <c r="GS750" s="39"/>
      <c r="GT750" s="39"/>
      <c r="GU750" s="39"/>
      <c r="GV750" s="39"/>
      <c r="GW750" s="39"/>
      <c r="GX750" s="39"/>
      <c r="GY750" s="39"/>
      <c r="GZ750" s="39"/>
      <c r="HA750" s="39"/>
      <c r="HB750" s="39"/>
      <c r="HC750" s="39"/>
      <c r="HD750" s="39"/>
      <c r="HE750" s="39"/>
      <c r="HF750" s="39"/>
      <c r="HG750" s="39"/>
      <c r="HH750" s="39"/>
      <c r="HI750" s="39"/>
      <c r="HJ750" s="39"/>
      <c r="HK750" s="39"/>
      <c r="HL750" s="39"/>
      <c r="HM750" s="39"/>
      <c r="HN750" s="39"/>
      <c r="HO750" s="39"/>
      <c r="HP750" s="39"/>
      <c r="HQ750" s="39"/>
      <c r="HR750" s="39"/>
      <c r="HS750" s="39"/>
      <c r="HT750" s="39"/>
      <c r="HU750" s="39"/>
      <c r="HV750" s="39"/>
      <c r="HW750" s="39"/>
      <c r="HX750" s="39"/>
      <c r="HY750" s="39"/>
      <c r="HZ750" s="39"/>
      <c r="IA750" s="39"/>
      <c r="IB750" s="39"/>
      <c r="IC750" s="39"/>
      <c r="ID750" s="39"/>
      <c r="IE750" s="39"/>
      <c r="IF750" s="39"/>
      <c r="IG750" s="39"/>
      <c r="IH750" s="39"/>
      <c r="II750" s="39"/>
      <c r="IJ750" s="39"/>
      <c r="IK750" s="39"/>
      <c r="IL750" s="39"/>
      <c r="IM750" s="39"/>
      <c r="IN750" s="39"/>
      <c r="IO750" s="39"/>
      <c r="IP750" s="39"/>
      <c r="IQ750" s="39"/>
      <c r="IR750" s="39"/>
      <c r="IW750" s="39"/>
      <c r="IX750" s="39"/>
      <c r="IY750" s="39"/>
      <c r="IZ750" s="39"/>
      <c r="JA750" s="39"/>
      <c r="JB750" s="39"/>
      <c r="JC750" s="39"/>
      <c r="JD750" s="39"/>
      <c r="JE750" s="39"/>
      <c r="JF750" s="39"/>
      <c r="JG750" s="39"/>
      <c r="JH750" s="39"/>
      <c r="JI750" s="39"/>
      <c r="JJ750" s="39"/>
      <c r="JK750" s="39"/>
      <c r="JL750" s="39"/>
      <c r="JM750" s="39"/>
      <c r="JN750" s="39"/>
      <c r="JO750" s="39"/>
      <c r="JP750" s="39"/>
      <c r="JQ750" s="39"/>
      <c r="JR750" s="39"/>
      <c r="JS750" s="39"/>
      <c r="JT750" s="39"/>
      <c r="JU750" s="39"/>
      <c r="JV750" s="39"/>
      <c r="JW750" s="39"/>
      <c r="JX750" s="39"/>
      <c r="JY750" s="39"/>
      <c r="JZ750" s="39"/>
      <c r="KA750" s="39"/>
      <c r="KB750" s="39"/>
      <c r="KC750" s="39"/>
      <c r="KD750" s="39"/>
      <c r="KE750" s="39"/>
      <c r="KF750" s="39"/>
      <c r="KG750" s="39"/>
      <c r="KH750" s="39"/>
      <c r="KI750" s="39"/>
      <c r="KJ750" s="39"/>
      <c r="KK750" s="39"/>
      <c r="KL750" s="39"/>
      <c r="KM750" s="39"/>
      <c r="KN750" s="39"/>
      <c r="KO750" s="39"/>
      <c r="KP750" s="39"/>
      <c r="KQ750" s="32"/>
      <c r="KR750" s="39"/>
      <c r="KS750" s="39"/>
      <c r="KT750" s="39"/>
      <c r="KU750" s="39"/>
      <c r="KV750" s="39"/>
      <c r="KW750" s="39"/>
      <c r="KX750" s="39"/>
      <c r="KY750" s="39"/>
      <c r="KZ750" s="39"/>
      <c r="LA750" s="39"/>
      <c r="LB750" s="39"/>
      <c r="LC750" s="39"/>
      <c r="LD750" s="39"/>
      <c r="LE750" s="39"/>
      <c r="LF750" s="39"/>
      <c r="LG750" s="39"/>
      <c r="LH750" s="39"/>
      <c r="LI750" s="39"/>
      <c r="LJ750" s="39"/>
      <c r="LK750" s="39"/>
      <c r="LL750" s="39"/>
      <c r="LM750" s="39"/>
      <c r="LN750" s="39"/>
      <c r="LO750" s="39"/>
      <c r="LP750" s="39"/>
      <c r="LQ750" s="39"/>
      <c r="LR750" s="39"/>
      <c r="LS750" s="39"/>
      <c r="LT750" s="39"/>
      <c r="LU750" s="39"/>
      <c r="LV750" s="39"/>
      <c r="LW750" s="39"/>
      <c r="LX750" s="39"/>
      <c r="LY750" s="39"/>
      <c r="LZ750" s="39"/>
      <c r="MA750" s="39"/>
      <c r="MB750" s="39"/>
      <c r="MC750" s="39"/>
      <c r="MD750" s="39"/>
      <c r="ME750" s="39"/>
      <c r="MF750" s="39"/>
      <c r="MG750" s="39"/>
      <c r="MH750" s="39"/>
      <c r="MI750" s="39"/>
      <c r="MJ750" s="39"/>
      <c r="MK750" s="39"/>
      <c r="ML750" s="39"/>
      <c r="MM750" s="39"/>
      <c r="MN750" s="39"/>
      <c r="MO750" s="39"/>
      <c r="MP750" s="39"/>
      <c r="MQ750" s="39"/>
      <c r="MR750" s="39"/>
      <c r="MS750" s="39"/>
      <c r="MT750" s="39"/>
      <c r="MU750" s="39"/>
      <c r="MV750" s="39"/>
      <c r="MW750" s="39"/>
      <c r="MX750" s="39"/>
      <c r="MY750" s="39"/>
      <c r="MZ750" s="39"/>
      <c r="NA750" s="39"/>
      <c r="NB750" s="39"/>
      <c r="NC750" s="39"/>
      <c r="ND750" s="39"/>
      <c r="NE750" s="39"/>
      <c r="NF750" s="39"/>
      <c r="NG750" s="39"/>
      <c r="NH750" s="39"/>
      <c r="NI750" s="39"/>
      <c r="NJ750" s="39"/>
      <c r="NK750" s="39"/>
      <c r="NL750" s="39"/>
      <c r="NM750" s="39"/>
      <c r="NN750" s="39"/>
      <c r="NO750" s="39"/>
      <c r="NP750" s="39"/>
      <c r="NQ750" s="39"/>
      <c r="NR750" s="39"/>
      <c r="NS750" s="39"/>
      <c r="NT750" s="39"/>
      <c r="NU750" s="39"/>
      <c r="NV750" s="39"/>
      <c r="NW750" s="39"/>
      <c r="NX750" s="39"/>
      <c r="NY750" s="39"/>
      <c r="NZ750" s="39"/>
      <c r="OA750" s="39"/>
      <c r="OB750" s="39"/>
      <c r="OC750" s="39"/>
      <c r="OD750" s="39"/>
      <c r="OE750" s="39"/>
      <c r="OF750" s="39"/>
      <c r="OG750" s="39"/>
      <c r="OH750" s="39"/>
      <c r="OI750" s="39"/>
      <c r="OJ750" s="39"/>
      <c r="OK750" s="39"/>
      <c r="OL750" s="39"/>
      <c r="OM750" s="39"/>
      <c r="ON750" s="39"/>
      <c r="OO750" s="39"/>
      <c r="OP750" s="39"/>
      <c r="OQ750" s="39"/>
      <c r="OR750" s="39"/>
      <c r="OS750" s="39"/>
      <c r="OT750" s="39"/>
      <c r="OU750" s="39"/>
      <c r="OV750" s="39"/>
      <c r="OW750" s="39"/>
      <c r="OX750" s="39"/>
      <c r="OY750" s="39"/>
    </row>
    <row r="751" spans="1:421" s="39" customFormat="1" ht="18.75" hidden="1">
      <c r="B751" s="448" t="s">
        <v>668</v>
      </c>
      <c r="C751" s="440" t="s">
        <v>650</v>
      </c>
      <c r="D751" s="441"/>
      <c r="E751" s="46"/>
      <c r="F751" s="38"/>
      <c r="G751" s="38"/>
      <c r="H751" s="38"/>
      <c r="I751" s="38"/>
      <c r="J751" s="49"/>
      <c r="K751" s="38"/>
      <c r="L751" s="38"/>
      <c r="Q751" s="21"/>
      <c r="R751" s="21"/>
      <c r="S751" s="21"/>
      <c r="T751" s="21"/>
      <c r="U751" s="21"/>
      <c r="V751" s="21"/>
      <c r="W751" s="21"/>
      <c r="X751" s="21"/>
      <c r="Y751" s="21"/>
      <c r="Z751" s="21"/>
      <c r="AA751" s="21"/>
      <c r="AB751" s="21"/>
      <c r="AE751" s="6">
        <f t="shared" ref="AE751:BH751" si="1185">COUNTIFS($Q$13:$Q$724,"x",AE$13:AE$724,"2")</f>
        <v>51</v>
      </c>
      <c r="AF751" s="6">
        <f t="shared" si="1185"/>
        <v>20</v>
      </c>
      <c r="AG751" s="6">
        <f t="shared" si="1185"/>
        <v>21</v>
      </c>
      <c r="AH751" s="6">
        <f t="shared" si="1185"/>
        <v>53</v>
      </c>
      <c r="AI751" s="6">
        <f t="shared" si="1185"/>
        <v>51</v>
      </c>
      <c r="AJ751" s="6">
        <f t="shared" si="1185"/>
        <v>53</v>
      </c>
      <c r="AK751" s="6">
        <f t="shared" si="1185"/>
        <v>51</v>
      </c>
      <c r="AL751" s="6">
        <f t="shared" si="1185"/>
        <v>51</v>
      </c>
      <c r="AM751" s="6">
        <f t="shared" si="1185"/>
        <v>53</v>
      </c>
      <c r="AN751" s="6">
        <f t="shared" si="1185"/>
        <v>52</v>
      </c>
      <c r="AO751" s="6">
        <f t="shared" si="1185"/>
        <v>52</v>
      </c>
      <c r="AP751" s="6">
        <f t="shared" si="1185"/>
        <v>53</v>
      </c>
      <c r="AQ751" s="6">
        <f t="shared" si="1185"/>
        <v>17</v>
      </c>
      <c r="AR751" s="6">
        <f t="shared" si="1185"/>
        <v>53</v>
      </c>
      <c r="AS751" s="6">
        <f t="shared" si="1185"/>
        <v>53</v>
      </c>
      <c r="AT751" s="6">
        <f t="shared" si="1185"/>
        <v>50</v>
      </c>
      <c r="AU751" s="6">
        <f t="shared" si="1185"/>
        <v>53</v>
      </c>
      <c r="AV751" s="6">
        <f t="shared" si="1185"/>
        <v>53</v>
      </c>
      <c r="AW751" s="6">
        <f t="shared" si="1185"/>
        <v>50</v>
      </c>
      <c r="AX751" s="6">
        <f t="shared" si="1185"/>
        <v>54</v>
      </c>
      <c r="AY751" s="6">
        <f t="shared" si="1185"/>
        <v>50</v>
      </c>
      <c r="AZ751" s="6">
        <f t="shared" si="1185"/>
        <v>53</v>
      </c>
      <c r="BA751" s="6">
        <f t="shared" si="1185"/>
        <v>52</v>
      </c>
      <c r="BB751" s="6">
        <f t="shared" si="1185"/>
        <v>49</v>
      </c>
      <c r="BC751" s="6">
        <f t="shared" si="1185"/>
        <v>51</v>
      </c>
      <c r="BD751" s="6">
        <f t="shared" si="1185"/>
        <v>52</v>
      </c>
      <c r="BE751" s="6">
        <f t="shared" si="1185"/>
        <v>51</v>
      </c>
      <c r="BF751" s="6">
        <f t="shared" si="1185"/>
        <v>20</v>
      </c>
      <c r="BG751" s="6">
        <f t="shared" si="1185"/>
        <v>21</v>
      </c>
      <c r="BH751" s="6">
        <f t="shared" si="1185"/>
        <v>50</v>
      </c>
      <c r="BI751" s="334"/>
      <c r="BJ751" s="334"/>
      <c r="BK751" s="334"/>
      <c r="BL751" s="334"/>
      <c r="BM751" s="334"/>
      <c r="BN751" s="334"/>
      <c r="BO751" s="334"/>
      <c r="BP751" s="334"/>
      <c r="BQ751" s="334"/>
      <c r="BR751" s="344"/>
      <c r="BU751" s="39">
        <f t="shared" ref="BU751:CX751" si="1186">COUNTIFS($Q$13:$Q$724,"x",BU$13:BU$724,"2")</f>
        <v>51</v>
      </c>
      <c r="BV751" s="39">
        <f t="shared" si="1186"/>
        <v>20</v>
      </c>
      <c r="BW751" s="3">
        <f t="shared" si="1186"/>
        <v>21</v>
      </c>
      <c r="BX751" s="3">
        <f t="shared" si="1186"/>
        <v>53</v>
      </c>
      <c r="BY751" s="3">
        <f t="shared" si="1186"/>
        <v>51</v>
      </c>
      <c r="BZ751" s="3">
        <f t="shared" si="1186"/>
        <v>53</v>
      </c>
      <c r="CA751" s="3">
        <f t="shared" si="1186"/>
        <v>51</v>
      </c>
      <c r="CB751" s="3">
        <f t="shared" si="1186"/>
        <v>51</v>
      </c>
      <c r="CC751" s="3">
        <f t="shared" si="1186"/>
        <v>53</v>
      </c>
      <c r="CD751" s="3">
        <f t="shared" si="1186"/>
        <v>52</v>
      </c>
      <c r="CE751" s="3">
        <f t="shared" si="1186"/>
        <v>52</v>
      </c>
      <c r="CF751" s="3">
        <f t="shared" si="1186"/>
        <v>53</v>
      </c>
      <c r="CG751" s="3">
        <f t="shared" si="1186"/>
        <v>17</v>
      </c>
      <c r="CH751" s="3">
        <f t="shared" si="1186"/>
        <v>53</v>
      </c>
      <c r="CI751" s="3">
        <f t="shared" si="1186"/>
        <v>53</v>
      </c>
      <c r="CJ751" s="3">
        <f t="shared" si="1186"/>
        <v>50</v>
      </c>
      <c r="CK751" s="3">
        <f t="shared" si="1186"/>
        <v>53</v>
      </c>
      <c r="CL751" s="3">
        <f t="shared" si="1186"/>
        <v>53</v>
      </c>
      <c r="CM751" s="3">
        <f t="shared" si="1186"/>
        <v>50</v>
      </c>
      <c r="CN751" s="3">
        <f t="shared" si="1186"/>
        <v>54</v>
      </c>
      <c r="CO751" s="3">
        <f t="shared" si="1186"/>
        <v>50</v>
      </c>
      <c r="CP751" s="3">
        <f t="shared" si="1186"/>
        <v>53</v>
      </c>
      <c r="CQ751" s="3">
        <f t="shared" si="1186"/>
        <v>52</v>
      </c>
      <c r="CR751" s="3">
        <f t="shared" si="1186"/>
        <v>49</v>
      </c>
      <c r="CS751" s="3">
        <f t="shared" si="1186"/>
        <v>51</v>
      </c>
      <c r="CT751" s="3">
        <f t="shared" si="1186"/>
        <v>52</v>
      </c>
      <c r="CU751" s="3">
        <f t="shared" si="1186"/>
        <v>51</v>
      </c>
      <c r="CV751" s="3">
        <f t="shared" si="1186"/>
        <v>20</v>
      </c>
      <c r="CW751" s="3">
        <f t="shared" si="1186"/>
        <v>21</v>
      </c>
      <c r="CX751" s="3">
        <f t="shared" si="1186"/>
        <v>50</v>
      </c>
      <c r="CY751" s="3"/>
      <c r="CZ751" s="3"/>
      <c r="DA751" s="3"/>
      <c r="DB751" s="335"/>
      <c r="DC751" s="335"/>
      <c r="DD751" s="335"/>
      <c r="DE751" s="335"/>
      <c r="DF751" s="335"/>
      <c r="DG751" s="335"/>
      <c r="DH751" s="335"/>
      <c r="DI751" s="335"/>
      <c r="DJ751" s="335"/>
      <c r="DK751" s="335"/>
      <c r="DP751" s="3">
        <f t="shared" ref="DP751:ET751" si="1187">COUNTIFS($V$13:$V$724,"x",DP$13:DP$724,"2")</f>
        <v>29</v>
      </c>
      <c r="DQ751" s="3">
        <f t="shared" si="1187"/>
        <v>30</v>
      </c>
      <c r="DR751" s="3">
        <f t="shared" si="1187"/>
        <v>25</v>
      </c>
      <c r="DS751" s="3">
        <f t="shared" si="1187"/>
        <v>24</v>
      </c>
      <c r="DT751" s="3">
        <f t="shared" si="1187"/>
        <v>29</v>
      </c>
      <c r="DU751" s="3">
        <f t="shared" si="1187"/>
        <v>31</v>
      </c>
      <c r="DV751" s="3">
        <f t="shared" si="1187"/>
        <v>31</v>
      </c>
      <c r="DW751" s="3">
        <f t="shared" si="1187"/>
        <v>29</v>
      </c>
      <c r="DX751" s="3">
        <f t="shared" si="1187"/>
        <v>31</v>
      </c>
      <c r="DY751" s="3">
        <f t="shared" si="1187"/>
        <v>31</v>
      </c>
      <c r="DZ751" s="3">
        <f t="shared" si="1187"/>
        <v>25</v>
      </c>
      <c r="EA751" s="3">
        <f t="shared" si="1187"/>
        <v>31</v>
      </c>
      <c r="EB751" s="3">
        <f t="shared" si="1187"/>
        <v>29</v>
      </c>
      <c r="EC751" s="3">
        <f t="shared" si="1187"/>
        <v>31</v>
      </c>
      <c r="ED751" s="3">
        <f t="shared" si="1187"/>
        <v>30</v>
      </c>
      <c r="EE751" s="3">
        <f t="shared" si="1187"/>
        <v>30</v>
      </c>
      <c r="EF751" s="3">
        <f t="shared" si="1187"/>
        <v>31</v>
      </c>
      <c r="EG751" s="3">
        <f t="shared" si="1187"/>
        <v>31</v>
      </c>
      <c r="EH751" s="3">
        <f t="shared" si="1187"/>
        <v>29</v>
      </c>
      <c r="EI751" s="3">
        <f t="shared" si="1187"/>
        <v>31</v>
      </c>
      <c r="EJ751" s="3">
        <f t="shared" si="1187"/>
        <v>29</v>
      </c>
      <c r="EK751" s="3">
        <f t="shared" si="1187"/>
        <v>28</v>
      </c>
      <c r="EL751" s="3">
        <f t="shared" si="1187"/>
        <v>27</v>
      </c>
      <c r="EM751" s="3">
        <f t="shared" si="1187"/>
        <v>23</v>
      </c>
      <c r="EN751" s="3">
        <f t="shared" si="1187"/>
        <v>28</v>
      </c>
      <c r="EO751" s="3">
        <f t="shared" si="1187"/>
        <v>28</v>
      </c>
      <c r="EP751" s="3">
        <f t="shared" si="1187"/>
        <v>31</v>
      </c>
      <c r="EQ751" s="3">
        <f t="shared" si="1187"/>
        <v>31</v>
      </c>
      <c r="ER751" s="3">
        <f t="shared" si="1187"/>
        <v>29</v>
      </c>
      <c r="ES751" s="3">
        <f t="shared" si="1187"/>
        <v>26</v>
      </c>
      <c r="ET751" s="3">
        <f t="shared" si="1187"/>
        <v>30</v>
      </c>
      <c r="EU751" s="335"/>
      <c r="EV751" s="335"/>
      <c r="EW751" s="335"/>
      <c r="EX751" s="335"/>
      <c r="EY751" s="335"/>
      <c r="EZ751" s="335"/>
      <c r="FA751" s="335"/>
      <c r="FB751" s="335"/>
      <c r="FC751" s="335"/>
      <c r="FD751" s="335"/>
      <c r="FJ751" s="3">
        <f t="shared" ref="FJ751:GN751" si="1188">COUNTIFS($W$13:$W$717,"x",FJ$13:FJ$717,"2")</f>
        <v>11</v>
      </c>
      <c r="FK751" s="3">
        <f t="shared" si="1188"/>
        <v>10</v>
      </c>
      <c r="FL751" s="3">
        <f t="shared" si="1188"/>
        <v>7</v>
      </c>
      <c r="FM751" s="3">
        <f t="shared" si="1188"/>
        <v>6</v>
      </c>
      <c r="FN751" s="3">
        <f t="shared" si="1188"/>
        <v>10</v>
      </c>
      <c r="FO751" s="3">
        <f t="shared" si="1188"/>
        <v>11</v>
      </c>
      <c r="FP751" s="3">
        <f t="shared" si="1188"/>
        <v>10</v>
      </c>
      <c r="FQ751" s="3">
        <f t="shared" si="1188"/>
        <v>10</v>
      </c>
      <c r="FR751" s="3">
        <f t="shared" si="1188"/>
        <v>10</v>
      </c>
      <c r="FS751" s="3">
        <f t="shared" si="1188"/>
        <v>11</v>
      </c>
      <c r="FT751" s="3">
        <f t="shared" si="1188"/>
        <v>8</v>
      </c>
      <c r="FU751" s="3">
        <f t="shared" si="1188"/>
        <v>10</v>
      </c>
      <c r="FV751" s="3">
        <f t="shared" si="1188"/>
        <v>9</v>
      </c>
      <c r="FW751" s="3">
        <f t="shared" si="1188"/>
        <v>11</v>
      </c>
      <c r="FX751" s="3">
        <f t="shared" si="1188"/>
        <v>11</v>
      </c>
      <c r="FY751" s="3">
        <f t="shared" si="1188"/>
        <v>10</v>
      </c>
      <c r="FZ751" s="3">
        <f t="shared" si="1188"/>
        <v>10</v>
      </c>
      <c r="GA751" s="3">
        <f t="shared" si="1188"/>
        <v>11</v>
      </c>
      <c r="GB751" s="3">
        <f t="shared" si="1188"/>
        <v>10</v>
      </c>
      <c r="GC751" s="3">
        <f t="shared" si="1188"/>
        <v>10</v>
      </c>
      <c r="GD751" s="3">
        <f t="shared" si="1188"/>
        <v>10</v>
      </c>
      <c r="GE751" s="3">
        <f t="shared" si="1188"/>
        <v>10</v>
      </c>
      <c r="GF751" s="3">
        <f t="shared" si="1188"/>
        <v>10</v>
      </c>
      <c r="GG751" s="3">
        <f t="shared" si="1188"/>
        <v>3</v>
      </c>
      <c r="GH751" s="3">
        <f t="shared" si="1188"/>
        <v>9</v>
      </c>
      <c r="GI751" s="3">
        <f t="shared" si="1188"/>
        <v>11</v>
      </c>
      <c r="GJ751" s="3">
        <f t="shared" si="1188"/>
        <v>11</v>
      </c>
      <c r="GK751" s="3">
        <f t="shared" si="1188"/>
        <v>11</v>
      </c>
      <c r="GL751" s="3">
        <f t="shared" si="1188"/>
        <v>10</v>
      </c>
      <c r="GM751" s="3">
        <f t="shared" si="1188"/>
        <v>8</v>
      </c>
      <c r="GN751" s="3">
        <f t="shared" si="1188"/>
        <v>11</v>
      </c>
      <c r="GO751" s="335"/>
      <c r="GP751" s="335"/>
      <c r="GQ751" s="335"/>
      <c r="GR751" s="335"/>
      <c r="GS751" s="335"/>
      <c r="GT751" s="335"/>
      <c r="GU751" s="335"/>
      <c r="GV751" s="335"/>
      <c r="GW751" s="335"/>
      <c r="GX751" s="335"/>
      <c r="HD751" s="6">
        <f t="shared" ref="HD751:HV751" si="1189">COUNTIFS($X$13:$X$724,"x",HD$13:HD$724,"2")</f>
        <v>4</v>
      </c>
      <c r="HE751" s="6">
        <f t="shared" si="1189"/>
        <v>4</v>
      </c>
      <c r="HF751" s="6">
        <f t="shared" si="1189"/>
        <v>2</v>
      </c>
      <c r="HG751" s="6">
        <f t="shared" si="1189"/>
        <v>4</v>
      </c>
      <c r="HH751" s="6">
        <f t="shared" si="1189"/>
        <v>4</v>
      </c>
      <c r="HI751" s="6">
        <f t="shared" si="1189"/>
        <v>4</v>
      </c>
      <c r="HJ751" s="6">
        <f t="shared" si="1189"/>
        <v>4</v>
      </c>
      <c r="HK751" s="6">
        <f t="shared" si="1189"/>
        <v>4</v>
      </c>
      <c r="HL751" s="6">
        <f t="shared" si="1189"/>
        <v>4</v>
      </c>
      <c r="HM751" s="6">
        <f t="shared" si="1189"/>
        <v>4</v>
      </c>
      <c r="HN751" s="6">
        <f t="shared" si="1189"/>
        <v>2</v>
      </c>
      <c r="HO751" s="6">
        <f t="shared" si="1189"/>
        <v>4</v>
      </c>
      <c r="HP751" s="6">
        <f t="shared" si="1189"/>
        <v>2</v>
      </c>
      <c r="HQ751" s="6">
        <f t="shared" si="1189"/>
        <v>4</v>
      </c>
      <c r="HR751" s="6">
        <f t="shared" si="1189"/>
        <v>4</v>
      </c>
      <c r="HS751" s="6">
        <f t="shared" si="1189"/>
        <v>4</v>
      </c>
      <c r="HT751" s="6">
        <f t="shared" si="1189"/>
        <v>4</v>
      </c>
      <c r="HU751" s="6">
        <f t="shared" si="1189"/>
        <v>4</v>
      </c>
      <c r="HV751" s="6">
        <f t="shared" si="1189"/>
        <v>4</v>
      </c>
      <c r="HW751" s="6"/>
      <c r="HX751" s="6"/>
      <c r="HY751" s="6"/>
      <c r="HZ751" s="6"/>
      <c r="IA751" s="6"/>
      <c r="IB751" s="6"/>
      <c r="IC751" s="6">
        <f>COUNTIFS($X$13:$X$724,"x",IC$13:IC$724,"2")</f>
        <v>4</v>
      </c>
      <c r="ID751" s="6">
        <f>COUNTIFS($X$13:$X$724,"x",ID$13:ID$724,"2")</f>
        <v>4</v>
      </c>
      <c r="IE751" s="6">
        <f>COUNTIFS($X$13:$X$724,"x",IE$13:IE$724,"2")</f>
        <v>4</v>
      </c>
      <c r="IF751" s="6">
        <f>COUNTIFS($X$13:$X$724,"x",IF$13:IF$724,"2")</f>
        <v>4</v>
      </c>
      <c r="IG751" s="6">
        <f>COUNTIFS($X$13:$X$724,"x",IG$13:IG$724,"2")</f>
        <v>4</v>
      </c>
      <c r="IH751" s="334"/>
      <c r="II751" s="334"/>
      <c r="IJ751" s="334"/>
      <c r="IK751" s="334"/>
      <c r="IL751" s="334"/>
      <c r="IM751" s="334"/>
      <c r="IN751" s="334"/>
      <c r="IO751" s="334"/>
      <c r="IP751" s="334"/>
      <c r="IQ751" s="334"/>
      <c r="IR751" s="102"/>
      <c r="IW751" s="104">
        <f t="shared" ref="IW751:JZ751" si="1190">COUNTIFS($Y$13:$Y$724,"x",IW$13:IW$724,"2")</f>
        <v>29</v>
      </c>
      <c r="IX751" s="104">
        <f t="shared" si="1190"/>
        <v>29</v>
      </c>
      <c r="IY751" s="104">
        <f t="shared" si="1190"/>
        <v>28</v>
      </c>
      <c r="IZ751" s="104">
        <f t="shared" si="1190"/>
        <v>17</v>
      </c>
      <c r="JA751" s="104">
        <f t="shared" si="1190"/>
        <v>28</v>
      </c>
      <c r="JB751" s="104">
        <f t="shared" si="1190"/>
        <v>27</v>
      </c>
      <c r="JC751" s="104">
        <f t="shared" si="1190"/>
        <v>28</v>
      </c>
      <c r="JD751" s="104">
        <f t="shared" si="1190"/>
        <v>28</v>
      </c>
      <c r="JE751" s="104">
        <f t="shared" si="1190"/>
        <v>26</v>
      </c>
      <c r="JF751" s="104">
        <f t="shared" si="1190"/>
        <v>29</v>
      </c>
      <c r="JG751" s="104">
        <f t="shared" si="1190"/>
        <v>28</v>
      </c>
      <c r="JH751" s="104">
        <f t="shared" si="1190"/>
        <v>29</v>
      </c>
      <c r="JI751" s="104">
        <f t="shared" si="1190"/>
        <v>28</v>
      </c>
      <c r="JJ751" s="104">
        <f t="shared" si="1190"/>
        <v>29</v>
      </c>
      <c r="JK751" s="104">
        <f t="shared" si="1190"/>
        <v>28</v>
      </c>
      <c r="JL751" s="104">
        <f t="shared" si="1190"/>
        <v>29</v>
      </c>
      <c r="JM751" s="104">
        <f t="shared" si="1190"/>
        <v>28</v>
      </c>
      <c r="JN751" s="104">
        <f t="shared" si="1190"/>
        <v>29</v>
      </c>
      <c r="JO751" s="104">
        <f t="shared" si="1190"/>
        <v>28</v>
      </c>
      <c r="JP751" s="104">
        <f t="shared" si="1190"/>
        <v>28</v>
      </c>
      <c r="JQ751" s="104">
        <f t="shared" si="1190"/>
        <v>25</v>
      </c>
      <c r="JR751" s="104">
        <f t="shared" si="1190"/>
        <v>26</v>
      </c>
      <c r="JS751" s="104">
        <f t="shared" si="1190"/>
        <v>26</v>
      </c>
      <c r="JT751" s="104">
        <f t="shared" si="1190"/>
        <v>26</v>
      </c>
      <c r="JU751" s="104">
        <f t="shared" si="1190"/>
        <v>26</v>
      </c>
      <c r="JV751" s="104">
        <f t="shared" si="1190"/>
        <v>29</v>
      </c>
      <c r="JW751" s="104">
        <f t="shared" si="1190"/>
        <v>27</v>
      </c>
      <c r="JX751" s="104">
        <f t="shared" si="1190"/>
        <v>29</v>
      </c>
      <c r="JY751" s="104">
        <f t="shared" si="1190"/>
        <v>29</v>
      </c>
      <c r="JZ751" s="104">
        <f t="shared" si="1190"/>
        <v>29</v>
      </c>
      <c r="KA751" s="335"/>
      <c r="KB751" s="335"/>
      <c r="KC751" s="335"/>
      <c r="KD751" s="335"/>
      <c r="KE751" s="335"/>
      <c r="KF751" s="335"/>
      <c r="KG751" s="335"/>
      <c r="KH751" s="335"/>
      <c r="KI751" s="335"/>
      <c r="KJ751" s="336"/>
      <c r="KN751" s="16">
        <f t="shared" ref="KN751:LQ751" si="1191">COUNTIFS($Z$13:$Z$721,"x",KN$13:KN$721,"2")</f>
        <v>23</v>
      </c>
      <c r="KO751" s="16">
        <f t="shared" si="1191"/>
        <v>23</v>
      </c>
      <c r="KP751" s="16">
        <f t="shared" si="1191"/>
        <v>23</v>
      </c>
      <c r="KQ751" s="16">
        <f t="shared" si="1191"/>
        <v>20</v>
      </c>
      <c r="KR751" s="16">
        <f t="shared" si="1191"/>
        <v>23</v>
      </c>
      <c r="KS751" s="16">
        <f t="shared" si="1191"/>
        <v>22</v>
      </c>
      <c r="KT751" s="16">
        <f t="shared" si="1191"/>
        <v>23</v>
      </c>
      <c r="KU751" s="16">
        <f t="shared" si="1191"/>
        <v>22</v>
      </c>
      <c r="KV751" s="16">
        <f t="shared" si="1191"/>
        <v>23</v>
      </c>
      <c r="KW751" s="16">
        <f t="shared" si="1191"/>
        <v>23</v>
      </c>
      <c r="KX751" s="16">
        <f t="shared" si="1191"/>
        <v>22</v>
      </c>
      <c r="KY751" s="16">
        <f t="shared" si="1191"/>
        <v>23</v>
      </c>
      <c r="KZ751" s="16">
        <f t="shared" si="1191"/>
        <v>23</v>
      </c>
      <c r="LA751" s="16">
        <f t="shared" si="1191"/>
        <v>21</v>
      </c>
      <c r="LB751" s="16">
        <f t="shared" si="1191"/>
        <v>23</v>
      </c>
      <c r="LC751" s="16">
        <f t="shared" si="1191"/>
        <v>23</v>
      </c>
      <c r="LD751" s="16">
        <f t="shared" si="1191"/>
        <v>23</v>
      </c>
      <c r="LE751" s="16">
        <f t="shared" si="1191"/>
        <v>22</v>
      </c>
      <c r="LF751" s="16">
        <f t="shared" si="1191"/>
        <v>23</v>
      </c>
      <c r="LG751" s="16">
        <f t="shared" si="1191"/>
        <v>23</v>
      </c>
      <c r="LH751" s="16">
        <f t="shared" si="1191"/>
        <v>22</v>
      </c>
      <c r="LI751" s="16">
        <f t="shared" si="1191"/>
        <v>23</v>
      </c>
      <c r="LJ751" s="16">
        <f t="shared" si="1191"/>
        <v>23</v>
      </c>
      <c r="LK751" s="16">
        <f t="shared" si="1191"/>
        <v>22</v>
      </c>
      <c r="LL751" s="16">
        <f t="shared" si="1191"/>
        <v>21</v>
      </c>
      <c r="LM751" s="16">
        <f t="shared" si="1191"/>
        <v>22</v>
      </c>
      <c r="LN751" s="16">
        <f t="shared" si="1191"/>
        <v>22</v>
      </c>
      <c r="LO751" s="16">
        <f t="shared" si="1191"/>
        <v>23</v>
      </c>
      <c r="LP751" s="16">
        <f t="shared" si="1191"/>
        <v>23</v>
      </c>
      <c r="LQ751" s="16">
        <f t="shared" si="1191"/>
        <v>22</v>
      </c>
      <c r="LR751" s="359"/>
      <c r="LS751" s="359"/>
      <c r="LT751" s="359"/>
      <c r="LU751" s="359"/>
      <c r="LV751" s="359"/>
      <c r="LW751" s="359"/>
      <c r="LX751" s="359"/>
      <c r="LY751" s="359"/>
      <c r="LZ751" s="359"/>
      <c r="MA751" s="359"/>
      <c r="MD751" s="3">
        <f t="shared" ref="MD751:NC751" si="1192">COUNTIFS($AA$13:$AA$724,"x",MD$13:MD$724,"2")</f>
        <v>14</v>
      </c>
      <c r="ME751" s="3">
        <f t="shared" si="1192"/>
        <v>14</v>
      </c>
      <c r="MF751" s="3">
        <f t="shared" si="1192"/>
        <v>11</v>
      </c>
      <c r="MG751" s="3">
        <f t="shared" si="1192"/>
        <v>14</v>
      </c>
      <c r="MH751" s="3">
        <f t="shared" si="1192"/>
        <v>14</v>
      </c>
      <c r="MI751" s="3">
        <f t="shared" si="1192"/>
        <v>14</v>
      </c>
      <c r="MJ751" s="3">
        <f t="shared" si="1192"/>
        <v>14</v>
      </c>
      <c r="MK751" s="3">
        <f t="shared" si="1192"/>
        <v>14</v>
      </c>
      <c r="ML751" s="3">
        <f t="shared" si="1192"/>
        <v>14</v>
      </c>
      <c r="MM751" s="3">
        <f t="shared" si="1192"/>
        <v>14</v>
      </c>
      <c r="MN751" s="3">
        <f t="shared" si="1192"/>
        <v>7</v>
      </c>
      <c r="MO751" s="3">
        <f t="shared" si="1192"/>
        <v>14</v>
      </c>
      <c r="MP751" s="3">
        <f t="shared" si="1192"/>
        <v>5</v>
      </c>
      <c r="MQ751" s="3">
        <f t="shared" si="1192"/>
        <v>14</v>
      </c>
      <c r="MR751" s="3">
        <f t="shared" si="1192"/>
        <v>14</v>
      </c>
      <c r="MS751" s="3">
        <f t="shared" si="1192"/>
        <v>14</v>
      </c>
      <c r="MT751" s="3">
        <f t="shared" si="1192"/>
        <v>14</v>
      </c>
      <c r="MU751" s="3">
        <f t="shared" si="1192"/>
        <v>14</v>
      </c>
      <c r="MV751" s="3">
        <f t="shared" si="1192"/>
        <v>14</v>
      </c>
      <c r="MW751" s="3">
        <f t="shared" si="1192"/>
        <v>14</v>
      </c>
      <c r="MX751" s="3">
        <f t="shared" si="1192"/>
        <v>14</v>
      </c>
      <c r="MY751" s="3">
        <f t="shared" si="1192"/>
        <v>14</v>
      </c>
      <c r="MZ751" s="3">
        <f t="shared" si="1192"/>
        <v>14</v>
      </c>
      <c r="NA751" s="3">
        <f t="shared" si="1192"/>
        <v>14</v>
      </c>
      <c r="NB751" s="3">
        <f t="shared" si="1192"/>
        <v>14</v>
      </c>
      <c r="NC751" s="3">
        <f t="shared" si="1192"/>
        <v>14</v>
      </c>
      <c r="ND751" s="335"/>
      <c r="NE751" s="335"/>
      <c r="NF751" s="335"/>
      <c r="NG751" s="335"/>
      <c r="NH751" s="335"/>
      <c r="NI751" s="335"/>
      <c r="NJ751" s="335"/>
      <c r="NK751" s="335"/>
      <c r="NL751" s="335"/>
      <c r="NM751" s="335"/>
      <c r="NP751" s="3" t="e">
        <f>COUNTIFS(#REF!,"x",NP$13:NP$724,"2")</f>
        <v>#REF!</v>
      </c>
      <c r="NQ751" s="3" t="e">
        <f>COUNTIFS(#REF!,"x",NQ$13:NQ$724,"2")</f>
        <v>#REF!</v>
      </c>
      <c r="NR751" s="3" t="e">
        <f>COUNTIFS(#REF!,"x",NR$13:NR$724,"2")</f>
        <v>#REF!</v>
      </c>
      <c r="NS751" s="3" t="e">
        <f>COUNTIFS(#REF!,"x",NS$13:NS$724,"2")</f>
        <v>#REF!</v>
      </c>
      <c r="NT751" s="3" t="e">
        <f>COUNTIFS(#REF!,"x",NT$13:NT$724,"2")</f>
        <v>#REF!</v>
      </c>
      <c r="NU751" s="3" t="e">
        <f>COUNTIFS(#REF!,"x",NU$13:NU$724,"2")</f>
        <v>#REF!</v>
      </c>
      <c r="NV751" s="3" t="e">
        <f>COUNTIFS(#REF!,"x",NV$13:NV$724,"2")</f>
        <v>#REF!</v>
      </c>
      <c r="NW751" s="3" t="e">
        <f>COUNTIFS(#REF!,"x",NW$13:NW$724,"2")</f>
        <v>#REF!</v>
      </c>
      <c r="NX751" s="3" t="e">
        <f>COUNTIFS(#REF!,"x",NX$13:NX$724,"2")</f>
        <v>#REF!</v>
      </c>
      <c r="NY751" s="3" t="e">
        <f>COUNTIFS(#REF!,"x",NY$13:NY$724,"2")</f>
        <v>#REF!</v>
      </c>
      <c r="NZ751" s="3" t="e">
        <f>COUNTIFS(#REF!,"x",NZ$13:NZ$724,"2")</f>
        <v>#REF!</v>
      </c>
      <c r="OA751" s="3" t="e">
        <f>COUNTIFS(#REF!,"x",OA$13:OA$724,"2")</f>
        <v>#REF!</v>
      </c>
      <c r="OB751" s="3" t="e">
        <f>COUNTIFS(#REF!,"x",OB$13:OB$724,"2")</f>
        <v>#REF!</v>
      </c>
      <c r="OC751" s="3" t="e">
        <f>COUNTIFS(#REF!,"x",OC$13:OC$724,"2")</f>
        <v>#REF!</v>
      </c>
      <c r="OD751" s="3" t="e">
        <f>COUNTIFS(#REF!,"x",OD$13:OD$724,"2")</f>
        <v>#REF!</v>
      </c>
      <c r="OE751" s="3" t="e">
        <f>COUNTIFS(#REF!,"x",OE$13:OE$724,"2")</f>
        <v>#REF!</v>
      </c>
      <c r="OF751" s="3" t="e">
        <f>COUNTIFS(#REF!,"x",OF$13:OF$724,"2")</f>
        <v>#REF!</v>
      </c>
      <c r="OG751" s="3" t="e">
        <f>COUNTIFS(#REF!,"x",OG$13:OG$724,"2")</f>
        <v>#REF!</v>
      </c>
      <c r="OH751" s="3" t="e">
        <f>COUNTIFS(#REF!,"x",OH$13:OH$724,"2")</f>
        <v>#REF!</v>
      </c>
      <c r="OI751" s="3" t="e">
        <f>COUNTIFS(#REF!,"x",OI$13:OI$724,"2")</f>
        <v>#REF!</v>
      </c>
      <c r="OJ751" s="3" t="e">
        <f>COUNTIFS(#REF!,"x",OJ$13:OJ$724,"2")</f>
        <v>#REF!</v>
      </c>
      <c r="OK751" s="3" t="e">
        <f>COUNTIFS(#REF!,"x",OK$13:OK$724,"2")</f>
        <v>#REF!</v>
      </c>
      <c r="OL751" s="3" t="e">
        <f>COUNTIFS(#REF!,"x",OL$13:OL$724,"2")</f>
        <v>#REF!</v>
      </c>
      <c r="OM751" s="3" t="e">
        <f>COUNTIFS(#REF!,"x",OM$13:OM$724,"2")</f>
        <v>#REF!</v>
      </c>
      <c r="ON751" s="3" t="e">
        <f>COUNTIFS(#REF!,"x",ON$13:ON$724,"2")</f>
        <v>#REF!</v>
      </c>
      <c r="OO751" s="3" t="e">
        <f>COUNTIFS(#REF!,"x",OO$13:OO$724,"2")</f>
        <v>#REF!</v>
      </c>
      <c r="OP751" s="335"/>
      <c r="OQ751" s="335"/>
      <c r="OR751" s="335"/>
      <c r="OS751" s="335"/>
      <c r="OT751" s="335"/>
      <c r="OU751" s="335"/>
      <c r="OV751" s="335"/>
      <c r="OW751" s="335"/>
      <c r="OX751" s="335"/>
      <c r="OY751" s="335"/>
    </row>
    <row r="752" spans="1:421" s="39" customFormat="1" ht="18.75" hidden="1">
      <c r="B752" s="449"/>
      <c r="C752" s="440" t="s">
        <v>651</v>
      </c>
      <c r="D752" s="441"/>
      <c r="E752" s="46"/>
      <c r="F752" s="38"/>
      <c r="G752" s="38"/>
      <c r="H752" s="38"/>
      <c r="I752" s="38"/>
      <c r="J752" s="49"/>
      <c r="K752" s="38"/>
      <c r="L752" s="38"/>
      <c r="Q752" s="21"/>
      <c r="R752" s="21"/>
      <c r="S752" s="21"/>
      <c r="T752" s="21"/>
      <c r="U752" s="21"/>
      <c r="V752" s="21"/>
      <c r="W752" s="21"/>
      <c r="X752" s="21"/>
      <c r="Y752" s="21"/>
      <c r="Z752" s="21"/>
      <c r="AA752" s="21"/>
      <c r="AB752" s="21"/>
      <c r="AE752" s="6">
        <f t="shared" ref="AE752:BH752" si="1193">COUNTIFS($Q$13:$Q$724,"x",AE$13:AE$724,"1")</f>
        <v>3</v>
      </c>
      <c r="AF752" s="6">
        <f t="shared" si="1193"/>
        <v>34</v>
      </c>
      <c r="AG752" s="6">
        <f t="shared" si="1193"/>
        <v>33</v>
      </c>
      <c r="AH752" s="6">
        <f t="shared" si="1193"/>
        <v>1</v>
      </c>
      <c r="AI752" s="6">
        <f t="shared" si="1193"/>
        <v>3</v>
      </c>
      <c r="AJ752" s="6">
        <f t="shared" si="1193"/>
        <v>1</v>
      </c>
      <c r="AK752" s="6">
        <f t="shared" si="1193"/>
        <v>3</v>
      </c>
      <c r="AL752" s="6">
        <f t="shared" si="1193"/>
        <v>3</v>
      </c>
      <c r="AM752" s="6">
        <f t="shared" si="1193"/>
        <v>1</v>
      </c>
      <c r="AN752" s="6">
        <f t="shared" si="1193"/>
        <v>2</v>
      </c>
      <c r="AO752" s="6">
        <f t="shared" si="1193"/>
        <v>2</v>
      </c>
      <c r="AP752" s="6">
        <f t="shared" si="1193"/>
        <v>1</v>
      </c>
      <c r="AQ752" s="6">
        <f t="shared" si="1193"/>
        <v>37</v>
      </c>
      <c r="AR752" s="6">
        <f t="shared" si="1193"/>
        <v>1</v>
      </c>
      <c r="AS752" s="6">
        <f t="shared" si="1193"/>
        <v>1</v>
      </c>
      <c r="AT752" s="6">
        <f t="shared" si="1193"/>
        <v>4</v>
      </c>
      <c r="AU752" s="6">
        <f t="shared" si="1193"/>
        <v>1</v>
      </c>
      <c r="AV752" s="6">
        <f t="shared" si="1193"/>
        <v>1</v>
      </c>
      <c r="AW752" s="6">
        <f t="shared" si="1193"/>
        <v>4</v>
      </c>
      <c r="AX752" s="6">
        <f t="shared" si="1193"/>
        <v>0</v>
      </c>
      <c r="AY752" s="6">
        <f t="shared" si="1193"/>
        <v>4</v>
      </c>
      <c r="AZ752" s="6">
        <f t="shared" si="1193"/>
        <v>1</v>
      </c>
      <c r="BA752" s="6">
        <f t="shared" si="1193"/>
        <v>2</v>
      </c>
      <c r="BB752" s="6">
        <f t="shared" si="1193"/>
        <v>5</v>
      </c>
      <c r="BC752" s="6">
        <f t="shared" si="1193"/>
        <v>2</v>
      </c>
      <c r="BD752" s="6">
        <f t="shared" si="1193"/>
        <v>1</v>
      </c>
      <c r="BE752" s="6">
        <f t="shared" si="1193"/>
        <v>2</v>
      </c>
      <c r="BF752" s="6">
        <f t="shared" si="1193"/>
        <v>33</v>
      </c>
      <c r="BG752" s="6">
        <f t="shared" si="1193"/>
        <v>32</v>
      </c>
      <c r="BH752" s="6">
        <f t="shared" si="1193"/>
        <v>3</v>
      </c>
      <c r="BI752" s="334"/>
      <c r="BJ752" s="334"/>
      <c r="BK752" s="334"/>
      <c r="BL752" s="334"/>
      <c r="BM752" s="334"/>
      <c r="BN752" s="334"/>
      <c r="BO752" s="334"/>
      <c r="BP752" s="334"/>
      <c r="BQ752" s="334"/>
      <c r="BR752" s="344"/>
      <c r="BU752" s="39">
        <f t="shared" ref="BU752:CX752" si="1194">COUNTIFS($Q$13:$Q$724,"x",BU$13:BU$724,"1")</f>
        <v>3</v>
      </c>
      <c r="BV752" s="39">
        <f t="shared" si="1194"/>
        <v>34</v>
      </c>
      <c r="BW752" s="3">
        <f t="shared" si="1194"/>
        <v>33</v>
      </c>
      <c r="BX752" s="3">
        <f t="shared" si="1194"/>
        <v>1</v>
      </c>
      <c r="BY752" s="3">
        <f t="shared" si="1194"/>
        <v>3</v>
      </c>
      <c r="BZ752" s="3">
        <f t="shared" si="1194"/>
        <v>1</v>
      </c>
      <c r="CA752" s="3">
        <f t="shared" si="1194"/>
        <v>3</v>
      </c>
      <c r="CB752" s="3">
        <f t="shared" si="1194"/>
        <v>3</v>
      </c>
      <c r="CC752" s="3">
        <f t="shared" si="1194"/>
        <v>1</v>
      </c>
      <c r="CD752" s="3">
        <f t="shared" si="1194"/>
        <v>2</v>
      </c>
      <c r="CE752" s="3">
        <f t="shared" si="1194"/>
        <v>2</v>
      </c>
      <c r="CF752" s="3">
        <f t="shared" si="1194"/>
        <v>1</v>
      </c>
      <c r="CG752" s="3">
        <f t="shared" si="1194"/>
        <v>37</v>
      </c>
      <c r="CH752" s="3">
        <f t="shared" si="1194"/>
        <v>1</v>
      </c>
      <c r="CI752" s="3">
        <f t="shared" si="1194"/>
        <v>1</v>
      </c>
      <c r="CJ752" s="3">
        <f t="shared" si="1194"/>
        <v>4</v>
      </c>
      <c r="CK752" s="3">
        <f t="shared" si="1194"/>
        <v>1</v>
      </c>
      <c r="CL752" s="3">
        <f t="shared" si="1194"/>
        <v>1</v>
      </c>
      <c r="CM752" s="3">
        <f t="shared" si="1194"/>
        <v>4</v>
      </c>
      <c r="CN752" s="3">
        <f t="shared" si="1194"/>
        <v>0</v>
      </c>
      <c r="CO752" s="3">
        <f t="shared" si="1194"/>
        <v>4</v>
      </c>
      <c r="CP752" s="3">
        <f t="shared" si="1194"/>
        <v>1</v>
      </c>
      <c r="CQ752" s="3">
        <f t="shared" si="1194"/>
        <v>2</v>
      </c>
      <c r="CR752" s="3">
        <f t="shared" si="1194"/>
        <v>5</v>
      </c>
      <c r="CS752" s="3">
        <f t="shared" si="1194"/>
        <v>2</v>
      </c>
      <c r="CT752" s="3">
        <f t="shared" si="1194"/>
        <v>1</v>
      </c>
      <c r="CU752" s="3">
        <f t="shared" si="1194"/>
        <v>2</v>
      </c>
      <c r="CV752" s="3">
        <f t="shared" si="1194"/>
        <v>33</v>
      </c>
      <c r="CW752" s="3">
        <f t="shared" si="1194"/>
        <v>32</v>
      </c>
      <c r="CX752" s="3">
        <f t="shared" si="1194"/>
        <v>3</v>
      </c>
      <c r="CY752" s="3"/>
      <c r="CZ752" s="3"/>
      <c r="DA752" s="3"/>
      <c r="DB752" s="335"/>
      <c r="DC752" s="335"/>
      <c r="DD752" s="335"/>
      <c r="DE752" s="335"/>
      <c r="DF752" s="335"/>
      <c r="DG752" s="335"/>
      <c r="DH752" s="335"/>
      <c r="DI752" s="335"/>
      <c r="DJ752" s="335"/>
      <c r="DK752" s="335"/>
      <c r="DP752" s="3">
        <f t="shared" ref="DP752:ET752" si="1195">COUNTIFS($V$13:$V$724,"x",DP$13:DP$724,"1")</f>
        <v>2</v>
      </c>
      <c r="DQ752" s="3">
        <f t="shared" si="1195"/>
        <v>1</v>
      </c>
      <c r="DR752" s="3">
        <f t="shared" si="1195"/>
        <v>6</v>
      </c>
      <c r="DS752" s="3">
        <f t="shared" si="1195"/>
        <v>7</v>
      </c>
      <c r="DT752" s="3">
        <f t="shared" si="1195"/>
        <v>2</v>
      </c>
      <c r="DU752" s="3">
        <f t="shared" si="1195"/>
        <v>0</v>
      </c>
      <c r="DV752" s="3">
        <f t="shared" si="1195"/>
        <v>0</v>
      </c>
      <c r="DW752" s="3">
        <f t="shared" si="1195"/>
        <v>2</v>
      </c>
      <c r="DX752" s="3">
        <f t="shared" si="1195"/>
        <v>0</v>
      </c>
      <c r="DY752" s="3">
        <f t="shared" si="1195"/>
        <v>0</v>
      </c>
      <c r="DZ752" s="3">
        <f t="shared" si="1195"/>
        <v>6</v>
      </c>
      <c r="EA752" s="3">
        <f t="shared" si="1195"/>
        <v>0</v>
      </c>
      <c r="EB752" s="3">
        <f t="shared" si="1195"/>
        <v>2</v>
      </c>
      <c r="EC752" s="3">
        <f t="shared" si="1195"/>
        <v>0</v>
      </c>
      <c r="ED752" s="3">
        <f t="shared" si="1195"/>
        <v>1</v>
      </c>
      <c r="EE752" s="3">
        <f t="shared" si="1195"/>
        <v>1</v>
      </c>
      <c r="EF752" s="3">
        <f t="shared" si="1195"/>
        <v>0</v>
      </c>
      <c r="EG752" s="3">
        <f t="shared" si="1195"/>
        <v>0</v>
      </c>
      <c r="EH752" s="3">
        <f t="shared" si="1195"/>
        <v>2</v>
      </c>
      <c r="EI752" s="3">
        <f t="shared" si="1195"/>
        <v>0</v>
      </c>
      <c r="EJ752" s="3">
        <f t="shared" si="1195"/>
        <v>2</v>
      </c>
      <c r="EK752" s="3">
        <f t="shared" si="1195"/>
        <v>0</v>
      </c>
      <c r="EL752" s="3">
        <f t="shared" si="1195"/>
        <v>1</v>
      </c>
      <c r="EM752" s="3">
        <f t="shared" si="1195"/>
        <v>5</v>
      </c>
      <c r="EN752" s="3">
        <f t="shared" si="1195"/>
        <v>0</v>
      </c>
      <c r="EO752" s="3">
        <f t="shared" si="1195"/>
        <v>0</v>
      </c>
      <c r="EP752" s="3">
        <f t="shared" si="1195"/>
        <v>0</v>
      </c>
      <c r="EQ752" s="3">
        <f t="shared" si="1195"/>
        <v>0</v>
      </c>
      <c r="ER752" s="3">
        <f t="shared" si="1195"/>
        <v>2</v>
      </c>
      <c r="ES752" s="3">
        <f t="shared" si="1195"/>
        <v>2</v>
      </c>
      <c r="ET752" s="3">
        <f t="shared" si="1195"/>
        <v>1</v>
      </c>
      <c r="EU752" s="335"/>
      <c r="EV752" s="335"/>
      <c r="EW752" s="335"/>
      <c r="EX752" s="335"/>
      <c r="EY752" s="335"/>
      <c r="EZ752" s="335"/>
      <c r="FA752" s="335"/>
      <c r="FB752" s="335"/>
      <c r="FC752" s="335"/>
      <c r="FD752" s="335"/>
      <c r="FJ752" s="3">
        <f t="shared" ref="FJ752:GN752" si="1196">COUNTIFS($W$13:$W$717,"x",FJ$13:FJ$717,"1")</f>
        <v>0</v>
      </c>
      <c r="FK752" s="3">
        <f t="shared" si="1196"/>
        <v>1</v>
      </c>
      <c r="FL752" s="3">
        <f t="shared" si="1196"/>
        <v>4</v>
      </c>
      <c r="FM752" s="3">
        <f t="shared" si="1196"/>
        <v>5</v>
      </c>
      <c r="FN752" s="3">
        <f t="shared" si="1196"/>
        <v>1</v>
      </c>
      <c r="FO752" s="3">
        <f t="shared" si="1196"/>
        <v>0</v>
      </c>
      <c r="FP752" s="3">
        <f t="shared" si="1196"/>
        <v>1</v>
      </c>
      <c r="FQ752" s="3">
        <f t="shared" si="1196"/>
        <v>1</v>
      </c>
      <c r="FR752" s="3">
        <f t="shared" si="1196"/>
        <v>1</v>
      </c>
      <c r="FS752" s="3">
        <f t="shared" si="1196"/>
        <v>0</v>
      </c>
      <c r="FT752" s="3">
        <f t="shared" si="1196"/>
        <v>3</v>
      </c>
      <c r="FU752" s="3">
        <f t="shared" si="1196"/>
        <v>1</v>
      </c>
      <c r="FV752" s="3">
        <f t="shared" si="1196"/>
        <v>2</v>
      </c>
      <c r="FW752" s="3">
        <f t="shared" si="1196"/>
        <v>0</v>
      </c>
      <c r="FX752" s="3">
        <f t="shared" si="1196"/>
        <v>0</v>
      </c>
      <c r="FY752" s="3">
        <f t="shared" si="1196"/>
        <v>1</v>
      </c>
      <c r="FZ752" s="3">
        <f t="shared" si="1196"/>
        <v>1</v>
      </c>
      <c r="GA752" s="3">
        <f t="shared" si="1196"/>
        <v>0</v>
      </c>
      <c r="GB752" s="3">
        <f t="shared" si="1196"/>
        <v>0</v>
      </c>
      <c r="GC752" s="3">
        <f t="shared" si="1196"/>
        <v>1</v>
      </c>
      <c r="GD752" s="3">
        <f t="shared" si="1196"/>
        <v>0</v>
      </c>
      <c r="GE752" s="3">
        <f t="shared" si="1196"/>
        <v>0</v>
      </c>
      <c r="GF752" s="3">
        <f t="shared" si="1196"/>
        <v>0</v>
      </c>
      <c r="GG752" s="3">
        <f t="shared" si="1196"/>
        <v>7</v>
      </c>
      <c r="GH752" s="3">
        <f t="shared" si="1196"/>
        <v>1</v>
      </c>
      <c r="GI752" s="3">
        <f t="shared" si="1196"/>
        <v>0</v>
      </c>
      <c r="GJ752" s="3">
        <f t="shared" si="1196"/>
        <v>0</v>
      </c>
      <c r="GK752" s="3">
        <f t="shared" si="1196"/>
        <v>0</v>
      </c>
      <c r="GL752" s="3">
        <f t="shared" si="1196"/>
        <v>1</v>
      </c>
      <c r="GM752" s="3">
        <f t="shared" si="1196"/>
        <v>2</v>
      </c>
      <c r="GN752" s="3">
        <f t="shared" si="1196"/>
        <v>0</v>
      </c>
      <c r="GO752" s="335"/>
      <c r="GP752" s="335"/>
      <c r="GQ752" s="335"/>
      <c r="GR752" s="335"/>
      <c r="GS752" s="335"/>
      <c r="GT752" s="335"/>
      <c r="GU752" s="335"/>
      <c r="GV752" s="335"/>
      <c r="GW752" s="335"/>
      <c r="GX752" s="335"/>
      <c r="HD752" s="6">
        <f t="shared" ref="HD752:HV752" si="1197">COUNTIFS($X$13:$X$724,"x",HD$13:HD$724,"1")</f>
        <v>0</v>
      </c>
      <c r="HE752" s="6">
        <f t="shared" si="1197"/>
        <v>0</v>
      </c>
      <c r="HF752" s="6">
        <f t="shared" si="1197"/>
        <v>2</v>
      </c>
      <c r="HG752" s="6">
        <f t="shared" si="1197"/>
        <v>0</v>
      </c>
      <c r="HH752" s="6">
        <f t="shared" si="1197"/>
        <v>0</v>
      </c>
      <c r="HI752" s="6">
        <f t="shared" si="1197"/>
        <v>0</v>
      </c>
      <c r="HJ752" s="6">
        <f t="shared" si="1197"/>
        <v>0</v>
      </c>
      <c r="HK752" s="6">
        <f t="shared" si="1197"/>
        <v>0</v>
      </c>
      <c r="HL752" s="6">
        <f t="shared" si="1197"/>
        <v>0</v>
      </c>
      <c r="HM752" s="6">
        <f t="shared" si="1197"/>
        <v>0</v>
      </c>
      <c r="HN752" s="6">
        <f t="shared" si="1197"/>
        <v>2</v>
      </c>
      <c r="HO752" s="6">
        <f t="shared" si="1197"/>
        <v>0</v>
      </c>
      <c r="HP752" s="6">
        <f t="shared" si="1197"/>
        <v>2</v>
      </c>
      <c r="HQ752" s="6">
        <f t="shared" si="1197"/>
        <v>0</v>
      </c>
      <c r="HR752" s="6">
        <f t="shared" si="1197"/>
        <v>0</v>
      </c>
      <c r="HS752" s="6">
        <f t="shared" si="1197"/>
        <v>0</v>
      </c>
      <c r="HT752" s="6">
        <f t="shared" si="1197"/>
        <v>0</v>
      </c>
      <c r="HU752" s="6">
        <f t="shared" si="1197"/>
        <v>0</v>
      </c>
      <c r="HV752" s="6">
        <f t="shared" si="1197"/>
        <v>0</v>
      </c>
      <c r="HW752" s="6"/>
      <c r="HX752" s="6"/>
      <c r="HY752" s="6"/>
      <c r="HZ752" s="6"/>
      <c r="IA752" s="6"/>
      <c r="IB752" s="6"/>
      <c r="IC752" s="6">
        <f>COUNTIFS($X$13:$X$724,"x",IC$13:IC$724,"1")</f>
        <v>0</v>
      </c>
      <c r="ID752" s="6">
        <f>COUNTIFS($X$13:$X$724,"x",ID$13:ID$724,"1")</f>
        <v>0</v>
      </c>
      <c r="IE752" s="6">
        <f>COUNTIFS($X$13:$X$724,"x",IE$13:IE$724,"1")</f>
        <v>0</v>
      </c>
      <c r="IF752" s="6">
        <f>COUNTIFS($X$13:$X$724,"x",IF$13:IF$724,"1")</f>
        <v>0</v>
      </c>
      <c r="IG752" s="6">
        <f>COUNTIFS($X$13:$X$724,"x",IG$13:IG$724,"1")</f>
        <v>0</v>
      </c>
      <c r="IH752" s="334"/>
      <c r="II752" s="334"/>
      <c r="IJ752" s="334"/>
      <c r="IK752" s="334"/>
      <c r="IL752" s="334"/>
      <c r="IM752" s="334"/>
      <c r="IN752" s="334"/>
      <c r="IO752" s="334"/>
      <c r="IP752" s="334"/>
      <c r="IQ752" s="334"/>
      <c r="IR752" s="102"/>
      <c r="IW752" s="104">
        <f t="shared" ref="IW752:JZ752" si="1198">COUNTIFS($Y$13:$Y$724,"x",IW$13:IW$724,"1")</f>
        <v>0</v>
      </c>
      <c r="IX752" s="104">
        <f t="shared" si="1198"/>
        <v>0</v>
      </c>
      <c r="IY752" s="104">
        <f t="shared" si="1198"/>
        <v>1</v>
      </c>
      <c r="IZ752" s="104">
        <f t="shared" si="1198"/>
        <v>12</v>
      </c>
      <c r="JA752" s="104">
        <f t="shared" si="1198"/>
        <v>1</v>
      </c>
      <c r="JB752" s="104">
        <f t="shared" si="1198"/>
        <v>2</v>
      </c>
      <c r="JC752" s="104">
        <f t="shared" si="1198"/>
        <v>1</v>
      </c>
      <c r="JD752" s="104">
        <f t="shared" si="1198"/>
        <v>1</v>
      </c>
      <c r="JE752" s="104">
        <f t="shared" si="1198"/>
        <v>3</v>
      </c>
      <c r="JF752" s="104">
        <f t="shared" si="1198"/>
        <v>0</v>
      </c>
      <c r="JG752" s="104">
        <f t="shared" si="1198"/>
        <v>1</v>
      </c>
      <c r="JH752" s="104">
        <f t="shared" si="1198"/>
        <v>0</v>
      </c>
      <c r="JI752" s="104">
        <f t="shared" si="1198"/>
        <v>1</v>
      </c>
      <c r="JJ752" s="104">
        <f t="shared" si="1198"/>
        <v>0</v>
      </c>
      <c r="JK752" s="104">
        <f t="shared" si="1198"/>
        <v>1</v>
      </c>
      <c r="JL752" s="104">
        <f t="shared" si="1198"/>
        <v>0</v>
      </c>
      <c r="JM752" s="104">
        <f t="shared" si="1198"/>
        <v>1</v>
      </c>
      <c r="JN752" s="104">
        <f t="shared" si="1198"/>
        <v>0</v>
      </c>
      <c r="JO752" s="104">
        <f t="shared" si="1198"/>
        <v>1</v>
      </c>
      <c r="JP752" s="104">
        <f t="shared" si="1198"/>
        <v>1</v>
      </c>
      <c r="JQ752" s="104">
        <f t="shared" si="1198"/>
        <v>1</v>
      </c>
      <c r="JR752" s="104">
        <f t="shared" si="1198"/>
        <v>0</v>
      </c>
      <c r="JS752" s="104">
        <f t="shared" si="1198"/>
        <v>0</v>
      </c>
      <c r="JT752" s="104">
        <f t="shared" si="1198"/>
        <v>0</v>
      </c>
      <c r="JU752" s="104">
        <f t="shared" si="1198"/>
        <v>0</v>
      </c>
      <c r="JV752" s="104">
        <f t="shared" si="1198"/>
        <v>0</v>
      </c>
      <c r="JW752" s="104">
        <f t="shared" si="1198"/>
        <v>2</v>
      </c>
      <c r="JX752" s="104">
        <f t="shared" si="1198"/>
        <v>0</v>
      </c>
      <c r="JY752" s="104">
        <f t="shared" si="1198"/>
        <v>0</v>
      </c>
      <c r="JZ752" s="104">
        <f t="shared" si="1198"/>
        <v>0</v>
      </c>
      <c r="KA752" s="335"/>
      <c r="KB752" s="335"/>
      <c r="KC752" s="335"/>
      <c r="KD752" s="335"/>
      <c r="KE752" s="335"/>
      <c r="KF752" s="335"/>
      <c r="KG752" s="335"/>
      <c r="KH752" s="335"/>
      <c r="KI752" s="335"/>
      <c r="KJ752" s="336"/>
      <c r="KN752" s="16">
        <f t="shared" ref="KN752:LQ752" si="1199">COUNTIFS($Z$13:$Z$724,"x",KN$13:KN$724,"1")</f>
        <v>0</v>
      </c>
      <c r="KO752" s="16">
        <f t="shared" si="1199"/>
        <v>0</v>
      </c>
      <c r="KP752" s="16">
        <f t="shared" si="1199"/>
        <v>0</v>
      </c>
      <c r="KQ752" s="16">
        <f t="shared" si="1199"/>
        <v>3</v>
      </c>
      <c r="KR752" s="16">
        <f t="shared" si="1199"/>
        <v>0</v>
      </c>
      <c r="KS752" s="16">
        <f t="shared" si="1199"/>
        <v>1</v>
      </c>
      <c r="KT752" s="16">
        <f t="shared" si="1199"/>
        <v>0</v>
      </c>
      <c r="KU752" s="16">
        <f t="shared" si="1199"/>
        <v>1</v>
      </c>
      <c r="KV752" s="16">
        <f t="shared" si="1199"/>
        <v>0</v>
      </c>
      <c r="KW752" s="16">
        <f t="shared" si="1199"/>
        <v>0</v>
      </c>
      <c r="KX752" s="16">
        <f t="shared" si="1199"/>
        <v>1</v>
      </c>
      <c r="KY752" s="16">
        <f t="shared" si="1199"/>
        <v>0</v>
      </c>
      <c r="KZ752" s="16">
        <f t="shared" si="1199"/>
        <v>0</v>
      </c>
      <c r="LA752" s="16">
        <f t="shared" si="1199"/>
        <v>2</v>
      </c>
      <c r="LB752" s="16">
        <f t="shared" si="1199"/>
        <v>0</v>
      </c>
      <c r="LC752" s="16">
        <f t="shared" si="1199"/>
        <v>0</v>
      </c>
      <c r="LD752" s="16">
        <f t="shared" si="1199"/>
        <v>0</v>
      </c>
      <c r="LE752" s="16">
        <f t="shared" si="1199"/>
        <v>1</v>
      </c>
      <c r="LF752" s="16">
        <f t="shared" si="1199"/>
        <v>0</v>
      </c>
      <c r="LG752" s="16">
        <f t="shared" si="1199"/>
        <v>0</v>
      </c>
      <c r="LH752" s="16">
        <f t="shared" si="1199"/>
        <v>1</v>
      </c>
      <c r="LI752" s="16">
        <f t="shared" si="1199"/>
        <v>0</v>
      </c>
      <c r="LJ752" s="16">
        <f t="shared" si="1199"/>
        <v>0</v>
      </c>
      <c r="LK752" s="16">
        <f t="shared" si="1199"/>
        <v>0</v>
      </c>
      <c r="LL752" s="16">
        <f t="shared" si="1199"/>
        <v>1</v>
      </c>
      <c r="LM752" s="16">
        <f t="shared" si="1199"/>
        <v>0</v>
      </c>
      <c r="LN752" s="16">
        <f t="shared" si="1199"/>
        <v>0</v>
      </c>
      <c r="LO752" s="16">
        <f t="shared" si="1199"/>
        <v>0</v>
      </c>
      <c r="LP752" s="16">
        <f t="shared" si="1199"/>
        <v>0</v>
      </c>
      <c r="LQ752" s="16">
        <f t="shared" si="1199"/>
        <v>1</v>
      </c>
      <c r="LR752" s="359"/>
      <c r="LS752" s="359"/>
      <c r="LT752" s="359"/>
      <c r="LU752" s="359"/>
      <c r="LV752" s="359"/>
      <c r="LW752" s="359"/>
      <c r="LX752" s="359"/>
      <c r="LY752" s="359"/>
      <c r="LZ752" s="359"/>
      <c r="MA752" s="359"/>
      <c r="MD752" s="3">
        <f t="shared" ref="MD752:NA752" si="1200">COUNTIFS($AA$13:$AA$724,"x",MD$13:MD$724,"1")</f>
        <v>0</v>
      </c>
      <c r="ME752" s="3">
        <f t="shared" si="1200"/>
        <v>0</v>
      </c>
      <c r="MF752" s="3">
        <f t="shared" si="1200"/>
        <v>3</v>
      </c>
      <c r="MG752" s="3">
        <f t="shared" si="1200"/>
        <v>0</v>
      </c>
      <c r="MH752" s="3">
        <f t="shared" si="1200"/>
        <v>0</v>
      </c>
      <c r="MI752" s="3">
        <f t="shared" si="1200"/>
        <v>0</v>
      </c>
      <c r="MJ752" s="3">
        <f t="shared" si="1200"/>
        <v>0</v>
      </c>
      <c r="MK752" s="3">
        <f t="shared" si="1200"/>
        <v>0</v>
      </c>
      <c r="ML752" s="3">
        <f t="shared" si="1200"/>
        <v>0</v>
      </c>
      <c r="MM752" s="3">
        <f t="shared" si="1200"/>
        <v>0</v>
      </c>
      <c r="MN752" s="3">
        <f t="shared" si="1200"/>
        <v>7</v>
      </c>
      <c r="MO752" s="3">
        <f t="shared" si="1200"/>
        <v>0</v>
      </c>
      <c r="MP752" s="3">
        <f t="shared" si="1200"/>
        <v>9</v>
      </c>
      <c r="MQ752" s="3">
        <f t="shared" si="1200"/>
        <v>0</v>
      </c>
      <c r="MR752" s="3">
        <f t="shared" si="1200"/>
        <v>0</v>
      </c>
      <c r="MS752" s="3">
        <f t="shared" si="1200"/>
        <v>0</v>
      </c>
      <c r="MT752" s="3">
        <f t="shared" si="1200"/>
        <v>0</v>
      </c>
      <c r="MU752" s="3">
        <f t="shared" si="1200"/>
        <v>0</v>
      </c>
      <c r="MV752" s="3">
        <f t="shared" si="1200"/>
        <v>0</v>
      </c>
      <c r="MW752" s="3">
        <f t="shared" si="1200"/>
        <v>0</v>
      </c>
      <c r="MX752" s="3">
        <f t="shared" si="1200"/>
        <v>0</v>
      </c>
      <c r="MY752" s="3">
        <f t="shared" si="1200"/>
        <v>0</v>
      </c>
      <c r="MZ752" s="3">
        <f t="shared" si="1200"/>
        <v>0</v>
      </c>
      <c r="NA752" s="3">
        <f t="shared" si="1200"/>
        <v>0</v>
      </c>
      <c r="NB752" s="3"/>
      <c r="NC752" s="3">
        <f>COUNTIFS($AA$13:$AA$724,"x",NC$13:NC$724,"1")</f>
        <v>0</v>
      </c>
      <c r="ND752" s="335"/>
      <c r="NE752" s="335"/>
      <c r="NF752" s="335"/>
      <c r="NG752" s="335"/>
      <c r="NH752" s="335"/>
      <c r="NI752" s="335"/>
      <c r="NJ752" s="335"/>
      <c r="NK752" s="335"/>
      <c r="NL752" s="335"/>
      <c r="NM752" s="335"/>
      <c r="NP752" s="3" t="e">
        <f>COUNTIFS(#REF!,"x",NP$13:NP$724,"1")</f>
        <v>#REF!</v>
      </c>
      <c r="NQ752" s="3" t="e">
        <f>COUNTIFS(#REF!,"x",NQ$13:NQ$724,"1")</f>
        <v>#REF!</v>
      </c>
      <c r="NR752" s="3" t="e">
        <f>COUNTIFS(#REF!,"x",NR$13:NR$724,"1")</f>
        <v>#REF!</v>
      </c>
      <c r="NS752" s="3" t="e">
        <f>COUNTIFS(#REF!,"x",NS$13:NS$724,"1")</f>
        <v>#REF!</v>
      </c>
      <c r="NT752" s="3" t="e">
        <f>COUNTIFS(#REF!,"x",NT$13:NT$724,"1")</f>
        <v>#REF!</v>
      </c>
      <c r="NU752" s="3" t="e">
        <f>COUNTIFS(#REF!,"x",NU$13:NU$724,"1")</f>
        <v>#REF!</v>
      </c>
      <c r="NV752" s="3" t="e">
        <f>COUNTIFS(#REF!,"x",NV$13:NV$724,"1")</f>
        <v>#REF!</v>
      </c>
      <c r="NW752" s="3" t="e">
        <f>COUNTIFS(#REF!,"x",NW$13:NW$724,"1")</f>
        <v>#REF!</v>
      </c>
      <c r="NX752" s="3" t="e">
        <f>COUNTIFS(#REF!,"x",NX$13:NX$724,"1")</f>
        <v>#REF!</v>
      </c>
      <c r="NY752" s="3" t="e">
        <f>COUNTIFS(#REF!,"x",NY$13:NY$724,"1")</f>
        <v>#REF!</v>
      </c>
      <c r="NZ752" s="3" t="e">
        <f>COUNTIFS(#REF!,"x",NZ$13:NZ$724,"1")</f>
        <v>#REF!</v>
      </c>
      <c r="OA752" s="3" t="e">
        <f>COUNTIFS(#REF!,"x",OA$13:OA$724,"1")</f>
        <v>#REF!</v>
      </c>
      <c r="OB752" s="3" t="e">
        <f>COUNTIFS(#REF!,"x",OB$13:OB$724,"1")</f>
        <v>#REF!</v>
      </c>
      <c r="OC752" s="3" t="e">
        <f>COUNTIFS(#REF!,"x",OC$13:OC$724,"1")</f>
        <v>#REF!</v>
      </c>
      <c r="OD752" s="3" t="e">
        <f>COUNTIFS(#REF!,"x",OD$13:OD$724,"1")</f>
        <v>#REF!</v>
      </c>
      <c r="OE752" s="3" t="e">
        <f>COUNTIFS(#REF!,"x",OE$13:OE$724,"1")</f>
        <v>#REF!</v>
      </c>
      <c r="OF752" s="3" t="e">
        <f>COUNTIFS(#REF!,"x",OF$13:OF$724,"1")</f>
        <v>#REF!</v>
      </c>
      <c r="OG752" s="3" t="e">
        <f>COUNTIFS(#REF!,"x",OG$13:OG$724,"1")</f>
        <v>#REF!</v>
      </c>
      <c r="OH752" s="3" t="e">
        <f>COUNTIFS(#REF!,"x",OH$13:OH$724,"1")</f>
        <v>#REF!</v>
      </c>
      <c r="OI752" s="3" t="e">
        <f>COUNTIFS(#REF!,"x",OI$13:OI$724,"1")</f>
        <v>#REF!</v>
      </c>
      <c r="OJ752" s="3" t="e">
        <f>COUNTIFS(#REF!,"x",OJ$13:OJ$724,"1")</f>
        <v>#REF!</v>
      </c>
      <c r="OK752" s="3" t="e">
        <f>COUNTIFS(#REF!,"x",OK$13:OK$724,"1")</f>
        <v>#REF!</v>
      </c>
      <c r="OL752" s="3" t="e">
        <f>COUNTIFS(#REF!,"x",OL$13:OL$724,"1")</f>
        <v>#REF!</v>
      </c>
      <c r="OM752" s="3" t="e">
        <f>COUNTIFS(#REF!,"x",OM$13:OM$724,"1")</f>
        <v>#REF!</v>
      </c>
      <c r="ON752" s="3" t="e">
        <f>COUNTIFS(#REF!,"x",ON$13:ON$724,"1")</f>
        <v>#REF!</v>
      </c>
      <c r="OO752" s="3" t="e">
        <f>COUNTIFS(#REF!,"x",OO$13:OO$724,"1")</f>
        <v>#REF!</v>
      </c>
      <c r="OP752" s="335"/>
      <c r="OQ752" s="335"/>
      <c r="OR752" s="335"/>
      <c r="OS752" s="335"/>
      <c r="OT752" s="335"/>
      <c r="OU752" s="335"/>
      <c r="OV752" s="335"/>
      <c r="OW752" s="335"/>
      <c r="OX752" s="335"/>
      <c r="OY752" s="335"/>
    </row>
    <row r="753" spans="2:415" s="39" customFormat="1" ht="18.75" hidden="1">
      <c r="B753" s="449"/>
      <c r="C753" s="440" t="s">
        <v>652</v>
      </c>
      <c r="D753" s="441"/>
      <c r="E753" s="46"/>
      <c r="F753" s="38"/>
      <c r="G753" s="38"/>
      <c r="H753" s="38"/>
      <c r="I753" s="38"/>
      <c r="J753" s="49"/>
      <c r="K753" s="38"/>
      <c r="L753" s="38"/>
      <c r="Q753" s="21"/>
      <c r="R753" s="21"/>
      <c r="S753" s="21"/>
      <c r="T753" s="21"/>
      <c r="U753" s="21"/>
      <c r="V753" s="21"/>
      <c r="W753" s="21"/>
      <c r="X753" s="21"/>
      <c r="Y753" s="21"/>
      <c r="Z753" s="21"/>
      <c r="AA753" s="21"/>
      <c r="AB753" s="21"/>
      <c r="AE753" s="6">
        <f t="shared" ref="AE753:BH753" si="1201">COUNTIFS($Q$13:$Q$724,"x",AE$13:AE$724,"0")</f>
        <v>0</v>
      </c>
      <c r="AF753" s="6">
        <f t="shared" si="1201"/>
        <v>0</v>
      </c>
      <c r="AG753" s="6">
        <f t="shared" si="1201"/>
        <v>0</v>
      </c>
      <c r="AH753" s="6">
        <f t="shared" si="1201"/>
        <v>0</v>
      </c>
      <c r="AI753" s="6">
        <f t="shared" si="1201"/>
        <v>0</v>
      </c>
      <c r="AJ753" s="6">
        <f t="shared" si="1201"/>
        <v>0</v>
      </c>
      <c r="AK753" s="6">
        <f t="shared" si="1201"/>
        <v>0</v>
      </c>
      <c r="AL753" s="6">
        <f t="shared" si="1201"/>
        <v>0</v>
      </c>
      <c r="AM753" s="6">
        <f t="shared" si="1201"/>
        <v>0</v>
      </c>
      <c r="AN753" s="6">
        <f t="shared" si="1201"/>
        <v>0</v>
      </c>
      <c r="AO753" s="6">
        <f t="shared" si="1201"/>
        <v>0</v>
      </c>
      <c r="AP753" s="6">
        <f t="shared" si="1201"/>
        <v>0</v>
      </c>
      <c r="AQ753" s="6">
        <f t="shared" si="1201"/>
        <v>0</v>
      </c>
      <c r="AR753" s="6">
        <f t="shared" si="1201"/>
        <v>0</v>
      </c>
      <c r="AS753" s="6">
        <f t="shared" si="1201"/>
        <v>0</v>
      </c>
      <c r="AT753" s="6">
        <f t="shared" si="1201"/>
        <v>0</v>
      </c>
      <c r="AU753" s="6">
        <f t="shared" si="1201"/>
        <v>0</v>
      </c>
      <c r="AV753" s="6">
        <f t="shared" si="1201"/>
        <v>0</v>
      </c>
      <c r="AW753" s="6">
        <f t="shared" si="1201"/>
        <v>0</v>
      </c>
      <c r="AX753" s="6">
        <f t="shared" si="1201"/>
        <v>0</v>
      </c>
      <c r="AY753" s="6">
        <f t="shared" si="1201"/>
        <v>0</v>
      </c>
      <c r="AZ753" s="6">
        <f t="shared" si="1201"/>
        <v>0</v>
      </c>
      <c r="BA753" s="6">
        <f t="shared" si="1201"/>
        <v>0</v>
      </c>
      <c r="BB753" s="6">
        <f t="shared" si="1201"/>
        <v>0</v>
      </c>
      <c r="BC753" s="6">
        <f t="shared" si="1201"/>
        <v>0</v>
      </c>
      <c r="BD753" s="6">
        <f t="shared" si="1201"/>
        <v>0</v>
      </c>
      <c r="BE753" s="6">
        <f t="shared" si="1201"/>
        <v>0</v>
      </c>
      <c r="BF753" s="6">
        <f t="shared" si="1201"/>
        <v>0</v>
      </c>
      <c r="BG753" s="6">
        <f t="shared" si="1201"/>
        <v>0</v>
      </c>
      <c r="BH753" s="6">
        <f t="shared" si="1201"/>
        <v>0</v>
      </c>
      <c r="BI753" s="334"/>
      <c r="BJ753" s="334"/>
      <c r="BK753" s="334"/>
      <c r="BL753" s="334"/>
      <c r="BM753" s="334"/>
      <c r="BN753" s="334"/>
      <c r="BO753" s="334"/>
      <c r="BP753" s="334"/>
      <c r="BQ753" s="334"/>
      <c r="BR753" s="344"/>
      <c r="BU753" s="39">
        <f t="shared" ref="BU753:CX753" si="1202">COUNTIFS($Q$13:$Q$724,"x",BU$13:BU$724,"0")</f>
        <v>0</v>
      </c>
      <c r="BV753" s="39">
        <f t="shared" si="1202"/>
        <v>0</v>
      </c>
      <c r="BW753" s="3">
        <f t="shared" si="1202"/>
        <v>0</v>
      </c>
      <c r="BX753" s="3">
        <f t="shared" si="1202"/>
        <v>0</v>
      </c>
      <c r="BY753" s="3">
        <f t="shared" si="1202"/>
        <v>0</v>
      </c>
      <c r="BZ753" s="3">
        <f t="shared" si="1202"/>
        <v>0</v>
      </c>
      <c r="CA753" s="3">
        <f t="shared" si="1202"/>
        <v>0</v>
      </c>
      <c r="CB753" s="3">
        <f t="shared" si="1202"/>
        <v>0</v>
      </c>
      <c r="CC753" s="3">
        <f t="shared" si="1202"/>
        <v>0</v>
      </c>
      <c r="CD753" s="3">
        <f t="shared" si="1202"/>
        <v>0</v>
      </c>
      <c r="CE753" s="3">
        <f t="shared" si="1202"/>
        <v>0</v>
      </c>
      <c r="CF753" s="3">
        <f t="shared" si="1202"/>
        <v>0</v>
      </c>
      <c r="CG753" s="3">
        <f t="shared" si="1202"/>
        <v>0</v>
      </c>
      <c r="CH753" s="3">
        <f t="shared" si="1202"/>
        <v>0</v>
      </c>
      <c r="CI753" s="3">
        <f t="shared" si="1202"/>
        <v>0</v>
      </c>
      <c r="CJ753" s="3">
        <f t="shared" si="1202"/>
        <v>0</v>
      </c>
      <c r="CK753" s="3">
        <f t="shared" si="1202"/>
        <v>0</v>
      </c>
      <c r="CL753" s="3">
        <f t="shared" si="1202"/>
        <v>0</v>
      </c>
      <c r="CM753" s="3">
        <f t="shared" si="1202"/>
        <v>0</v>
      </c>
      <c r="CN753" s="3">
        <f t="shared" si="1202"/>
        <v>0</v>
      </c>
      <c r="CO753" s="3">
        <f t="shared" si="1202"/>
        <v>0</v>
      </c>
      <c r="CP753" s="3">
        <f t="shared" si="1202"/>
        <v>0</v>
      </c>
      <c r="CQ753" s="3">
        <f t="shared" si="1202"/>
        <v>0</v>
      </c>
      <c r="CR753" s="3">
        <f t="shared" si="1202"/>
        <v>0</v>
      </c>
      <c r="CS753" s="3">
        <f t="shared" si="1202"/>
        <v>0</v>
      </c>
      <c r="CT753" s="3">
        <f t="shared" si="1202"/>
        <v>0</v>
      </c>
      <c r="CU753" s="3">
        <f t="shared" si="1202"/>
        <v>0</v>
      </c>
      <c r="CV753" s="3">
        <f t="shared" si="1202"/>
        <v>0</v>
      </c>
      <c r="CW753" s="3">
        <f t="shared" si="1202"/>
        <v>0</v>
      </c>
      <c r="CX753" s="3">
        <f t="shared" si="1202"/>
        <v>0</v>
      </c>
      <c r="CY753" s="3"/>
      <c r="CZ753" s="3"/>
      <c r="DA753" s="3"/>
      <c r="DB753" s="335"/>
      <c r="DC753" s="335"/>
      <c r="DD753" s="335"/>
      <c r="DE753" s="335"/>
      <c r="DF753" s="335"/>
      <c r="DG753" s="335"/>
      <c r="DH753" s="335"/>
      <c r="DI753" s="335"/>
      <c r="DJ753" s="335"/>
      <c r="DK753" s="335"/>
      <c r="DP753" s="3">
        <f t="shared" ref="DP753:ET753" si="1203">COUNTIFS($U$13:$U$724,"x",DP$13:DP$724,"0")</f>
        <v>0</v>
      </c>
      <c r="DQ753" s="3">
        <f t="shared" si="1203"/>
        <v>0</v>
      </c>
      <c r="DR753" s="3">
        <f t="shared" si="1203"/>
        <v>0</v>
      </c>
      <c r="DS753" s="3">
        <f t="shared" si="1203"/>
        <v>0</v>
      </c>
      <c r="DT753" s="3">
        <f t="shared" si="1203"/>
        <v>0</v>
      </c>
      <c r="DU753" s="3">
        <f t="shared" si="1203"/>
        <v>0</v>
      </c>
      <c r="DV753" s="3">
        <f t="shared" si="1203"/>
        <v>0</v>
      </c>
      <c r="DW753" s="3">
        <f t="shared" si="1203"/>
        <v>0</v>
      </c>
      <c r="DX753" s="3">
        <f t="shared" si="1203"/>
        <v>0</v>
      </c>
      <c r="DY753" s="3">
        <f t="shared" si="1203"/>
        <v>0</v>
      </c>
      <c r="DZ753" s="3">
        <f t="shared" si="1203"/>
        <v>0</v>
      </c>
      <c r="EA753" s="3">
        <f t="shared" si="1203"/>
        <v>0</v>
      </c>
      <c r="EB753" s="3">
        <f t="shared" si="1203"/>
        <v>0</v>
      </c>
      <c r="EC753" s="3">
        <f t="shared" si="1203"/>
        <v>0</v>
      </c>
      <c r="ED753" s="3">
        <f t="shared" si="1203"/>
        <v>0</v>
      </c>
      <c r="EE753" s="3">
        <f t="shared" si="1203"/>
        <v>0</v>
      </c>
      <c r="EF753" s="3">
        <f t="shared" si="1203"/>
        <v>0</v>
      </c>
      <c r="EG753" s="3">
        <f t="shared" si="1203"/>
        <v>0</v>
      </c>
      <c r="EH753" s="3">
        <f t="shared" si="1203"/>
        <v>0</v>
      </c>
      <c r="EI753" s="3">
        <f t="shared" si="1203"/>
        <v>0</v>
      </c>
      <c r="EJ753" s="3">
        <f t="shared" si="1203"/>
        <v>0</v>
      </c>
      <c r="EK753" s="3">
        <f t="shared" si="1203"/>
        <v>0</v>
      </c>
      <c r="EL753" s="3">
        <f t="shared" si="1203"/>
        <v>0</v>
      </c>
      <c r="EM753" s="3">
        <f t="shared" si="1203"/>
        <v>0</v>
      </c>
      <c r="EN753" s="3">
        <f t="shared" si="1203"/>
        <v>0</v>
      </c>
      <c r="EO753" s="3">
        <f t="shared" si="1203"/>
        <v>0</v>
      </c>
      <c r="EP753" s="3">
        <f t="shared" si="1203"/>
        <v>0</v>
      </c>
      <c r="EQ753" s="3">
        <f t="shared" si="1203"/>
        <v>0</v>
      </c>
      <c r="ER753" s="3">
        <f t="shared" si="1203"/>
        <v>0</v>
      </c>
      <c r="ES753" s="3">
        <f t="shared" si="1203"/>
        <v>0</v>
      </c>
      <c r="ET753" s="3">
        <f t="shared" si="1203"/>
        <v>0</v>
      </c>
      <c r="EU753" s="335"/>
      <c r="EV753" s="335"/>
      <c r="EW753" s="335"/>
      <c r="EX753" s="335"/>
      <c r="EY753" s="335"/>
      <c r="EZ753" s="335"/>
      <c r="FA753" s="335"/>
      <c r="FB753" s="335"/>
      <c r="FC753" s="335"/>
      <c r="FD753" s="335"/>
      <c r="FJ753" s="3">
        <f t="shared" ref="FJ753:FS754" si="1204">COUNTIFS($W$13:$W$717,"x",FJ$13:FJ$717,"0")</f>
        <v>0</v>
      </c>
      <c r="FK753" s="3">
        <f t="shared" si="1204"/>
        <v>0</v>
      </c>
      <c r="FL753" s="3">
        <f t="shared" si="1204"/>
        <v>0</v>
      </c>
      <c r="FM753" s="3">
        <f t="shared" si="1204"/>
        <v>0</v>
      </c>
      <c r="FN753" s="3">
        <f t="shared" si="1204"/>
        <v>0</v>
      </c>
      <c r="FO753" s="3">
        <f t="shared" si="1204"/>
        <v>0</v>
      </c>
      <c r="FP753" s="3">
        <f t="shared" si="1204"/>
        <v>0</v>
      </c>
      <c r="FQ753" s="3">
        <f t="shared" si="1204"/>
        <v>0</v>
      </c>
      <c r="FR753" s="3">
        <f t="shared" si="1204"/>
        <v>0</v>
      </c>
      <c r="FS753" s="3">
        <f t="shared" si="1204"/>
        <v>0</v>
      </c>
      <c r="FT753" s="3">
        <f t="shared" ref="FT753:GC754" si="1205">COUNTIFS($W$13:$W$717,"x",FT$13:FT$717,"0")</f>
        <v>0</v>
      </c>
      <c r="FU753" s="3">
        <f t="shared" si="1205"/>
        <v>0</v>
      </c>
      <c r="FV753" s="3">
        <f t="shared" si="1205"/>
        <v>0</v>
      </c>
      <c r="FW753" s="3">
        <f t="shared" si="1205"/>
        <v>0</v>
      </c>
      <c r="FX753" s="3">
        <f t="shared" si="1205"/>
        <v>0</v>
      </c>
      <c r="FY753" s="3">
        <f t="shared" si="1205"/>
        <v>0</v>
      </c>
      <c r="FZ753" s="3">
        <f t="shared" si="1205"/>
        <v>0</v>
      </c>
      <c r="GA753" s="3">
        <f t="shared" si="1205"/>
        <v>0</v>
      </c>
      <c r="GB753" s="3">
        <f t="shared" si="1205"/>
        <v>0</v>
      </c>
      <c r="GC753" s="3">
        <f t="shared" si="1205"/>
        <v>0</v>
      </c>
      <c r="GD753" s="3">
        <f t="shared" ref="GD753:GN754" si="1206">COUNTIFS($W$13:$W$717,"x",GD$13:GD$717,"0")</f>
        <v>0</v>
      </c>
      <c r="GE753" s="3">
        <f t="shared" si="1206"/>
        <v>0</v>
      </c>
      <c r="GF753" s="3">
        <f t="shared" si="1206"/>
        <v>0</v>
      </c>
      <c r="GG753" s="3">
        <f t="shared" si="1206"/>
        <v>0</v>
      </c>
      <c r="GH753" s="3">
        <f t="shared" si="1206"/>
        <v>0</v>
      </c>
      <c r="GI753" s="3">
        <f t="shared" si="1206"/>
        <v>0</v>
      </c>
      <c r="GJ753" s="3">
        <f t="shared" si="1206"/>
        <v>0</v>
      </c>
      <c r="GK753" s="3">
        <f t="shared" si="1206"/>
        <v>0</v>
      </c>
      <c r="GL753" s="3">
        <f t="shared" si="1206"/>
        <v>0</v>
      </c>
      <c r="GM753" s="3">
        <f t="shared" si="1206"/>
        <v>0</v>
      </c>
      <c r="GN753" s="3">
        <f t="shared" si="1206"/>
        <v>0</v>
      </c>
      <c r="GO753" s="335"/>
      <c r="GP753" s="335"/>
      <c r="GQ753" s="335"/>
      <c r="GR753" s="335"/>
      <c r="GS753" s="335"/>
      <c r="GT753" s="335"/>
      <c r="GU753" s="335"/>
      <c r="GV753" s="335"/>
      <c r="GW753" s="335"/>
      <c r="GX753" s="335"/>
      <c r="HD753" s="6">
        <f t="shared" ref="HD753:HV753" si="1207">COUNTIFS($X$13:$X$724,"x",HD$13:HD$724,"0")</f>
        <v>0</v>
      </c>
      <c r="HE753" s="6">
        <f t="shared" si="1207"/>
        <v>0</v>
      </c>
      <c r="HF753" s="6">
        <f t="shared" si="1207"/>
        <v>0</v>
      </c>
      <c r="HG753" s="6">
        <f t="shared" si="1207"/>
        <v>0</v>
      </c>
      <c r="HH753" s="6">
        <f t="shared" si="1207"/>
        <v>0</v>
      </c>
      <c r="HI753" s="6">
        <f t="shared" si="1207"/>
        <v>0</v>
      </c>
      <c r="HJ753" s="6">
        <f t="shared" si="1207"/>
        <v>0</v>
      </c>
      <c r="HK753" s="6">
        <f t="shared" si="1207"/>
        <v>0</v>
      </c>
      <c r="HL753" s="6">
        <f t="shared" si="1207"/>
        <v>0</v>
      </c>
      <c r="HM753" s="6">
        <f t="shared" si="1207"/>
        <v>0</v>
      </c>
      <c r="HN753" s="6">
        <f t="shared" si="1207"/>
        <v>0</v>
      </c>
      <c r="HO753" s="6">
        <f t="shared" si="1207"/>
        <v>0</v>
      </c>
      <c r="HP753" s="6">
        <f t="shared" si="1207"/>
        <v>0</v>
      </c>
      <c r="HQ753" s="6">
        <f t="shared" si="1207"/>
        <v>0</v>
      </c>
      <c r="HR753" s="6">
        <f t="shared" si="1207"/>
        <v>0</v>
      </c>
      <c r="HS753" s="6">
        <f t="shared" si="1207"/>
        <v>0</v>
      </c>
      <c r="HT753" s="6">
        <f t="shared" si="1207"/>
        <v>0</v>
      </c>
      <c r="HU753" s="6">
        <f t="shared" si="1207"/>
        <v>0</v>
      </c>
      <c r="HV753" s="6">
        <f t="shared" si="1207"/>
        <v>0</v>
      </c>
      <c r="HW753" s="6"/>
      <c r="HX753" s="6"/>
      <c r="HY753" s="6"/>
      <c r="HZ753" s="6"/>
      <c r="IA753" s="6"/>
      <c r="IB753" s="6"/>
      <c r="IC753" s="6">
        <f>COUNTIFS($X$13:$X$724,"x",IC$13:IC$724,"0")</f>
        <v>0</v>
      </c>
      <c r="ID753" s="6">
        <f>COUNTIFS($X$13:$X$724,"x",ID$13:ID$724,"0")</f>
        <v>0</v>
      </c>
      <c r="IE753" s="6">
        <f>COUNTIFS($X$13:$X$724,"x",IE$13:IE$724,"0")</f>
        <v>0</v>
      </c>
      <c r="IF753" s="6">
        <f>COUNTIFS($X$13:$X$724,"x",IF$13:IF$724,"0")</f>
        <v>0</v>
      </c>
      <c r="IG753" s="6">
        <f>COUNTIFS($X$13:$X$724,"x",IG$13:IG$724,"0")</f>
        <v>0</v>
      </c>
      <c r="IH753" s="334"/>
      <c r="II753" s="334"/>
      <c r="IJ753" s="334"/>
      <c r="IK753" s="334"/>
      <c r="IL753" s="334"/>
      <c r="IM753" s="334"/>
      <c r="IN753" s="334"/>
      <c r="IO753" s="334"/>
      <c r="IP753" s="334"/>
      <c r="IQ753" s="334"/>
      <c r="IR753" s="102"/>
      <c r="IW753" s="104">
        <f t="shared" ref="IW753:JZ753" si="1208">COUNTIFS($Y$13:$Y$724,"x",IW$13:IW$724,"0")</f>
        <v>0</v>
      </c>
      <c r="IX753" s="104">
        <f t="shared" si="1208"/>
        <v>0</v>
      </c>
      <c r="IY753" s="104">
        <f t="shared" si="1208"/>
        <v>0</v>
      </c>
      <c r="IZ753" s="104">
        <f t="shared" si="1208"/>
        <v>0</v>
      </c>
      <c r="JA753" s="104">
        <f t="shared" si="1208"/>
        <v>0</v>
      </c>
      <c r="JB753" s="104">
        <f t="shared" si="1208"/>
        <v>0</v>
      </c>
      <c r="JC753" s="104">
        <f t="shared" si="1208"/>
        <v>0</v>
      </c>
      <c r="JD753" s="104">
        <f t="shared" si="1208"/>
        <v>0</v>
      </c>
      <c r="JE753" s="104">
        <f t="shared" si="1208"/>
        <v>0</v>
      </c>
      <c r="JF753" s="104">
        <f t="shared" si="1208"/>
        <v>0</v>
      </c>
      <c r="JG753" s="104">
        <f t="shared" si="1208"/>
        <v>0</v>
      </c>
      <c r="JH753" s="104">
        <f t="shared" si="1208"/>
        <v>0</v>
      </c>
      <c r="JI753" s="104">
        <f t="shared" si="1208"/>
        <v>0</v>
      </c>
      <c r="JJ753" s="104">
        <f t="shared" si="1208"/>
        <v>0</v>
      </c>
      <c r="JK753" s="104">
        <f t="shared" si="1208"/>
        <v>0</v>
      </c>
      <c r="JL753" s="104">
        <f t="shared" si="1208"/>
        <v>0</v>
      </c>
      <c r="JM753" s="104">
        <f t="shared" si="1208"/>
        <v>0</v>
      </c>
      <c r="JN753" s="104">
        <f t="shared" si="1208"/>
        <v>0</v>
      </c>
      <c r="JO753" s="104">
        <f t="shared" si="1208"/>
        <v>0</v>
      </c>
      <c r="JP753" s="104">
        <f t="shared" si="1208"/>
        <v>0</v>
      </c>
      <c r="JQ753" s="104">
        <f t="shared" si="1208"/>
        <v>0</v>
      </c>
      <c r="JR753" s="104">
        <f t="shared" si="1208"/>
        <v>0</v>
      </c>
      <c r="JS753" s="104">
        <f t="shared" si="1208"/>
        <v>0</v>
      </c>
      <c r="JT753" s="104">
        <f t="shared" si="1208"/>
        <v>0</v>
      </c>
      <c r="JU753" s="104">
        <f t="shared" si="1208"/>
        <v>0</v>
      </c>
      <c r="JV753" s="104">
        <f t="shared" si="1208"/>
        <v>0</v>
      </c>
      <c r="JW753" s="104">
        <f t="shared" si="1208"/>
        <v>0</v>
      </c>
      <c r="JX753" s="104">
        <f t="shared" si="1208"/>
        <v>0</v>
      </c>
      <c r="JY753" s="104">
        <f t="shared" si="1208"/>
        <v>0</v>
      </c>
      <c r="JZ753" s="104">
        <f t="shared" si="1208"/>
        <v>0</v>
      </c>
      <c r="KA753" s="335"/>
      <c r="KB753" s="335"/>
      <c r="KC753" s="335"/>
      <c r="KD753" s="335"/>
      <c r="KE753" s="335"/>
      <c r="KF753" s="335"/>
      <c r="KG753" s="335"/>
      <c r="KH753" s="335"/>
      <c r="KI753" s="335"/>
      <c r="KJ753" s="336"/>
      <c r="KN753" s="16">
        <f t="shared" ref="KN753:LQ753" si="1209">COUNTIFS($Z$13:$Z$724,"x",KN$13:KN$724,"0")</f>
        <v>0</v>
      </c>
      <c r="KO753" s="16">
        <f t="shared" si="1209"/>
        <v>0</v>
      </c>
      <c r="KP753" s="16">
        <f t="shared" si="1209"/>
        <v>0</v>
      </c>
      <c r="KQ753" s="16">
        <f t="shared" si="1209"/>
        <v>0</v>
      </c>
      <c r="KR753" s="16">
        <f t="shared" si="1209"/>
        <v>0</v>
      </c>
      <c r="KS753" s="16">
        <f t="shared" si="1209"/>
        <v>0</v>
      </c>
      <c r="KT753" s="16">
        <f t="shared" si="1209"/>
        <v>0</v>
      </c>
      <c r="KU753" s="16">
        <f t="shared" si="1209"/>
        <v>0</v>
      </c>
      <c r="KV753" s="16">
        <f t="shared" si="1209"/>
        <v>0</v>
      </c>
      <c r="KW753" s="16">
        <f t="shared" si="1209"/>
        <v>0</v>
      </c>
      <c r="KX753" s="16">
        <f t="shared" si="1209"/>
        <v>0</v>
      </c>
      <c r="KY753" s="16">
        <f t="shared" si="1209"/>
        <v>0</v>
      </c>
      <c r="KZ753" s="16">
        <f t="shared" si="1209"/>
        <v>0</v>
      </c>
      <c r="LA753" s="16">
        <f t="shared" si="1209"/>
        <v>0</v>
      </c>
      <c r="LB753" s="16">
        <f t="shared" si="1209"/>
        <v>0</v>
      </c>
      <c r="LC753" s="16">
        <f t="shared" si="1209"/>
        <v>0</v>
      </c>
      <c r="LD753" s="16">
        <f t="shared" si="1209"/>
        <v>0</v>
      </c>
      <c r="LE753" s="16">
        <f t="shared" si="1209"/>
        <v>0</v>
      </c>
      <c r="LF753" s="16">
        <f t="shared" si="1209"/>
        <v>0</v>
      </c>
      <c r="LG753" s="16">
        <f t="shared" si="1209"/>
        <v>0</v>
      </c>
      <c r="LH753" s="16">
        <f t="shared" si="1209"/>
        <v>0</v>
      </c>
      <c r="LI753" s="16">
        <f t="shared" si="1209"/>
        <v>0</v>
      </c>
      <c r="LJ753" s="16">
        <f t="shared" si="1209"/>
        <v>0</v>
      </c>
      <c r="LK753" s="16">
        <f t="shared" si="1209"/>
        <v>0</v>
      </c>
      <c r="LL753" s="16">
        <f t="shared" si="1209"/>
        <v>0</v>
      </c>
      <c r="LM753" s="16">
        <f t="shared" si="1209"/>
        <v>0</v>
      </c>
      <c r="LN753" s="16">
        <f t="shared" si="1209"/>
        <v>0</v>
      </c>
      <c r="LO753" s="16">
        <f t="shared" si="1209"/>
        <v>0</v>
      </c>
      <c r="LP753" s="16">
        <f t="shared" si="1209"/>
        <v>0</v>
      </c>
      <c r="LQ753" s="16">
        <f t="shared" si="1209"/>
        <v>0</v>
      </c>
      <c r="LR753" s="359"/>
      <c r="LS753" s="359"/>
      <c r="LT753" s="359"/>
      <c r="LU753" s="359"/>
      <c r="LV753" s="359"/>
      <c r="LW753" s="359"/>
      <c r="LX753" s="359"/>
      <c r="LY753" s="359"/>
      <c r="LZ753" s="359"/>
      <c r="MA753" s="359"/>
      <c r="MD753" s="3">
        <f t="shared" ref="MD753:NA753" si="1210">COUNTIFS($AA$13:$AA$724,"x",MD$13:MD$724,"0")</f>
        <v>0</v>
      </c>
      <c r="ME753" s="3">
        <f t="shared" si="1210"/>
        <v>0</v>
      </c>
      <c r="MF753" s="3">
        <f t="shared" si="1210"/>
        <v>0</v>
      </c>
      <c r="MG753" s="3">
        <f t="shared" si="1210"/>
        <v>0</v>
      </c>
      <c r="MH753" s="3">
        <f t="shared" si="1210"/>
        <v>0</v>
      </c>
      <c r="MI753" s="3">
        <f t="shared" si="1210"/>
        <v>0</v>
      </c>
      <c r="MJ753" s="3">
        <f t="shared" si="1210"/>
        <v>0</v>
      </c>
      <c r="MK753" s="3">
        <f t="shared" si="1210"/>
        <v>0</v>
      </c>
      <c r="ML753" s="3">
        <f t="shared" si="1210"/>
        <v>0</v>
      </c>
      <c r="MM753" s="3">
        <f t="shared" si="1210"/>
        <v>0</v>
      </c>
      <c r="MN753" s="3">
        <f t="shared" si="1210"/>
        <v>0</v>
      </c>
      <c r="MO753" s="3">
        <f t="shared" si="1210"/>
        <v>0</v>
      </c>
      <c r="MP753" s="3">
        <f t="shared" si="1210"/>
        <v>0</v>
      </c>
      <c r="MQ753" s="3">
        <f t="shared" si="1210"/>
        <v>0</v>
      </c>
      <c r="MR753" s="3">
        <f t="shared" si="1210"/>
        <v>0</v>
      </c>
      <c r="MS753" s="3">
        <f t="shared" si="1210"/>
        <v>0</v>
      </c>
      <c r="MT753" s="3">
        <f t="shared" si="1210"/>
        <v>0</v>
      </c>
      <c r="MU753" s="3">
        <f t="shared" si="1210"/>
        <v>0</v>
      </c>
      <c r="MV753" s="3">
        <f t="shared" si="1210"/>
        <v>0</v>
      </c>
      <c r="MW753" s="3">
        <f t="shared" si="1210"/>
        <v>0</v>
      </c>
      <c r="MX753" s="3">
        <f t="shared" si="1210"/>
        <v>0</v>
      </c>
      <c r="MY753" s="3">
        <f t="shared" si="1210"/>
        <v>0</v>
      </c>
      <c r="MZ753" s="3">
        <f t="shared" si="1210"/>
        <v>0</v>
      </c>
      <c r="NA753" s="3">
        <f t="shared" si="1210"/>
        <v>0</v>
      </c>
      <c r="NB753" s="3"/>
      <c r="NC753" s="3">
        <f>COUNTIFS($AA$13:$AA$724,"x",NC$13:NC$724,"0")</f>
        <v>0</v>
      </c>
      <c r="ND753" s="335"/>
      <c r="NE753" s="335"/>
      <c r="NF753" s="335"/>
      <c r="NG753" s="335"/>
      <c r="NH753" s="335"/>
      <c r="NI753" s="335"/>
      <c r="NJ753" s="335"/>
      <c r="NK753" s="335"/>
      <c r="NL753" s="335"/>
      <c r="NM753" s="335"/>
      <c r="NP753" s="3" t="e">
        <f>COUNTIFS(#REF!,"x",NP$13:NP$724,"0")</f>
        <v>#REF!</v>
      </c>
      <c r="NQ753" s="3" t="e">
        <f>COUNTIFS(#REF!,"x",NQ$13:NQ$724,"0")</f>
        <v>#REF!</v>
      </c>
      <c r="NR753" s="3" t="e">
        <f>COUNTIFS(#REF!,"x",NR$13:NR$724,"0")</f>
        <v>#REF!</v>
      </c>
      <c r="NS753" s="3" t="e">
        <f>COUNTIFS(#REF!,"x",NS$13:NS$724,"0")</f>
        <v>#REF!</v>
      </c>
      <c r="NT753" s="3" t="e">
        <f>COUNTIFS(#REF!,"x",NT$13:NT$724,"0")</f>
        <v>#REF!</v>
      </c>
      <c r="NU753" s="3" t="e">
        <f>COUNTIFS(#REF!,"x",NU$13:NU$724,"0")</f>
        <v>#REF!</v>
      </c>
      <c r="NV753" s="3" t="e">
        <f>COUNTIFS(#REF!,"x",NV$13:NV$724,"0")</f>
        <v>#REF!</v>
      </c>
      <c r="NW753" s="3" t="e">
        <f>COUNTIFS(#REF!,"x",NW$13:NW$724,"0")</f>
        <v>#REF!</v>
      </c>
      <c r="NX753" s="3" t="e">
        <f>COUNTIFS(#REF!,"x",NX$13:NX$724,"0")</f>
        <v>#REF!</v>
      </c>
      <c r="NY753" s="3" t="e">
        <f>COUNTIFS(#REF!,"x",NY$13:NY$724,"0")</f>
        <v>#REF!</v>
      </c>
      <c r="NZ753" s="3" t="e">
        <f>COUNTIFS(#REF!,"x",NZ$13:NZ$724,"0")</f>
        <v>#REF!</v>
      </c>
      <c r="OA753" s="3" t="e">
        <f>COUNTIFS(#REF!,"x",OA$13:OA$724,"0")</f>
        <v>#REF!</v>
      </c>
      <c r="OB753" s="3" t="e">
        <f>COUNTIFS(#REF!,"x",OB$13:OB$724,"0")</f>
        <v>#REF!</v>
      </c>
      <c r="OC753" s="3" t="e">
        <f>COUNTIFS(#REF!,"x",OC$13:OC$724,"0")</f>
        <v>#REF!</v>
      </c>
      <c r="OD753" s="3" t="e">
        <f>COUNTIFS(#REF!,"x",OD$13:OD$724,"0")</f>
        <v>#REF!</v>
      </c>
      <c r="OE753" s="3" t="e">
        <f>COUNTIFS(#REF!,"x",OE$13:OE$724,"0")</f>
        <v>#REF!</v>
      </c>
      <c r="OF753" s="3" t="e">
        <f>COUNTIFS(#REF!,"x",OF$13:OF$724,"0")</f>
        <v>#REF!</v>
      </c>
      <c r="OG753" s="3" t="e">
        <f>COUNTIFS(#REF!,"x",OG$13:OG$724,"0")</f>
        <v>#REF!</v>
      </c>
      <c r="OH753" s="3" t="e">
        <f>COUNTIFS(#REF!,"x",OH$13:OH$724,"0")</f>
        <v>#REF!</v>
      </c>
      <c r="OI753" s="3" t="e">
        <f>COUNTIFS(#REF!,"x",OI$13:OI$724,"0")</f>
        <v>#REF!</v>
      </c>
      <c r="OJ753" s="3" t="e">
        <f>COUNTIFS(#REF!,"x",OJ$13:OJ$724,"0")</f>
        <v>#REF!</v>
      </c>
      <c r="OK753" s="3" t="e">
        <f>COUNTIFS(#REF!,"x",OK$13:OK$724,"0")</f>
        <v>#REF!</v>
      </c>
      <c r="OL753" s="3" t="e">
        <f>COUNTIFS(#REF!,"x",OL$13:OL$724,"0")</f>
        <v>#REF!</v>
      </c>
      <c r="OM753" s="3" t="e">
        <f>COUNTIFS(#REF!,"x",OM$13:OM$724,"0")</f>
        <v>#REF!</v>
      </c>
      <c r="ON753" s="3" t="e">
        <f>COUNTIFS(#REF!,"x",ON$13:ON$724,"0")</f>
        <v>#REF!</v>
      </c>
      <c r="OO753" s="3" t="e">
        <f>COUNTIFS(#REF!,"x",OO$13:OO$724,"0")</f>
        <v>#REF!</v>
      </c>
      <c r="OP753" s="335"/>
      <c r="OQ753" s="335"/>
      <c r="OR753" s="335"/>
      <c r="OS753" s="335"/>
      <c r="OT753" s="335"/>
      <c r="OU753" s="335"/>
      <c r="OV753" s="335"/>
      <c r="OW753" s="335"/>
      <c r="OX753" s="335"/>
      <c r="OY753" s="335"/>
    </row>
    <row r="754" spans="2:415" s="39" customFormat="1" ht="18.75" hidden="1">
      <c r="B754" s="449"/>
      <c r="C754" s="440" t="s">
        <v>653</v>
      </c>
      <c r="D754" s="441"/>
      <c r="E754" s="46"/>
      <c r="F754" s="38"/>
      <c r="G754" s="38"/>
      <c r="H754" s="38"/>
      <c r="I754" s="38"/>
      <c r="J754" s="49"/>
      <c r="K754" s="38"/>
      <c r="L754" s="38"/>
      <c r="Q754" s="21"/>
      <c r="R754" s="21"/>
      <c r="S754" s="21"/>
      <c r="T754" s="21"/>
      <c r="U754" s="21"/>
      <c r="V754" s="21"/>
      <c r="W754" s="21"/>
      <c r="X754" s="21"/>
      <c r="Y754" s="21"/>
      <c r="Z754" s="21"/>
      <c r="AA754" s="21"/>
      <c r="AB754" s="21"/>
      <c r="AE754" s="6">
        <f t="shared" ref="AE754:BH754" si="1211">COUNTIFS($Q$13:$Q$724,"x",AE$13:AE$724,"Kđg")</f>
        <v>0</v>
      </c>
      <c r="AF754" s="6">
        <f t="shared" si="1211"/>
        <v>0</v>
      </c>
      <c r="AG754" s="6">
        <f t="shared" si="1211"/>
        <v>0</v>
      </c>
      <c r="AH754" s="6">
        <f t="shared" si="1211"/>
        <v>0</v>
      </c>
      <c r="AI754" s="6">
        <f t="shared" si="1211"/>
        <v>0</v>
      </c>
      <c r="AJ754" s="6">
        <f t="shared" si="1211"/>
        <v>0</v>
      </c>
      <c r="AK754" s="6">
        <f t="shared" si="1211"/>
        <v>0</v>
      </c>
      <c r="AL754" s="6">
        <f t="shared" si="1211"/>
        <v>0</v>
      </c>
      <c r="AM754" s="6">
        <f t="shared" si="1211"/>
        <v>0</v>
      </c>
      <c r="AN754" s="6">
        <f t="shared" si="1211"/>
        <v>0</v>
      </c>
      <c r="AO754" s="6">
        <f t="shared" si="1211"/>
        <v>0</v>
      </c>
      <c r="AP754" s="6">
        <f t="shared" si="1211"/>
        <v>0</v>
      </c>
      <c r="AQ754" s="6">
        <f t="shared" si="1211"/>
        <v>0</v>
      </c>
      <c r="AR754" s="6">
        <f t="shared" si="1211"/>
        <v>0</v>
      </c>
      <c r="AS754" s="6">
        <f t="shared" si="1211"/>
        <v>0</v>
      </c>
      <c r="AT754" s="6">
        <f t="shared" si="1211"/>
        <v>0</v>
      </c>
      <c r="AU754" s="6">
        <f t="shared" si="1211"/>
        <v>0</v>
      </c>
      <c r="AV754" s="6">
        <f t="shared" si="1211"/>
        <v>0</v>
      </c>
      <c r="AW754" s="6">
        <f t="shared" si="1211"/>
        <v>0</v>
      </c>
      <c r="AX754" s="6">
        <f t="shared" si="1211"/>
        <v>0</v>
      </c>
      <c r="AY754" s="6">
        <f t="shared" si="1211"/>
        <v>0</v>
      </c>
      <c r="AZ754" s="6">
        <f t="shared" si="1211"/>
        <v>0</v>
      </c>
      <c r="BA754" s="6">
        <f t="shared" si="1211"/>
        <v>0</v>
      </c>
      <c r="BB754" s="6">
        <f t="shared" si="1211"/>
        <v>0</v>
      </c>
      <c r="BC754" s="6">
        <f t="shared" si="1211"/>
        <v>0</v>
      </c>
      <c r="BD754" s="6">
        <f t="shared" si="1211"/>
        <v>0</v>
      </c>
      <c r="BE754" s="6">
        <f t="shared" si="1211"/>
        <v>0</v>
      </c>
      <c r="BF754" s="6">
        <f t="shared" si="1211"/>
        <v>0</v>
      </c>
      <c r="BG754" s="6">
        <f t="shared" si="1211"/>
        <v>0</v>
      </c>
      <c r="BH754" s="6">
        <f t="shared" si="1211"/>
        <v>0</v>
      </c>
      <c r="BI754" s="334"/>
      <c r="BJ754" s="334"/>
      <c r="BK754" s="334"/>
      <c r="BL754" s="334"/>
      <c r="BM754" s="334"/>
      <c r="BN754" s="334"/>
      <c r="BO754" s="334"/>
      <c r="BP754" s="334"/>
      <c r="BQ754" s="334"/>
      <c r="BR754" s="344"/>
      <c r="BU754" s="39">
        <f t="shared" ref="BU754:CX754" si="1212">COUNTIFS($Q$13:$Q$724,"x",BU$13:BU$724,"Kđg")</f>
        <v>0</v>
      </c>
      <c r="BV754" s="39">
        <f t="shared" si="1212"/>
        <v>0</v>
      </c>
      <c r="BW754" s="3">
        <f t="shared" si="1212"/>
        <v>0</v>
      </c>
      <c r="BX754" s="3">
        <f t="shared" si="1212"/>
        <v>0</v>
      </c>
      <c r="BY754" s="3">
        <f t="shared" si="1212"/>
        <v>0</v>
      </c>
      <c r="BZ754" s="3">
        <f t="shared" si="1212"/>
        <v>0</v>
      </c>
      <c r="CA754" s="3">
        <f t="shared" si="1212"/>
        <v>0</v>
      </c>
      <c r="CB754" s="3">
        <f t="shared" si="1212"/>
        <v>0</v>
      </c>
      <c r="CC754" s="3">
        <f t="shared" si="1212"/>
        <v>0</v>
      </c>
      <c r="CD754" s="3">
        <f t="shared" si="1212"/>
        <v>0</v>
      </c>
      <c r="CE754" s="3">
        <f t="shared" si="1212"/>
        <v>0</v>
      </c>
      <c r="CF754" s="3">
        <f t="shared" si="1212"/>
        <v>0</v>
      </c>
      <c r="CG754" s="3">
        <f t="shared" si="1212"/>
        <v>0</v>
      </c>
      <c r="CH754" s="3">
        <f t="shared" si="1212"/>
        <v>0</v>
      </c>
      <c r="CI754" s="3">
        <f t="shared" si="1212"/>
        <v>0</v>
      </c>
      <c r="CJ754" s="3">
        <f t="shared" si="1212"/>
        <v>0</v>
      </c>
      <c r="CK754" s="3">
        <f t="shared" si="1212"/>
        <v>0</v>
      </c>
      <c r="CL754" s="3">
        <f t="shared" si="1212"/>
        <v>0</v>
      </c>
      <c r="CM754" s="3">
        <f t="shared" si="1212"/>
        <v>0</v>
      </c>
      <c r="CN754" s="3">
        <f t="shared" si="1212"/>
        <v>0</v>
      </c>
      <c r="CO754" s="3">
        <f t="shared" si="1212"/>
        <v>0</v>
      </c>
      <c r="CP754" s="3">
        <f t="shared" si="1212"/>
        <v>0</v>
      </c>
      <c r="CQ754" s="3">
        <f t="shared" si="1212"/>
        <v>0</v>
      </c>
      <c r="CR754" s="3">
        <f t="shared" si="1212"/>
        <v>0</v>
      </c>
      <c r="CS754" s="3">
        <f t="shared" si="1212"/>
        <v>0</v>
      </c>
      <c r="CT754" s="3">
        <f t="shared" si="1212"/>
        <v>0</v>
      </c>
      <c r="CU754" s="3">
        <f t="shared" si="1212"/>
        <v>0</v>
      </c>
      <c r="CV754" s="3">
        <f t="shared" si="1212"/>
        <v>0</v>
      </c>
      <c r="CW754" s="3">
        <f t="shared" si="1212"/>
        <v>0</v>
      </c>
      <c r="CX754" s="3">
        <f t="shared" si="1212"/>
        <v>0</v>
      </c>
      <c r="CY754" s="3"/>
      <c r="CZ754" s="3"/>
      <c r="DA754" s="3"/>
      <c r="DB754" s="335"/>
      <c r="DC754" s="335"/>
      <c r="DD754" s="335"/>
      <c r="DE754" s="335"/>
      <c r="DF754" s="335"/>
      <c r="DG754" s="335"/>
      <c r="DH754" s="335"/>
      <c r="DI754" s="335"/>
      <c r="DJ754" s="335"/>
      <c r="DK754" s="335"/>
      <c r="DP754" s="3">
        <f t="shared" ref="DP754:ET754" si="1213">COUNTIFS($U$13:$U$724,"x",DP$13:DP$724,"Kđg")</f>
        <v>0</v>
      </c>
      <c r="DQ754" s="3">
        <f t="shared" si="1213"/>
        <v>0</v>
      </c>
      <c r="DR754" s="3">
        <f t="shared" si="1213"/>
        <v>0</v>
      </c>
      <c r="DS754" s="3">
        <f t="shared" si="1213"/>
        <v>0</v>
      </c>
      <c r="DT754" s="3">
        <f t="shared" si="1213"/>
        <v>0</v>
      </c>
      <c r="DU754" s="3">
        <f t="shared" si="1213"/>
        <v>0</v>
      </c>
      <c r="DV754" s="3">
        <f t="shared" si="1213"/>
        <v>0</v>
      </c>
      <c r="DW754" s="3">
        <f t="shared" si="1213"/>
        <v>0</v>
      </c>
      <c r="DX754" s="3">
        <f t="shared" si="1213"/>
        <v>0</v>
      </c>
      <c r="DY754" s="3">
        <f t="shared" si="1213"/>
        <v>0</v>
      </c>
      <c r="DZ754" s="3">
        <f t="shared" si="1213"/>
        <v>0</v>
      </c>
      <c r="EA754" s="3">
        <f t="shared" si="1213"/>
        <v>0</v>
      </c>
      <c r="EB754" s="3">
        <f t="shared" si="1213"/>
        <v>0</v>
      </c>
      <c r="EC754" s="3">
        <f t="shared" si="1213"/>
        <v>0</v>
      </c>
      <c r="ED754" s="3">
        <f t="shared" si="1213"/>
        <v>0</v>
      </c>
      <c r="EE754" s="3">
        <f t="shared" si="1213"/>
        <v>0</v>
      </c>
      <c r="EF754" s="3">
        <f t="shared" si="1213"/>
        <v>0</v>
      </c>
      <c r="EG754" s="3">
        <f t="shared" si="1213"/>
        <v>0</v>
      </c>
      <c r="EH754" s="3">
        <f t="shared" si="1213"/>
        <v>0</v>
      </c>
      <c r="EI754" s="3">
        <f t="shared" si="1213"/>
        <v>0</v>
      </c>
      <c r="EJ754" s="3">
        <f t="shared" si="1213"/>
        <v>0</v>
      </c>
      <c r="EK754" s="3">
        <f t="shared" si="1213"/>
        <v>0</v>
      </c>
      <c r="EL754" s="3">
        <f t="shared" si="1213"/>
        <v>0</v>
      </c>
      <c r="EM754" s="3">
        <f t="shared" si="1213"/>
        <v>0</v>
      </c>
      <c r="EN754" s="3">
        <f t="shared" si="1213"/>
        <v>0</v>
      </c>
      <c r="EO754" s="3">
        <f t="shared" si="1213"/>
        <v>0</v>
      </c>
      <c r="EP754" s="3">
        <f t="shared" si="1213"/>
        <v>0</v>
      </c>
      <c r="EQ754" s="3">
        <f t="shared" si="1213"/>
        <v>0</v>
      </c>
      <c r="ER754" s="3">
        <f t="shared" si="1213"/>
        <v>0</v>
      </c>
      <c r="ES754" s="3">
        <f t="shared" si="1213"/>
        <v>0</v>
      </c>
      <c r="ET754" s="3">
        <f t="shared" si="1213"/>
        <v>0</v>
      </c>
      <c r="EU754" s="335"/>
      <c r="EV754" s="335"/>
      <c r="EW754" s="335"/>
      <c r="EX754" s="335"/>
      <c r="EY754" s="335"/>
      <c r="EZ754" s="335"/>
      <c r="FA754" s="335"/>
      <c r="FB754" s="335"/>
      <c r="FC754" s="335"/>
      <c r="FD754" s="335"/>
      <c r="FJ754" s="3">
        <f t="shared" si="1204"/>
        <v>0</v>
      </c>
      <c r="FK754" s="3">
        <f t="shared" si="1204"/>
        <v>0</v>
      </c>
      <c r="FL754" s="3">
        <f t="shared" si="1204"/>
        <v>0</v>
      </c>
      <c r="FM754" s="3">
        <f t="shared" si="1204"/>
        <v>0</v>
      </c>
      <c r="FN754" s="3">
        <f t="shared" si="1204"/>
        <v>0</v>
      </c>
      <c r="FO754" s="3">
        <f t="shared" si="1204"/>
        <v>0</v>
      </c>
      <c r="FP754" s="3">
        <f t="shared" si="1204"/>
        <v>0</v>
      </c>
      <c r="FQ754" s="3">
        <f t="shared" si="1204"/>
        <v>0</v>
      </c>
      <c r="FR754" s="3">
        <f t="shared" si="1204"/>
        <v>0</v>
      </c>
      <c r="FS754" s="3">
        <f t="shared" si="1204"/>
        <v>0</v>
      </c>
      <c r="FT754" s="3">
        <f t="shared" si="1205"/>
        <v>0</v>
      </c>
      <c r="FU754" s="3">
        <f t="shared" si="1205"/>
        <v>0</v>
      </c>
      <c r="FV754" s="3">
        <f t="shared" si="1205"/>
        <v>0</v>
      </c>
      <c r="FW754" s="3">
        <f t="shared" si="1205"/>
        <v>0</v>
      </c>
      <c r="FX754" s="3">
        <f t="shared" si="1205"/>
        <v>0</v>
      </c>
      <c r="FY754" s="3">
        <f t="shared" si="1205"/>
        <v>0</v>
      </c>
      <c r="FZ754" s="3">
        <f t="shared" si="1205"/>
        <v>0</v>
      </c>
      <c r="GA754" s="3">
        <f t="shared" si="1205"/>
        <v>0</v>
      </c>
      <c r="GB754" s="3">
        <f t="shared" si="1205"/>
        <v>0</v>
      </c>
      <c r="GC754" s="3">
        <f t="shared" si="1205"/>
        <v>0</v>
      </c>
      <c r="GD754" s="3">
        <f t="shared" si="1206"/>
        <v>0</v>
      </c>
      <c r="GE754" s="3">
        <f t="shared" si="1206"/>
        <v>0</v>
      </c>
      <c r="GF754" s="3">
        <f t="shared" si="1206"/>
        <v>0</v>
      </c>
      <c r="GG754" s="3">
        <f t="shared" si="1206"/>
        <v>0</v>
      </c>
      <c r="GH754" s="3">
        <f t="shared" si="1206"/>
        <v>0</v>
      </c>
      <c r="GI754" s="3">
        <f t="shared" si="1206"/>
        <v>0</v>
      </c>
      <c r="GJ754" s="3">
        <f t="shared" si="1206"/>
        <v>0</v>
      </c>
      <c r="GK754" s="3">
        <f t="shared" si="1206"/>
        <v>0</v>
      </c>
      <c r="GL754" s="3">
        <f t="shared" si="1206"/>
        <v>0</v>
      </c>
      <c r="GM754" s="3">
        <f t="shared" si="1206"/>
        <v>0</v>
      </c>
      <c r="GN754" s="3">
        <f t="shared" si="1206"/>
        <v>0</v>
      </c>
      <c r="GO754" s="335"/>
      <c r="GP754" s="335"/>
      <c r="GQ754" s="335"/>
      <c r="GR754" s="335"/>
      <c r="GS754" s="335"/>
      <c r="GT754" s="335"/>
      <c r="GU754" s="335"/>
      <c r="GV754" s="335"/>
      <c r="GW754" s="335"/>
      <c r="GX754" s="335"/>
      <c r="HD754" s="6">
        <f t="shared" ref="HD754:HV754" si="1214">COUNTIFS($X$13:$X$724,"x",HD$13:HD$724,"Kđg")</f>
        <v>0</v>
      </c>
      <c r="HE754" s="6">
        <f t="shared" si="1214"/>
        <v>0</v>
      </c>
      <c r="HF754" s="6">
        <f t="shared" si="1214"/>
        <v>0</v>
      </c>
      <c r="HG754" s="6">
        <f t="shared" si="1214"/>
        <v>0</v>
      </c>
      <c r="HH754" s="6">
        <f t="shared" si="1214"/>
        <v>0</v>
      </c>
      <c r="HI754" s="6">
        <f t="shared" si="1214"/>
        <v>0</v>
      </c>
      <c r="HJ754" s="6">
        <f t="shared" si="1214"/>
        <v>0</v>
      </c>
      <c r="HK754" s="6">
        <f t="shared" si="1214"/>
        <v>0</v>
      </c>
      <c r="HL754" s="6">
        <f t="shared" si="1214"/>
        <v>0</v>
      </c>
      <c r="HM754" s="6">
        <f t="shared" si="1214"/>
        <v>0</v>
      </c>
      <c r="HN754" s="6">
        <f t="shared" si="1214"/>
        <v>0</v>
      </c>
      <c r="HO754" s="6">
        <f t="shared" si="1214"/>
        <v>0</v>
      </c>
      <c r="HP754" s="6">
        <f t="shared" si="1214"/>
        <v>0</v>
      </c>
      <c r="HQ754" s="6">
        <f t="shared" si="1214"/>
        <v>0</v>
      </c>
      <c r="HR754" s="6">
        <f t="shared" si="1214"/>
        <v>0</v>
      </c>
      <c r="HS754" s="6">
        <f t="shared" si="1214"/>
        <v>0</v>
      </c>
      <c r="HT754" s="6">
        <f t="shared" si="1214"/>
        <v>0</v>
      </c>
      <c r="HU754" s="6">
        <f t="shared" si="1214"/>
        <v>0</v>
      </c>
      <c r="HV754" s="6">
        <f t="shared" si="1214"/>
        <v>0</v>
      </c>
      <c r="HW754" s="6"/>
      <c r="HX754" s="6"/>
      <c r="HY754" s="6"/>
      <c r="HZ754" s="6"/>
      <c r="IA754" s="6"/>
      <c r="IB754" s="6"/>
      <c r="IC754" s="6">
        <f>COUNTIFS($X$13:$X$724,"x",IC$13:IC$724,"Kđg")</f>
        <v>0</v>
      </c>
      <c r="ID754" s="6">
        <f>COUNTIFS($X$13:$X$724,"x",ID$13:ID$724,"Kđg")</f>
        <v>0</v>
      </c>
      <c r="IE754" s="6">
        <f>COUNTIFS($X$13:$X$724,"x",IE$13:IE$724,"Kđg")</f>
        <v>0</v>
      </c>
      <c r="IF754" s="6">
        <f>COUNTIFS($X$13:$X$724,"x",IF$13:IF$724,"Kđg")</f>
        <v>0</v>
      </c>
      <c r="IG754" s="6">
        <f>COUNTIFS($X$13:$X$724,"x",IG$13:IG$724,"Kđg")</f>
        <v>0</v>
      </c>
      <c r="IH754" s="334"/>
      <c r="II754" s="334"/>
      <c r="IJ754" s="334"/>
      <c r="IK754" s="334"/>
      <c r="IL754" s="334"/>
      <c r="IM754" s="334"/>
      <c r="IN754" s="334"/>
      <c r="IO754" s="334"/>
      <c r="IP754" s="334"/>
      <c r="IQ754" s="334"/>
      <c r="IR754" s="102"/>
      <c r="IW754" s="104">
        <f t="shared" ref="IW754:JZ754" si="1215">COUNTIFS($Y$13:$Y$724,"x",IW$13:IW$724,"Kđg")</f>
        <v>0</v>
      </c>
      <c r="IX754" s="104">
        <f t="shared" si="1215"/>
        <v>0</v>
      </c>
      <c r="IY754" s="104">
        <f t="shared" si="1215"/>
        <v>0</v>
      </c>
      <c r="IZ754" s="104">
        <f t="shared" si="1215"/>
        <v>0</v>
      </c>
      <c r="JA754" s="104">
        <f t="shared" si="1215"/>
        <v>0</v>
      </c>
      <c r="JB754" s="104">
        <f t="shared" si="1215"/>
        <v>0</v>
      </c>
      <c r="JC754" s="104">
        <f t="shared" si="1215"/>
        <v>0</v>
      </c>
      <c r="JD754" s="104">
        <f t="shared" si="1215"/>
        <v>0</v>
      </c>
      <c r="JE754" s="104">
        <f t="shared" si="1215"/>
        <v>0</v>
      </c>
      <c r="JF754" s="104">
        <f t="shared" si="1215"/>
        <v>0</v>
      </c>
      <c r="JG754" s="104">
        <f t="shared" si="1215"/>
        <v>0</v>
      </c>
      <c r="JH754" s="104">
        <f t="shared" si="1215"/>
        <v>0</v>
      </c>
      <c r="JI754" s="104">
        <f t="shared" si="1215"/>
        <v>0</v>
      </c>
      <c r="JJ754" s="104">
        <f t="shared" si="1215"/>
        <v>0</v>
      </c>
      <c r="JK754" s="104">
        <f t="shared" si="1215"/>
        <v>0</v>
      </c>
      <c r="JL754" s="104">
        <f t="shared" si="1215"/>
        <v>0</v>
      </c>
      <c r="JM754" s="104">
        <f t="shared" si="1215"/>
        <v>0</v>
      </c>
      <c r="JN754" s="104">
        <f t="shared" si="1215"/>
        <v>0</v>
      </c>
      <c r="JO754" s="104">
        <f t="shared" si="1215"/>
        <v>0</v>
      </c>
      <c r="JP754" s="104">
        <f t="shared" si="1215"/>
        <v>0</v>
      </c>
      <c r="JQ754" s="104">
        <f t="shared" si="1215"/>
        <v>0</v>
      </c>
      <c r="JR754" s="104">
        <f t="shared" si="1215"/>
        <v>0</v>
      </c>
      <c r="JS754" s="104">
        <f t="shared" si="1215"/>
        <v>0</v>
      </c>
      <c r="JT754" s="104">
        <f t="shared" si="1215"/>
        <v>0</v>
      </c>
      <c r="JU754" s="104">
        <f t="shared" si="1215"/>
        <v>0</v>
      </c>
      <c r="JV754" s="104">
        <f t="shared" si="1215"/>
        <v>0</v>
      </c>
      <c r="JW754" s="104">
        <f t="shared" si="1215"/>
        <v>0</v>
      </c>
      <c r="JX754" s="104">
        <f t="shared" si="1215"/>
        <v>0</v>
      </c>
      <c r="JY754" s="104">
        <f t="shared" si="1215"/>
        <v>0</v>
      </c>
      <c r="JZ754" s="104">
        <f t="shared" si="1215"/>
        <v>0</v>
      </c>
      <c r="KA754" s="335"/>
      <c r="KB754" s="335"/>
      <c r="KC754" s="335"/>
      <c r="KD754" s="335"/>
      <c r="KE754" s="335"/>
      <c r="KF754" s="335"/>
      <c r="KG754" s="335"/>
      <c r="KH754" s="335"/>
      <c r="KI754" s="335"/>
      <c r="KJ754" s="336"/>
      <c r="KN754" s="16">
        <f t="shared" ref="KN754:LQ754" si="1216">COUNTIFS($Z$13:$Z$724,"x",KN$13:KN$724,"Kđg")</f>
        <v>0</v>
      </c>
      <c r="KO754" s="16">
        <f t="shared" si="1216"/>
        <v>0</v>
      </c>
      <c r="KP754" s="16">
        <f t="shared" si="1216"/>
        <v>0</v>
      </c>
      <c r="KQ754" s="16">
        <f t="shared" si="1216"/>
        <v>0</v>
      </c>
      <c r="KR754" s="16">
        <f t="shared" si="1216"/>
        <v>0</v>
      </c>
      <c r="KS754" s="16">
        <f t="shared" si="1216"/>
        <v>0</v>
      </c>
      <c r="KT754" s="16">
        <f t="shared" si="1216"/>
        <v>0</v>
      </c>
      <c r="KU754" s="16">
        <f t="shared" si="1216"/>
        <v>0</v>
      </c>
      <c r="KV754" s="16">
        <f t="shared" si="1216"/>
        <v>0</v>
      </c>
      <c r="KW754" s="16">
        <f t="shared" si="1216"/>
        <v>0</v>
      </c>
      <c r="KX754" s="16">
        <f t="shared" si="1216"/>
        <v>0</v>
      </c>
      <c r="KY754" s="16">
        <f t="shared" si="1216"/>
        <v>0</v>
      </c>
      <c r="KZ754" s="16">
        <f t="shared" si="1216"/>
        <v>0</v>
      </c>
      <c r="LA754" s="16">
        <f t="shared" si="1216"/>
        <v>0</v>
      </c>
      <c r="LB754" s="16">
        <f t="shared" si="1216"/>
        <v>0</v>
      </c>
      <c r="LC754" s="16">
        <f t="shared" si="1216"/>
        <v>0</v>
      </c>
      <c r="LD754" s="16">
        <f t="shared" si="1216"/>
        <v>0</v>
      </c>
      <c r="LE754" s="16">
        <f t="shared" si="1216"/>
        <v>0</v>
      </c>
      <c r="LF754" s="16">
        <f t="shared" si="1216"/>
        <v>0</v>
      </c>
      <c r="LG754" s="16">
        <f t="shared" si="1216"/>
        <v>0</v>
      </c>
      <c r="LH754" s="16">
        <f t="shared" si="1216"/>
        <v>0</v>
      </c>
      <c r="LI754" s="16">
        <f t="shared" si="1216"/>
        <v>0</v>
      </c>
      <c r="LJ754" s="16">
        <f t="shared" si="1216"/>
        <v>0</v>
      </c>
      <c r="LK754" s="16">
        <f t="shared" si="1216"/>
        <v>0</v>
      </c>
      <c r="LL754" s="16">
        <f t="shared" si="1216"/>
        <v>0</v>
      </c>
      <c r="LM754" s="16">
        <f t="shared" si="1216"/>
        <v>0</v>
      </c>
      <c r="LN754" s="16">
        <f t="shared" si="1216"/>
        <v>0</v>
      </c>
      <c r="LO754" s="16">
        <f t="shared" si="1216"/>
        <v>0</v>
      </c>
      <c r="LP754" s="16">
        <f t="shared" si="1216"/>
        <v>0</v>
      </c>
      <c r="LQ754" s="16">
        <f t="shared" si="1216"/>
        <v>0</v>
      </c>
      <c r="LR754" s="359"/>
      <c r="LS754" s="359"/>
      <c r="LT754" s="359"/>
      <c r="LU754" s="359"/>
      <c r="LV754" s="359"/>
      <c r="LW754" s="359"/>
      <c r="LX754" s="359"/>
      <c r="LY754" s="359"/>
      <c r="LZ754" s="359"/>
      <c r="MA754" s="359"/>
      <c r="MD754" s="3">
        <f t="shared" ref="MD754:NA754" si="1217">COUNTIFS($AA$13:$AA$724,"x",MD$13:MD$724,"Kđg")</f>
        <v>0</v>
      </c>
      <c r="ME754" s="3">
        <f t="shared" si="1217"/>
        <v>0</v>
      </c>
      <c r="MF754" s="3">
        <f t="shared" si="1217"/>
        <v>0</v>
      </c>
      <c r="MG754" s="3">
        <f t="shared" si="1217"/>
        <v>0</v>
      </c>
      <c r="MH754" s="3">
        <f t="shared" si="1217"/>
        <v>0</v>
      </c>
      <c r="MI754" s="3">
        <f t="shared" si="1217"/>
        <v>0</v>
      </c>
      <c r="MJ754" s="3">
        <f t="shared" si="1217"/>
        <v>0</v>
      </c>
      <c r="MK754" s="3">
        <f t="shared" si="1217"/>
        <v>0</v>
      </c>
      <c r="ML754" s="3">
        <f t="shared" si="1217"/>
        <v>0</v>
      </c>
      <c r="MM754" s="3">
        <f t="shared" si="1217"/>
        <v>0</v>
      </c>
      <c r="MN754" s="3">
        <f t="shared" si="1217"/>
        <v>0</v>
      </c>
      <c r="MO754" s="3">
        <f t="shared" si="1217"/>
        <v>0</v>
      </c>
      <c r="MP754" s="3">
        <f t="shared" si="1217"/>
        <v>0</v>
      </c>
      <c r="MQ754" s="3">
        <f t="shared" si="1217"/>
        <v>0</v>
      </c>
      <c r="MR754" s="3">
        <f t="shared" si="1217"/>
        <v>0</v>
      </c>
      <c r="MS754" s="3">
        <f t="shared" si="1217"/>
        <v>0</v>
      </c>
      <c r="MT754" s="3">
        <f t="shared" si="1217"/>
        <v>0</v>
      </c>
      <c r="MU754" s="3">
        <f t="shared" si="1217"/>
        <v>0</v>
      </c>
      <c r="MV754" s="3">
        <f t="shared" si="1217"/>
        <v>0</v>
      </c>
      <c r="MW754" s="3">
        <f t="shared" si="1217"/>
        <v>0</v>
      </c>
      <c r="MX754" s="3">
        <f t="shared" si="1217"/>
        <v>0</v>
      </c>
      <c r="MY754" s="3">
        <f t="shared" si="1217"/>
        <v>0</v>
      </c>
      <c r="MZ754" s="3">
        <f t="shared" si="1217"/>
        <v>0</v>
      </c>
      <c r="NA754" s="3">
        <f t="shared" si="1217"/>
        <v>0</v>
      </c>
      <c r="NB754" s="3"/>
      <c r="NC754" s="3">
        <f>COUNTIFS($AA$13:$AA$724,"x",NC$13:NC$724,"Kđg")</f>
        <v>0</v>
      </c>
      <c r="ND754" s="335"/>
      <c r="NE754" s="335"/>
      <c r="NF754" s="335"/>
      <c r="NG754" s="335"/>
      <c r="NH754" s="335"/>
      <c r="NI754" s="335"/>
      <c r="NJ754" s="335"/>
      <c r="NK754" s="335"/>
      <c r="NL754" s="335"/>
      <c r="NM754" s="335"/>
      <c r="NP754" s="3" t="e">
        <f>COUNTIFS(#REF!,"x",NP$13:NP$724,"Kđg")</f>
        <v>#REF!</v>
      </c>
      <c r="NQ754" s="3" t="e">
        <f>COUNTIFS(#REF!,"x",NQ$13:NQ$724,"Kđg")</f>
        <v>#REF!</v>
      </c>
      <c r="NR754" s="3" t="e">
        <f>COUNTIFS(#REF!,"x",NR$13:NR$724,"Kđg")</f>
        <v>#REF!</v>
      </c>
      <c r="NS754" s="3" t="e">
        <f>COUNTIFS(#REF!,"x",NS$13:NS$724,"Kđg")</f>
        <v>#REF!</v>
      </c>
      <c r="NT754" s="3" t="e">
        <f>COUNTIFS(#REF!,"x",NT$13:NT$724,"Kđg")</f>
        <v>#REF!</v>
      </c>
      <c r="NU754" s="3" t="e">
        <f>COUNTIFS(#REF!,"x",NU$13:NU$724,"Kđg")</f>
        <v>#REF!</v>
      </c>
      <c r="NV754" s="3" t="e">
        <f>COUNTIFS(#REF!,"x",NV$13:NV$724,"Kđg")</f>
        <v>#REF!</v>
      </c>
      <c r="NW754" s="3" t="e">
        <f>COUNTIFS(#REF!,"x",NW$13:NW$724,"Kđg")</f>
        <v>#REF!</v>
      </c>
      <c r="NX754" s="3" t="e">
        <f>COUNTIFS(#REF!,"x",NX$13:NX$724,"Kđg")</f>
        <v>#REF!</v>
      </c>
      <c r="NY754" s="3" t="e">
        <f>COUNTIFS(#REF!,"x",NY$13:NY$724,"Kđg")</f>
        <v>#REF!</v>
      </c>
      <c r="NZ754" s="3" t="e">
        <f>COUNTIFS(#REF!,"x",NZ$13:NZ$724,"Kđg")</f>
        <v>#REF!</v>
      </c>
      <c r="OA754" s="3" t="e">
        <f>COUNTIFS(#REF!,"x",OA$13:OA$724,"Kđg")</f>
        <v>#REF!</v>
      </c>
      <c r="OB754" s="3" t="e">
        <f>COUNTIFS(#REF!,"x",OB$13:OB$724,"Kđg")</f>
        <v>#REF!</v>
      </c>
      <c r="OC754" s="3" t="e">
        <f>COUNTIFS(#REF!,"x",OC$13:OC$724,"Kđg")</f>
        <v>#REF!</v>
      </c>
      <c r="OD754" s="3" t="e">
        <f>COUNTIFS(#REF!,"x",OD$13:OD$724,"Kđg")</f>
        <v>#REF!</v>
      </c>
      <c r="OE754" s="3" t="e">
        <f>COUNTIFS(#REF!,"x",OE$13:OE$724,"Kđg")</f>
        <v>#REF!</v>
      </c>
      <c r="OF754" s="3" t="e">
        <f>COUNTIFS(#REF!,"x",OF$13:OF$724,"Kđg")</f>
        <v>#REF!</v>
      </c>
      <c r="OG754" s="3" t="e">
        <f>COUNTIFS(#REF!,"x",OG$13:OG$724,"Kđg")</f>
        <v>#REF!</v>
      </c>
      <c r="OH754" s="3" t="e">
        <f>COUNTIFS(#REF!,"x",OH$13:OH$724,"Kđg")</f>
        <v>#REF!</v>
      </c>
      <c r="OI754" s="3" t="e">
        <f>COUNTIFS(#REF!,"x",OI$13:OI$724,"Kđg")</f>
        <v>#REF!</v>
      </c>
      <c r="OJ754" s="3" t="e">
        <f>COUNTIFS(#REF!,"x",OJ$13:OJ$724,"Kđg")</f>
        <v>#REF!</v>
      </c>
      <c r="OK754" s="3" t="e">
        <f>COUNTIFS(#REF!,"x",OK$13:OK$724,"Kđg")</f>
        <v>#REF!</v>
      </c>
      <c r="OL754" s="3" t="e">
        <f>COUNTIFS(#REF!,"x",OL$13:OL$724,"Kđg")</f>
        <v>#REF!</v>
      </c>
      <c r="OM754" s="3" t="e">
        <f>COUNTIFS(#REF!,"x",OM$13:OM$724,"Kđg")</f>
        <v>#REF!</v>
      </c>
      <c r="ON754" s="3" t="e">
        <f>COUNTIFS(#REF!,"x",ON$13:ON$724,"Kđg")</f>
        <v>#REF!</v>
      </c>
      <c r="OO754" s="3" t="e">
        <f>COUNTIFS(#REF!,"x",OO$13:OO$724,"Kđg")</f>
        <v>#REF!</v>
      </c>
      <c r="OP754" s="335"/>
      <c r="OQ754" s="335"/>
      <c r="OR754" s="335"/>
      <c r="OS754" s="335"/>
      <c r="OT754" s="335"/>
      <c r="OU754" s="335"/>
      <c r="OV754" s="335"/>
      <c r="OW754" s="335"/>
      <c r="OX754" s="335"/>
      <c r="OY754" s="335"/>
    </row>
    <row r="755" spans="2:415" s="39" customFormat="1" ht="18.75" hidden="1">
      <c r="B755" s="449"/>
      <c r="C755" s="451" t="s">
        <v>667</v>
      </c>
      <c r="D755" s="452"/>
      <c r="E755" s="46"/>
      <c r="F755" s="38"/>
      <c r="G755" s="38"/>
      <c r="H755" s="38"/>
      <c r="I755" s="38"/>
      <c r="J755" s="49"/>
      <c r="K755" s="38"/>
      <c r="L755" s="38"/>
      <c r="Q755" s="21"/>
      <c r="R755" s="21"/>
      <c r="S755" s="21"/>
      <c r="T755" s="21"/>
      <c r="U755" s="21"/>
      <c r="V755" s="21"/>
      <c r="W755" s="21"/>
      <c r="X755" s="21"/>
      <c r="Y755" s="21"/>
      <c r="Z755" s="21"/>
      <c r="AA755" s="21"/>
      <c r="AB755" s="21"/>
      <c r="AE755" s="7">
        <f>AE754/(AE751+AE752+AE753+AE754)</f>
        <v>0</v>
      </c>
      <c r="AF755" s="7">
        <f t="shared" ref="AF755:BB755" si="1218">AF754/(AF751+AF752+AF753+AF754)</f>
        <v>0</v>
      </c>
      <c r="AG755" s="7">
        <f t="shared" si="1218"/>
        <v>0</v>
      </c>
      <c r="AH755" s="7">
        <f t="shared" si="1218"/>
        <v>0</v>
      </c>
      <c r="AI755" s="7">
        <f t="shared" si="1218"/>
        <v>0</v>
      </c>
      <c r="AJ755" s="7">
        <f t="shared" si="1218"/>
        <v>0</v>
      </c>
      <c r="AK755" s="7">
        <f t="shared" si="1218"/>
        <v>0</v>
      </c>
      <c r="AL755" s="7">
        <f t="shared" si="1218"/>
        <v>0</v>
      </c>
      <c r="AM755" s="7">
        <f t="shared" si="1218"/>
        <v>0</v>
      </c>
      <c r="AN755" s="7">
        <f t="shared" si="1218"/>
        <v>0</v>
      </c>
      <c r="AO755" s="7">
        <f t="shared" si="1218"/>
        <v>0</v>
      </c>
      <c r="AP755" s="7">
        <f t="shared" si="1218"/>
        <v>0</v>
      </c>
      <c r="AQ755" s="7">
        <f t="shared" si="1218"/>
        <v>0</v>
      </c>
      <c r="AR755" s="7">
        <f t="shared" si="1218"/>
        <v>0</v>
      </c>
      <c r="AS755" s="7">
        <f t="shared" si="1218"/>
        <v>0</v>
      </c>
      <c r="AT755" s="7">
        <f t="shared" si="1218"/>
        <v>0</v>
      </c>
      <c r="AU755" s="7">
        <f t="shared" si="1218"/>
        <v>0</v>
      </c>
      <c r="AV755" s="7">
        <f t="shared" si="1218"/>
        <v>0</v>
      </c>
      <c r="AW755" s="7">
        <f t="shared" si="1218"/>
        <v>0</v>
      </c>
      <c r="AX755" s="7">
        <f t="shared" si="1218"/>
        <v>0</v>
      </c>
      <c r="AY755" s="7">
        <f t="shared" si="1218"/>
        <v>0</v>
      </c>
      <c r="AZ755" s="7">
        <f t="shared" si="1218"/>
        <v>0</v>
      </c>
      <c r="BA755" s="7">
        <f t="shared" si="1218"/>
        <v>0</v>
      </c>
      <c r="BB755" s="7">
        <f t="shared" si="1218"/>
        <v>0</v>
      </c>
      <c r="BC755" s="7">
        <f t="shared" ref="BC755:BH755" si="1219">BC754/(BC751+BC752+BC753+BC754)</f>
        <v>0</v>
      </c>
      <c r="BD755" s="7">
        <f t="shared" si="1219"/>
        <v>0</v>
      </c>
      <c r="BE755" s="7">
        <f t="shared" si="1219"/>
        <v>0</v>
      </c>
      <c r="BF755" s="7">
        <f t="shared" si="1219"/>
        <v>0</v>
      </c>
      <c r="BG755" s="7">
        <f t="shared" si="1219"/>
        <v>0</v>
      </c>
      <c r="BH755" s="7">
        <f t="shared" si="1219"/>
        <v>0</v>
      </c>
      <c r="BI755" s="334"/>
      <c r="BJ755" s="334"/>
      <c r="BK755" s="334"/>
      <c r="BL755" s="334"/>
      <c r="BM755" s="334"/>
      <c r="BN755" s="334"/>
      <c r="BO755" s="334"/>
      <c r="BP755" s="334"/>
      <c r="BQ755" s="334"/>
      <c r="BR755" s="344"/>
      <c r="BU755" s="39">
        <f>BU754/(BU751+BU752+BU753+BU754)</f>
        <v>0</v>
      </c>
      <c r="BV755" s="39">
        <f t="shared" ref="BV755:CX755" si="1220">BV754/(BV751+BV752+BV753+BV754)</f>
        <v>0</v>
      </c>
      <c r="BW755" s="11">
        <f t="shared" si="1220"/>
        <v>0</v>
      </c>
      <c r="BX755" s="11">
        <f t="shared" si="1220"/>
        <v>0</v>
      </c>
      <c r="BY755" s="11">
        <f t="shared" si="1220"/>
        <v>0</v>
      </c>
      <c r="BZ755" s="11">
        <f t="shared" si="1220"/>
        <v>0</v>
      </c>
      <c r="CA755" s="11">
        <f t="shared" si="1220"/>
        <v>0</v>
      </c>
      <c r="CB755" s="11">
        <f t="shared" si="1220"/>
        <v>0</v>
      </c>
      <c r="CC755" s="11">
        <f t="shared" si="1220"/>
        <v>0</v>
      </c>
      <c r="CD755" s="11">
        <f t="shared" si="1220"/>
        <v>0</v>
      </c>
      <c r="CE755" s="11">
        <f t="shared" si="1220"/>
        <v>0</v>
      </c>
      <c r="CF755" s="11">
        <f t="shared" si="1220"/>
        <v>0</v>
      </c>
      <c r="CG755" s="11">
        <f t="shared" si="1220"/>
        <v>0</v>
      </c>
      <c r="CH755" s="11">
        <f t="shared" si="1220"/>
        <v>0</v>
      </c>
      <c r="CI755" s="11">
        <f t="shared" si="1220"/>
        <v>0</v>
      </c>
      <c r="CJ755" s="11">
        <f t="shared" si="1220"/>
        <v>0</v>
      </c>
      <c r="CK755" s="11">
        <f t="shared" si="1220"/>
        <v>0</v>
      </c>
      <c r="CL755" s="11">
        <f t="shared" si="1220"/>
        <v>0</v>
      </c>
      <c r="CM755" s="11">
        <f t="shared" si="1220"/>
        <v>0</v>
      </c>
      <c r="CN755" s="11">
        <f t="shared" si="1220"/>
        <v>0</v>
      </c>
      <c r="CO755" s="11">
        <f t="shared" si="1220"/>
        <v>0</v>
      </c>
      <c r="CP755" s="11">
        <f t="shared" si="1220"/>
        <v>0</v>
      </c>
      <c r="CQ755" s="11">
        <f t="shared" si="1220"/>
        <v>0</v>
      </c>
      <c r="CR755" s="11">
        <f t="shared" si="1220"/>
        <v>0</v>
      </c>
      <c r="CS755" s="11">
        <f t="shared" si="1220"/>
        <v>0</v>
      </c>
      <c r="CT755" s="11">
        <f t="shared" si="1220"/>
        <v>0</v>
      </c>
      <c r="CU755" s="11">
        <f t="shared" si="1220"/>
        <v>0</v>
      </c>
      <c r="CV755" s="11">
        <f t="shared" si="1220"/>
        <v>0</v>
      </c>
      <c r="CW755" s="11">
        <f t="shared" si="1220"/>
        <v>0</v>
      </c>
      <c r="CX755" s="11">
        <f t="shared" si="1220"/>
        <v>0</v>
      </c>
      <c r="CY755" s="11"/>
      <c r="CZ755" s="11"/>
      <c r="DA755" s="11"/>
      <c r="DB755" s="335"/>
      <c r="DC755" s="335"/>
      <c r="DD755" s="335"/>
      <c r="DE755" s="335"/>
      <c r="DF755" s="335"/>
      <c r="DG755" s="335"/>
      <c r="DH755" s="335"/>
      <c r="DI755" s="335"/>
      <c r="DJ755" s="335"/>
      <c r="DK755" s="335"/>
      <c r="DP755" s="11">
        <f>DP754/(DP751+DP752+DP753+DP754)</f>
        <v>0</v>
      </c>
      <c r="DQ755" s="11">
        <f t="shared" ref="DQ755:ET755" si="1221">DQ754/(DQ751+DQ752+DQ753+DQ754)</f>
        <v>0</v>
      </c>
      <c r="DR755" s="11">
        <f t="shared" si="1221"/>
        <v>0</v>
      </c>
      <c r="DS755" s="11">
        <f t="shared" si="1221"/>
        <v>0</v>
      </c>
      <c r="DT755" s="11">
        <f t="shared" si="1221"/>
        <v>0</v>
      </c>
      <c r="DU755" s="11">
        <f t="shared" si="1221"/>
        <v>0</v>
      </c>
      <c r="DV755" s="11">
        <f t="shared" si="1221"/>
        <v>0</v>
      </c>
      <c r="DW755" s="11">
        <f t="shared" si="1221"/>
        <v>0</v>
      </c>
      <c r="DX755" s="11">
        <f t="shared" si="1221"/>
        <v>0</v>
      </c>
      <c r="DY755" s="11">
        <f t="shared" si="1221"/>
        <v>0</v>
      </c>
      <c r="DZ755" s="11">
        <f t="shared" si="1221"/>
        <v>0</v>
      </c>
      <c r="EA755" s="11">
        <f t="shared" si="1221"/>
        <v>0</v>
      </c>
      <c r="EB755" s="11">
        <f t="shared" si="1221"/>
        <v>0</v>
      </c>
      <c r="EC755" s="11">
        <f t="shared" si="1221"/>
        <v>0</v>
      </c>
      <c r="ED755" s="11">
        <f t="shared" si="1221"/>
        <v>0</v>
      </c>
      <c r="EE755" s="11">
        <f t="shared" si="1221"/>
        <v>0</v>
      </c>
      <c r="EF755" s="11">
        <f t="shared" si="1221"/>
        <v>0</v>
      </c>
      <c r="EG755" s="11">
        <f t="shared" si="1221"/>
        <v>0</v>
      </c>
      <c r="EH755" s="11">
        <f t="shared" si="1221"/>
        <v>0</v>
      </c>
      <c r="EI755" s="11">
        <f t="shared" si="1221"/>
        <v>0</v>
      </c>
      <c r="EJ755" s="11">
        <f t="shared" si="1221"/>
        <v>0</v>
      </c>
      <c r="EK755" s="11">
        <f t="shared" si="1221"/>
        <v>0</v>
      </c>
      <c r="EL755" s="11">
        <f t="shared" si="1221"/>
        <v>0</v>
      </c>
      <c r="EM755" s="11">
        <f t="shared" si="1221"/>
        <v>0</v>
      </c>
      <c r="EN755" s="11">
        <f t="shared" si="1221"/>
        <v>0</v>
      </c>
      <c r="EO755" s="11">
        <f t="shared" si="1221"/>
        <v>0</v>
      </c>
      <c r="EP755" s="11">
        <f t="shared" si="1221"/>
        <v>0</v>
      </c>
      <c r="EQ755" s="11">
        <f t="shared" si="1221"/>
        <v>0</v>
      </c>
      <c r="ER755" s="11">
        <f t="shared" si="1221"/>
        <v>0</v>
      </c>
      <c r="ES755" s="11">
        <f t="shared" si="1221"/>
        <v>0</v>
      </c>
      <c r="ET755" s="11">
        <f t="shared" si="1221"/>
        <v>0</v>
      </c>
      <c r="EU755" s="335"/>
      <c r="EV755" s="335"/>
      <c r="EW755" s="335"/>
      <c r="EX755" s="335"/>
      <c r="EY755" s="335"/>
      <c r="EZ755" s="335"/>
      <c r="FA755" s="335"/>
      <c r="FB755" s="335"/>
      <c r="FC755" s="335"/>
      <c r="FD755" s="335"/>
      <c r="FJ755" s="11">
        <f>FJ754/(FJ751+FJ752+FJ753+FJ754)</f>
        <v>0</v>
      </c>
      <c r="FK755" s="11">
        <f t="shared" ref="FK755:GN755" si="1222">FK754/(FK751+FK752+FK753+FK754)</f>
        <v>0</v>
      </c>
      <c r="FL755" s="11">
        <f t="shared" si="1222"/>
        <v>0</v>
      </c>
      <c r="FM755" s="11">
        <f t="shared" si="1222"/>
        <v>0</v>
      </c>
      <c r="FN755" s="11">
        <f t="shared" si="1222"/>
        <v>0</v>
      </c>
      <c r="FO755" s="11">
        <f t="shared" si="1222"/>
        <v>0</v>
      </c>
      <c r="FP755" s="11">
        <f t="shared" si="1222"/>
        <v>0</v>
      </c>
      <c r="FQ755" s="11">
        <f t="shared" si="1222"/>
        <v>0</v>
      </c>
      <c r="FR755" s="11">
        <f t="shared" si="1222"/>
        <v>0</v>
      </c>
      <c r="FS755" s="11">
        <f t="shared" si="1222"/>
        <v>0</v>
      </c>
      <c r="FT755" s="11">
        <f t="shared" si="1222"/>
        <v>0</v>
      </c>
      <c r="FU755" s="11">
        <f t="shared" si="1222"/>
        <v>0</v>
      </c>
      <c r="FV755" s="11">
        <f t="shared" si="1222"/>
        <v>0</v>
      </c>
      <c r="FW755" s="11">
        <f t="shared" si="1222"/>
        <v>0</v>
      </c>
      <c r="FX755" s="11">
        <f t="shared" si="1222"/>
        <v>0</v>
      </c>
      <c r="FY755" s="11">
        <f t="shared" si="1222"/>
        <v>0</v>
      </c>
      <c r="FZ755" s="11">
        <f t="shared" si="1222"/>
        <v>0</v>
      </c>
      <c r="GA755" s="11">
        <f t="shared" si="1222"/>
        <v>0</v>
      </c>
      <c r="GB755" s="11">
        <f t="shared" si="1222"/>
        <v>0</v>
      </c>
      <c r="GC755" s="11">
        <f t="shared" si="1222"/>
        <v>0</v>
      </c>
      <c r="GD755" s="11">
        <f t="shared" si="1222"/>
        <v>0</v>
      </c>
      <c r="GE755" s="11">
        <f t="shared" si="1222"/>
        <v>0</v>
      </c>
      <c r="GF755" s="11">
        <f t="shared" si="1222"/>
        <v>0</v>
      </c>
      <c r="GG755" s="11">
        <f t="shared" si="1222"/>
        <v>0</v>
      </c>
      <c r="GH755" s="11">
        <f t="shared" si="1222"/>
        <v>0</v>
      </c>
      <c r="GI755" s="11">
        <f t="shared" si="1222"/>
        <v>0</v>
      </c>
      <c r="GJ755" s="11">
        <f t="shared" si="1222"/>
        <v>0</v>
      </c>
      <c r="GK755" s="11">
        <f t="shared" si="1222"/>
        <v>0</v>
      </c>
      <c r="GL755" s="11">
        <f t="shared" si="1222"/>
        <v>0</v>
      </c>
      <c r="GM755" s="11">
        <f t="shared" si="1222"/>
        <v>0</v>
      </c>
      <c r="GN755" s="11">
        <f t="shared" si="1222"/>
        <v>0</v>
      </c>
      <c r="GO755" s="335"/>
      <c r="GP755" s="335"/>
      <c r="GQ755" s="335"/>
      <c r="GR755" s="335"/>
      <c r="GS755" s="335"/>
      <c r="GT755" s="335"/>
      <c r="GU755" s="335"/>
      <c r="GV755" s="335"/>
      <c r="GW755" s="335"/>
      <c r="GX755" s="335"/>
      <c r="HD755" s="7">
        <f>HD754/(HD751+HD752+HD753+HD754)</f>
        <v>0</v>
      </c>
      <c r="HE755" s="7">
        <f t="shared" ref="HE755:IG755" si="1223">HE754/(HE751+HE752+HE753+HE754)</f>
        <v>0</v>
      </c>
      <c r="HF755" s="7">
        <f t="shared" si="1223"/>
        <v>0</v>
      </c>
      <c r="HG755" s="7">
        <f t="shared" si="1223"/>
        <v>0</v>
      </c>
      <c r="HH755" s="7">
        <f t="shared" si="1223"/>
        <v>0</v>
      </c>
      <c r="HI755" s="7">
        <f t="shared" si="1223"/>
        <v>0</v>
      </c>
      <c r="HJ755" s="7">
        <f t="shared" si="1223"/>
        <v>0</v>
      </c>
      <c r="HK755" s="7">
        <f t="shared" si="1223"/>
        <v>0</v>
      </c>
      <c r="HL755" s="7">
        <f t="shared" si="1223"/>
        <v>0</v>
      </c>
      <c r="HM755" s="7">
        <f t="shared" si="1223"/>
        <v>0</v>
      </c>
      <c r="HN755" s="7">
        <f t="shared" si="1223"/>
        <v>0</v>
      </c>
      <c r="HO755" s="7">
        <f t="shared" si="1223"/>
        <v>0</v>
      </c>
      <c r="HP755" s="7">
        <f t="shared" si="1223"/>
        <v>0</v>
      </c>
      <c r="HQ755" s="7">
        <f t="shared" si="1223"/>
        <v>0</v>
      </c>
      <c r="HR755" s="7">
        <f t="shared" si="1223"/>
        <v>0</v>
      </c>
      <c r="HS755" s="7">
        <f t="shared" si="1223"/>
        <v>0</v>
      </c>
      <c r="HT755" s="7">
        <f t="shared" si="1223"/>
        <v>0</v>
      </c>
      <c r="HU755" s="7">
        <f t="shared" si="1223"/>
        <v>0</v>
      </c>
      <c r="HV755" s="7">
        <f t="shared" si="1223"/>
        <v>0</v>
      </c>
      <c r="HW755" s="7"/>
      <c r="HX755" s="7"/>
      <c r="HY755" s="7"/>
      <c r="HZ755" s="7"/>
      <c r="IA755" s="7"/>
      <c r="IB755" s="7"/>
      <c r="IC755" s="7">
        <f t="shared" si="1223"/>
        <v>0</v>
      </c>
      <c r="ID755" s="7">
        <f t="shared" si="1223"/>
        <v>0</v>
      </c>
      <c r="IE755" s="7">
        <f t="shared" si="1223"/>
        <v>0</v>
      </c>
      <c r="IF755" s="7">
        <f t="shared" si="1223"/>
        <v>0</v>
      </c>
      <c r="IG755" s="7">
        <f t="shared" si="1223"/>
        <v>0</v>
      </c>
      <c r="IH755" s="334"/>
      <c r="II755" s="334"/>
      <c r="IJ755" s="334"/>
      <c r="IK755" s="334"/>
      <c r="IL755" s="334"/>
      <c r="IM755" s="334"/>
      <c r="IN755" s="334"/>
      <c r="IO755" s="334"/>
      <c r="IP755" s="334"/>
      <c r="IQ755" s="334"/>
      <c r="IR755" s="102"/>
      <c r="IW755" s="18">
        <f>IW754/(IW751+IW752+IW753+IW754)</f>
        <v>0</v>
      </c>
      <c r="IX755" s="18">
        <f t="shared" ref="IX755:JU755" si="1224">IX754/(IX751+IX752+IX753+IX754)</f>
        <v>0</v>
      </c>
      <c r="IY755" s="18">
        <f t="shared" si="1224"/>
        <v>0</v>
      </c>
      <c r="IZ755" s="18">
        <f t="shared" si="1224"/>
        <v>0</v>
      </c>
      <c r="JA755" s="18">
        <f t="shared" si="1224"/>
        <v>0</v>
      </c>
      <c r="JB755" s="18">
        <f t="shared" si="1224"/>
        <v>0</v>
      </c>
      <c r="JC755" s="18">
        <f t="shared" si="1224"/>
        <v>0</v>
      </c>
      <c r="JD755" s="18">
        <f t="shared" si="1224"/>
        <v>0</v>
      </c>
      <c r="JE755" s="18">
        <f t="shared" si="1224"/>
        <v>0</v>
      </c>
      <c r="JF755" s="18">
        <f t="shared" si="1224"/>
        <v>0</v>
      </c>
      <c r="JG755" s="18">
        <f t="shared" si="1224"/>
        <v>0</v>
      </c>
      <c r="JH755" s="18">
        <f t="shared" si="1224"/>
        <v>0</v>
      </c>
      <c r="JI755" s="18">
        <f t="shared" si="1224"/>
        <v>0</v>
      </c>
      <c r="JJ755" s="18">
        <f t="shared" si="1224"/>
        <v>0</v>
      </c>
      <c r="JK755" s="18">
        <f t="shared" si="1224"/>
        <v>0</v>
      </c>
      <c r="JL755" s="18">
        <f t="shared" si="1224"/>
        <v>0</v>
      </c>
      <c r="JM755" s="18">
        <f t="shared" si="1224"/>
        <v>0</v>
      </c>
      <c r="JN755" s="18">
        <f t="shared" si="1224"/>
        <v>0</v>
      </c>
      <c r="JO755" s="18">
        <f t="shared" si="1224"/>
        <v>0</v>
      </c>
      <c r="JP755" s="18">
        <f t="shared" si="1224"/>
        <v>0</v>
      </c>
      <c r="JQ755" s="18">
        <f t="shared" si="1224"/>
        <v>0</v>
      </c>
      <c r="JR755" s="18">
        <f t="shared" si="1224"/>
        <v>0</v>
      </c>
      <c r="JS755" s="18">
        <f t="shared" si="1224"/>
        <v>0</v>
      </c>
      <c r="JT755" s="18">
        <f t="shared" si="1224"/>
        <v>0</v>
      </c>
      <c r="JU755" s="18">
        <f t="shared" si="1224"/>
        <v>0</v>
      </c>
      <c r="JV755" s="18">
        <f t="shared" ref="JV755:JZ755" si="1225">JV754/(JV751+JV752+JV753+JV754)</f>
        <v>0</v>
      </c>
      <c r="JW755" s="18">
        <f t="shared" si="1225"/>
        <v>0</v>
      </c>
      <c r="JX755" s="18">
        <f t="shared" si="1225"/>
        <v>0</v>
      </c>
      <c r="JY755" s="18">
        <f t="shared" si="1225"/>
        <v>0</v>
      </c>
      <c r="JZ755" s="18">
        <f t="shared" si="1225"/>
        <v>0</v>
      </c>
      <c r="KA755" s="335"/>
      <c r="KB755" s="335"/>
      <c r="KC755" s="335"/>
      <c r="KD755" s="335"/>
      <c r="KE755" s="335"/>
      <c r="KF755" s="335"/>
      <c r="KG755" s="335"/>
      <c r="KH755" s="335"/>
      <c r="KI755" s="335"/>
      <c r="KJ755" s="336"/>
      <c r="KN755" s="18">
        <f>KN754/(KN751+KN752+KN753+KN754)</f>
        <v>0</v>
      </c>
      <c r="KO755" s="18">
        <f t="shared" ref="KO755:LQ755" si="1226">KO754/(KO751+KO752+KO753+KO754)</f>
        <v>0</v>
      </c>
      <c r="KP755" s="18">
        <f t="shared" si="1226"/>
        <v>0</v>
      </c>
      <c r="KQ755" s="18">
        <f t="shared" si="1226"/>
        <v>0</v>
      </c>
      <c r="KR755" s="18">
        <f t="shared" si="1226"/>
        <v>0</v>
      </c>
      <c r="KS755" s="18">
        <f t="shared" si="1226"/>
        <v>0</v>
      </c>
      <c r="KT755" s="18">
        <f t="shared" si="1226"/>
        <v>0</v>
      </c>
      <c r="KU755" s="18">
        <f t="shared" si="1226"/>
        <v>0</v>
      </c>
      <c r="KV755" s="18">
        <f t="shared" si="1226"/>
        <v>0</v>
      </c>
      <c r="KW755" s="18">
        <f t="shared" si="1226"/>
        <v>0</v>
      </c>
      <c r="KX755" s="18">
        <f t="shared" si="1226"/>
        <v>0</v>
      </c>
      <c r="KY755" s="18">
        <f t="shared" si="1226"/>
        <v>0</v>
      </c>
      <c r="KZ755" s="18">
        <f t="shared" si="1226"/>
        <v>0</v>
      </c>
      <c r="LA755" s="18">
        <f t="shared" si="1226"/>
        <v>0</v>
      </c>
      <c r="LB755" s="18">
        <f t="shared" si="1226"/>
        <v>0</v>
      </c>
      <c r="LC755" s="18">
        <f t="shared" si="1226"/>
        <v>0</v>
      </c>
      <c r="LD755" s="18">
        <f t="shared" si="1226"/>
        <v>0</v>
      </c>
      <c r="LE755" s="18">
        <f t="shared" si="1226"/>
        <v>0</v>
      </c>
      <c r="LF755" s="18">
        <f t="shared" si="1226"/>
        <v>0</v>
      </c>
      <c r="LG755" s="18">
        <f t="shared" si="1226"/>
        <v>0</v>
      </c>
      <c r="LH755" s="18">
        <f t="shared" si="1226"/>
        <v>0</v>
      </c>
      <c r="LI755" s="18">
        <f t="shared" si="1226"/>
        <v>0</v>
      </c>
      <c r="LJ755" s="18">
        <f t="shared" si="1226"/>
        <v>0</v>
      </c>
      <c r="LK755" s="18">
        <f t="shared" ref="LK755:LN755" si="1227">LK754/(LK751+LK752+LK753+LK754)</f>
        <v>0</v>
      </c>
      <c r="LL755" s="18">
        <f t="shared" si="1227"/>
        <v>0</v>
      </c>
      <c r="LM755" s="18">
        <f t="shared" si="1227"/>
        <v>0</v>
      </c>
      <c r="LN755" s="18">
        <f t="shared" si="1227"/>
        <v>0</v>
      </c>
      <c r="LO755" s="18">
        <f t="shared" si="1226"/>
        <v>0</v>
      </c>
      <c r="LP755" s="18">
        <f t="shared" si="1226"/>
        <v>0</v>
      </c>
      <c r="LQ755" s="18">
        <f t="shared" si="1226"/>
        <v>0</v>
      </c>
      <c r="LR755" s="359"/>
      <c r="LS755" s="359"/>
      <c r="LT755" s="359"/>
      <c r="LU755" s="359"/>
      <c r="LV755" s="359"/>
      <c r="LW755" s="359"/>
      <c r="LX755" s="359"/>
      <c r="LY755" s="359"/>
      <c r="LZ755" s="359"/>
      <c r="MA755" s="359"/>
      <c r="MD755" s="4">
        <f>MD754/(MD751+MD752+MD753+MD754)</f>
        <v>0</v>
      </c>
      <c r="ME755" s="4">
        <f t="shared" ref="ME755:NC755" si="1228">ME754/(ME751+ME752+ME753+ME754)</f>
        <v>0</v>
      </c>
      <c r="MF755" s="4">
        <f t="shared" si="1228"/>
        <v>0</v>
      </c>
      <c r="MG755" s="4">
        <f t="shared" si="1228"/>
        <v>0</v>
      </c>
      <c r="MH755" s="4">
        <f t="shared" si="1228"/>
        <v>0</v>
      </c>
      <c r="MI755" s="4">
        <f t="shared" si="1228"/>
        <v>0</v>
      </c>
      <c r="MJ755" s="4">
        <f t="shared" si="1228"/>
        <v>0</v>
      </c>
      <c r="MK755" s="4">
        <f t="shared" si="1228"/>
        <v>0</v>
      </c>
      <c r="ML755" s="4">
        <f t="shared" si="1228"/>
        <v>0</v>
      </c>
      <c r="MM755" s="4">
        <f t="shared" si="1228"/>
        <v>0</v>
      </c>
      <c r="MN755" s="4">
        <f t="shared" si="1228"/>
        <v>0</v>
      </c>
      <c r="MO755" s="4">
        <f t="shared" si="1228"/>
        <v>0</v>
      </c>
      <c r="MP755" s="4">
        <f t="shared" si="1228"/>
        <v>0</v>
      </c>
      <c r="MQ755" s="4">
        <f t="shared" si="1228"/>
        <v>0</v>
      </c>
      <c r="MR755" s="4">
        <f t="shared" si="1228"/>
        <v>0</v>
      </c>
      <c r="MS755" s="4">
        <f t="shared" si="1228"/>
        <v>0</v>
      </c>
      <c r="MT755" s="4">
        <f t="shared" si="1228"/>
        <v>0</v>
      </c>
      <c r="MU755" s="4">
        <f t="shared" si="1228"/>
        <v>0</v>
      </c>
      <c r="MV755" s="4">
        <f t="shared" si="1228"/>
        <v>0</v>
      </c>
      <c r="MW755" s="4">
        <f t="shared" si="1228"/>
        <v>0</v>
      </c>
      <c r="MX755" s="4">
        <f t="shared" si="1228"/>
        <v>0</v>
      </c>
      <c r="MY755" s="4">
        <f t="shared" si="1228"/>
        <v>0</v>
      </c>
      <c r="MZ755" s="4">
        <f t="shared" si="1228"/>
        <v>0</v>
      </c>
      <c r="NA755" s="4">
        <f t="shared" si="1228"/>
        <v>0</v>
      </c>
      <c r="NB755" s="4"/>
      <c r="NC755" s="4">
        <f t="shared" si="1228"/>
        <v>0</v>
      </c>
      <c r="ND755" s="335"/>
      <c r="NE755" s="335"/>
      <c r="NF755" s="335"/>
      <c r="NG755" s="335"/>
      <c r="NH755" s="335"/>
      <c r="NI755" s="335"/>
      <c r="NJ755" s="335"/>
      <c r="NK755" s="335"/>
      <c r="NL755" s="335"/>
      <c r="NM755" s="335"/>
      <c r="NP755" s="4" t="e">
        <f>NP754/(NP751+NP752+NP753+NP754)</f>
        <v>#REF!</v>
      </c>
      <c r="NQ755" s="4" t="e">
        <f t="shared" ref="NQ755:OO755" si="1229">NQ754/(NQ751+NQ752+NQ753+NQ754)</f>
        <v>#REF!</v>
      </c>
      <c r="NR755" s="4" t="e">
        <f t="shared" si="1229"/>
        <v>#REF!</v>
      </c>
      <c r="NS755" s="4" t="e">
        <f t="shared" si="1229"/>
        <v>#REF!</v>
      </c>
      <c r="NT755" s="4" t="e">
        <f t="shared" si="1229"/>
        <v>#REF!</v>
      </c>
      <c r="NU755" s="4" t="e">
        <f t="shared" si="1229"/>
        <v>#REF!</v>
      </c>
      <c r="NV755" s="4" t="e">
        <f t="shared" si="1229"/>
        <v>#REF!</v>
      </c>
      <c r="NW755" s="4" t="e">
        <f t="shared" si="1229"/>
        <v>#REF!</v>
      </c>
      <c r="NX755" s="4" t="e">
        <f t="shared" si="1229"/>
        <v>#REF!</v>
      </c>
      <c r="NY755" s="4" t="e">
        <f t="shared" si="1229"/>
        <v>#REF!</v>
      </c>
      <c r="NZ755" s="4" t="e">
        <f t="shared" si="1229"/>
        <v>#REF!</v>
      </c>
      <c r="OA755" s="4" t="e">
        <f t="shared" si="1229"/>
        <v>#REF!</v>
      </c>
      <c r="OB755" s="4" t="e">
        <f t="shared" si="1229"/>
        <v>#REF!</v>
      </c>
      <c r="OC755" s="4" t="e">
        <f t="shared" si="1229"/>
        <v>#REF!</v>
      </c>
      <c r="OD755" s="4" t="e">
        <f t="shared" si="1229"/>
        <v>#REF!</v>
      </c>
      <c r="OE755" s="4" t="e">
        <f t="shared" si="1229"/>
        <v>#REF!</v>
      </c>
      <c r="OF755" s="4" t="e">
        <f t="shared" si="1229"/>
        <v>#REF!</v>
      </c>
      <c r="OG755" s="4" t="e">
        <f t="shared" si="1229"/>
        <v>#REF!</v>
      </c>
      <c r="OH755" s="4" t="e">
        <f t="shared" si="1229"/>
        <v>#REF!</v>
      </c>
      <c r="OI755" s="4" t="e">
        <f t="shared" si="1229"/>
        <v>#REF!</v>
      </c>
      <c r="OJ755" s="4" t="e">
        <f t="shared" si="1229"/>
        <v>#REF!</v>
      </c>
      <c r="OK755" s="4" t="e">
        <f t="shared" si="1229"/>
        <v>#REF!</v>
      </c>
      <c r="OL755" s="4" t="e">
        <f t="shared" si="1229"/>
        <v>#REF!</v>
      </c>
      <c r="OM755" s="4" t="e">
        <f t="shared" si="1229"/>
        <v>#REF!</v>
      </c>
      <c r="ON755" s="4" t="e">
        <f t="shared" si="1229"/>
        <v>#REF!</v>
      </c>
      <c r="OO755" s="4" t="e">
        <f t="shared" si="1229"/>
        <v>#REF!</v>
      </c>
      <c r="OP755" s="335"/>
      <c r="OQ755" s="335"/>
      <c r="OR755" s="335"/>
      <c r="OS755" s="335"/>
      <c r="OT755" s="335"/>
      <c r="OU755" s="335"/>
      <c r="OV755" s="335"/>
      <c r="OW755" s="335"/>
      <c r="OX755" s="335"/>
      <c r="OY755" s="335"/>
    </row>
    <row r="756" spans="2:415" s="39" customFormat="1" ht="18.75" hidden="1">
      <c r="B756" s="449"/>
      <c r="C756" s="470" t="s">
        <v>660</v>
      </c>
      <c r="D756" s="471"/>
      <c r="E756" s="471"/>
      <c r="F756" s="471"/>
      <c r="G756" s="471"/>
      <c r="H756" s="471"/>
      <c r="I756" s="471"/>
      <c r="J756" s="49"/>
      <c r="K756" s="38"/>
      <c r="L756" s="38"/>
      <c r="Q756" s="21"/>
      <c r="R756" s="21"/>
      <c r="S756" s="21"/>
      <c r="T756" s="21"/>
      <c r="U756" s="21"/>
      <c r="V756" s="21"/>
      <c r="W756" s="21"/>
      <c r="X756" s="21"/>
      <c r="Y756" s="21"/>
      <c r="Z756" s="21"/>
      <c r="AA756" s="21"/>
      <c r="AB756" s="21"/>
      <c r="AE756" s="9">
        <f>(((AE751*2)+(AE752*1)+(AE753*0)))/(AE751+AE752+AE753)</f>
        <v>1.9444444444444444</v>
      </c>
      <c r="AF756" s="9">
        <f t="shared" ref="AF756:BB756" si="1230">(((AF751*2)+(AF752*1)+(AF753*0)))/(AF751+AF752+AF753)</f>
        <v>1.3703703703703705</v>
      </c>
      <c r="AG756" s="9">
        <f t="shared" si="1230"/>
        <v>1.3888888888888888</v>
      </c>
      <c r="AH756" s="9">
        <f t="shared" si="1230"/>
        <v>1.9814814814814814</v>
      </c>
      <c r="AI756" s="9">
        <f t="shared" si="1230"/>
        <v>1.9444444444444444</v>
      </c>
      <c r="AJ756" s="9">
        <f t="shared" si="1230"/>
        <v>1.9814814814814814</v>
      </c>
      <c r="AK756" s="9">
        <f t="shared" si="1230"/>
        <v>1.9444444444444444</v>
      </c>
      <c r="AL756" s="9">
        <f t="shared" si="1230"/>
        <v>1.9444444444444444</v>
      </c>
      <c r="AM756" s="9">
        <f t="shared" si="1230"/>
        <v>1.9814814814814814</v>
      </c>
      <c r="AN756" s="9">
        <f t="shared" si="1230"/>
        <v>1.962962962962963</v>
      </c>
      <c r="AO756" s="9">
        <f t="shared" si="1230"/>
        <v>1.962962962962963</v>
      </c>
      <c r="AP756" s="9">
        <f t="shared" si="1230"/>
        <v>1.9814814814814814</v>
      </c>
      <c r="AQ756" s="9">
        <f t="shared" si="1230"/>
        <v>1.3148148148148149</v>
      </c>
      <c r="AR756" s="9">
        <f t="shared" si="1230"/>
        <v>1.9814814814814814</v>
      </c>
      <c r="AS756" s="9">
        <f t="shared" si="1230"/>
        <v>1.9814814814814814</v>
      </c>
      <c r="AT756" s="9">
        <v>1.5</v>
      </c>
      <c r="AU756" s="9">
        <f t="shared" si="1230"/>
        <v>1.9814814814814814</v>
      </c>
      <c r="AV756" s="9">
        <f t="shared" si="1230"/>
        <v>1.9814814814814814</v>
      </c>
      <c r="AW756" s="9">
        <f t="shared" si="1230"/>
        <v>1.9259259259259258</v>
      </c>
      <c r="AX756" s="9">
        <f t="shared" si="1230"/>
        <v>2</v>
      </c>
      <c r="AY756" s="9">
        <f t="shared" si="1230"/>
        <v>1.9259259259259258</v>
      </c>
      <c r="AZ756" s="9">
        <f t="shared" si="1230"/>
        <v>1.9814814814814814</v>
      </c>
      <c r="BA756" s="9">
        <f t="shared" si="1230"/>
        <v>1.962962962962963</v>
      </c>
      <c r="BB756" s="9">
        <f t="shared" si="1230"/>
        <v>1.9074074074074074</v>
      </c>
      <c r="BC756" s="9">
        <f t="shared" ref="BC756:BH756" si="1231">(((BC751*2)+(BC752*1)+(BC753*0)))/(BC751+BC752+BC753)</f>
        <v>1.9622641509433962</v>
      </c>
      <c r="BD756" s="9">
        <f t="shared" si="1231"/>
        <v>1.9811320754716981</v>
      </c>
      <c r="BE756" s="9">
        <f t="shared" si="1231"/>
        <v>1.9622641509433962</v>
      </c>
      <c r="BF756" s="9">
        <f t="shared" si="1231"/>
        <v>1.3773584905660377</v>
      </c>
      <c r="BG756" s="9">
        <f t="shared" si="1231"/>
        <v>1.3962264150943395</v>
      </c>
      <c r="BH756" s="9">
        <f t="shared" si="1231"/>
        <v>1.9433962264150944</v>
      </c>
      <c r="BI756" s="337">
        <f>COUNTIF(AE757:BH757,"Đ")</f>
        <v>24</v>
      </c>
      <c r="BJ756" s="339">
        <f>BI756/(BI756+BK756+BM756+BO756)</f>
        <v>0.8</v>
      </c>
      <c r="BK756" s="337">
        <f>COUNTIF(AE757:BH757,"CCG")</f>
        <v>6</v>
      </c>
      <c r="BL756" s="339">
        <f>BK756/(BK756+BM756+BO756+BI756)</f>
        <v>0.2</v>
      </c>
      <c r="BM756" s="337">
        <f>COUNTIF(AE757:BH757,"CĐ")</f>
        <v>0</v>
      </c>
      <c r="BN756" s="339">
        <f>BM756/(BM756+BO756+BI756+BK756)</f>
        <v>0</v>
      </c>
      <c r="BO756" s="337">
        <f>COUNTIF(AE757:BH757,"Kđg")</f>
        <v>0</v>
      </c>
      <c r="BP756" s="339">
        <f>BO756/(BO756+BI756+BK756+BM756)</f>
        <v>0</v>
      </c>
      <c r="BQ756" s="347">
        <f>(((BI756*2)+(BK756*1)+(BM756*0)))/(BI756+BK756+BM756)</f>
        <v>1.8</v>
      </c>
      <c r="BR756" s="349" t="str">
        <f>IF(BO756/(BI756+BK756+BM756+BO756)&gt;=50%,"KĐG",IF(BQ756&gt;=1.6,"Đạt mục tiêu",IF(BQ756&gt;=1,"Cần cố gắng","Chưa đạt")))</f>
        <v>Đạt mục tiêu</v>
      </c>
      <c r="BU756" s="39">
        <f>(((BU751*2)+(BU752*1)+(BU753*0)))/(BU751+BU752+BU753)</f>
        <v>1.9444444444444444</v>
      </c>
      <c r="BV756" s="39">
        <f t="shared" ref="BV756:CI756" si="1232">(((BV751*2)+(BV752*1)+(BV753*0)))/(BV751+BV752+BV753)</f>
        <v>1.3703703703703705</v>
      </c>
      <c r="BW756" s="12">
        <f t="shared" si="1232"/>
        <v>1.3888888888888888</v>
      </c>
      <c r="BX756" s="12">
        <f t="shared" si="1232"/>
        <v>1.9814814814814814</v>
      </c>
      <c r="BY756" s="12">
        <f t="shared" si="1232"/>
        <v>1.9444444444444444</v>
      </c>
      <c r="BZ756" s="12">
        <f t="shared" si="1232"/>
        <v>1.9814814814814814</v>
      </c>
      <c r="CA756" s="12">
        <f t="shared" si="1232"/>
        <v>1.9444444444444444</v>
      </c>
      <c r="CB756" s="12">
        <f t="shared" si="1232"/>
        <v>1.9444444444444444</v>
      </c>
      <c r="CC756" s="12">
        <f t="shared" si="1232"/>
        <v>1.9814814814814814</v>
      </c>
      <c r="CD756" s="12">
        <f t="shared" si="1232"/>
        <v>1.962962962962963</v>
      </c>
      <c r="CE756" s="12">
        <f t="shared" si="1232"/>
        <v>1.962962962962963</v>
      </c>
      <c r="CF756" s="12">
        <f t="shared" si="1232"/>
        <v>1.9814814814814814</v>
      </c>
      <c r="CG756" s="12">
        <f t="shared" si="1232"/>
        <v>1.3148148148148149</v>
      </c>
      <c r="CH756" s="12">
        <f t="shared" si="1232"/>
        <v>1.9814814814814814</v>
      </c>
      <c r="CI756" s="12">
        <f t="shared" si="1232"/>
        <v>1.9814814814814814</v>
      </c>
      <c r="CJ756" s="12">
        <v>1.5</v>
      </c>
      <c r="CK756" s="12">
        <f t="shared" ref="CK756:CX756" si="1233">(((CK751*2)+(CK752*1)+(CK753*0)))/(CK751+CK752+CK753)</f>
        <v>1.9814814814814814</v>
      </c>
      <c r="CL756" s="12">
        <f t="shared" si="1233"/>
        <v>1.9814814814814814</v>
      </c>
      <c r="CM756" s="12">
        <f t="shared" si="1233"/>
        <v>1.9259259259259258</v>
      </c>
      <c r="CN756" s="12">
        <f t="shared" si="1233"/>
        <v>2</v>
      </c>
      <c r="CO756" s="12">
        <f t="shared" si="1233"/>
        <v>1.9259259259259258</v>
      </c>
      <c r="CP756" s="12">
        <f t="shared" si="1233"/>
        <v>1.9814814814814814</v>
      </c>
      <c r="CQ756" s="12">
        <f t="shared" si="1233"/>
        <v>1.962962962962963</v>
      </c>
      <c r="CR756" s="12">
        <f t="shared" si="1233"/>
        <v>1.9074074074074074</v>
      </c>
      <c r="CS756" s="12">
        <f t="shared" si="1233"/>
        <v>1.9622641509433962</v>
      </c>
      <c r="CT756" s="12">
        <f t="shared" si="1233"/>
        <v>1.9811320754716981</v>
      </c>
      <c r="CU756" s="12">
        <f t="shared" si="1233"/>
        <v>1.9622641509433962</v>
      </c>
      <c r="CV756" s="12">
        <f t="shared" si="1233"/>
        <v>1.3773584905660377</v>
      </c>
      <c r="CW756" s="12">
        <f t="shared" si="1233"/>
        <v>1.3962264150943395</v>
      </c>
      <c r="CX756" s="12">
        <f t="shared" si="1233"/>
        <v>1.9433962264150944</v>
      </c>
      <c r="CY756" s="12">
        <f>COUNTIF(BU757:CX757,"Đ")</f>
        <v>24</v>
      </c>
      <c r="CZ756" s="12">
        <f>CY756/(CY756+DA756+DC756+DE756)</f>
        <v>0.8</v>
      </c>
      <c r="DA756" s="12">
        <f>COUNTIF(BU757:CX757,"CCG")</f>
        <v>6</v>
      </c>
      <c r="DB756" s="313">
        <f>DA756/(DA756+DC756+DE756+CY756)</f>
        <v>0.2</v>
      </c>
      <c r="DC756" s="345">
        <f>COUNTIF(BU757:CX757,"CĐ")</f>
        <v>0</v>
      </c>
      <c r="DD756" s="313">
        <f>DC756/(DC756+DE756+CY756+DA756)</f>
        <v>0</v>
      </c>
      <c r="DE756" s="345">
        <f>COUNTIF(BU757:CX757,"Kđg")</f>
        <v>0</v>
      </c>
      <c r="DF756" s="313">
        <f>DE756/(DE756+CY756+DA756+DC756)</f>
        <v>0</v>
      </c>
      <c r="DG756" s="345">
        <f>(((CY756*2)+(DA756*1)+(DC756*0)))/(CY756+DA756+DC756)</f>
        <v>1.8</v>
      </c>
      <c r="DH756" s="313" t="str">
        <f>IF(DE756/(CY756+DA756+DC756+DE756)&gt;=50%,"KĐG",IF(DG756&gt;=1.6,"Đạt mục tiêu",IF(DG756&gt;=1,"Cần cố gắng","Chưa đạt")))</f>
        <v>Đạt mục tiêu</v>
      </c>
      <c r="DI756" s="345" t="e">
        <f>DH756/(DH756+DB756+DD756+DF756)</f>
        <v>#VALUE!</v>
      </c>
      <c r="DJ756" s="341">
        <f>(((DB756*2)+(DD756*1)+(DF756*0)))/(DB756+DD756+DF756)</f>
        <v>2</v>
      </c>
      <c r="DK756" s="343" t="e">
        <f>IF(DH756/(DB756+DD756+DF756+DH756)&gt;=50%,"KĐG",IF(DJ756&gt;=1.6,"Đạt mục tiêu",IF(DJ756&gt;=1,"Cần cố gắng","Chưa đạt")))</f>
        <v>#VALUE!</v>
      </c>
      <c r="DP756" s="12">
        <f>(((DP751*2)+(DP752*1)+(DP753*0)))/(DP751+DP752+DP753)</f>
        <v>1.935483870967742</v>
      </c>
      <c r="DQ756" s="12">
        <f t="shared" ref="DQ756:ET756" si="1234">(((DQ751*2)+(DQ752*1)+(DQ753*0)))/(DQ751+DQ752+DQ753)</f>
        <v>1.967741935483871</v>
      </c>
      <c r="DR756" s="12">
        <f t="shared" si="1234"/>
        <v>1.8064516129032258</v>
      </c>
      <c r="DS756" s="12">
        <f t="shared" si="1234"/>
        <v>1.7741935483870968</v>
      </c>
      <c r="DT756" s="12">
        <f t="shared" si="1234"/>
        <v>1.935483870967742</v>
      </c>
      <c r="DU756" s="12">
        <f t="shared" si="1234"/>
        <v>2</v>
      </c>
      <c r="DV756" s="12">
        <f t="shared" si="1234"/>
        <v>2</v>
      </c>
      <c r="DW756" s="12">
        <f t="shared" si="1234"/>
        <v>1.935483870967742</v>
      </c>
      <c r="DX756" s="12">
        <f t="shared" si="1234"/>
        <v>2</v>
      </c>
      <c r="DY756" s="12">
        <f t="shared" si="1234"/>
        <v>2</v>
      </c>
      <c r="DZ756" s="12">
        <f t="shared" si="1234"/>
        <v>1.8064516129032258</v>
      </c>
      <c r="EA756" s="12">
        <f t="shared" si="1234"/>
        <v>2</v>
      </c>
      <c r="EB756" s="12">
        <f t="shared" si="1234"/>
        <v>1.935483870967742</v>
      </c>
      <c r="EC756" s="12">
        <f t="shared" si="1234"/>
        <v>2</v>
      </c>
      <c r="ED756" s="12">
        <f t="shared" si="1234"/>
        <v>1.967741935483871</v>
      </c>
      <c r="EE756" s="12">
        <f t="shared" si="1234"/>
        <v>1.967741935483871</v>
      </c>
      <c r="EF756" s="12">
        <f t="shared" si="1234"/>
        <v>2</v>
      </c>
      <c r="EG756" s="12">
        <f t="shared" si="1234"/>
        <v>2</v>
      </c>
      <c r="EH756" s="12">
        <f t="shared" si="1234"/>
        <v>1.935483870967742</v>
      </c>
      <c r="EI756" s="12">
        <f t="shared" si="1234"/>
        <v>2</v>
      </c>
      <c r="EJ756" s="12">
        <f t="shared" si="1234"/>
        <v>1.935483870967742</v>
      </c>
      <c r="EK756" s="12">
        <f t="shared" si="1234"/>
        <v>2</v>
      </c>
      <c r="EL756" s="12">
        <f t="shared" si="1234"/>
        <v>1.9642857142857142</v>
      </c>
      <c r="EM756" s="12">
        <f t="shared" si="1234"/>
        <v>1.8214285714285714</v>
      </c>
      <c r="EN756" s="12">
        <f t="shared" si="1234"/>
        <v>2</v>
      </c>
      <c r="EO756" s="12">
        <f t="shared" si="1234"/>
        <v>2</v>
      </c>
      <c r="EP756" s="12">
        <f t="shared" si="1234"/>
        <v>2</v>
      </c>
      <c r="EQ756" s="12">
        <f t="shared" si="1234"/>
        <v>2</v>
      </c>
      <c r="ER756" s="12">
        <f t="shared" si="1234"/>
        <v>1.935483870967742</v>
      </c>
      <c r="ES756" s="12">
        <f t="shared" si="1234"/>
        <v>1.9285714285714286</v>
      </c>
      <c r="ET756" s="12">
        <f t="shared" si="1234"/>
        <v>1.967741935483871</v>
      </c>
      <c r="EU756" s="330">
        <f>COUNTIF(DP757:ET757,"Đ")</f>
        <v>31</v>
      </c>
      <c r="EV756" s="328">
        <f>EU756/(EU756+EW756+EY756+FA756)</f>
        <v>1</v>
      </c>
      <c r="EW756" s="330">
        <f>COUNTIF(DP757:ET757,"CCG")</f>
        <v>0</v>
      </c>
      <c r="EX756" s="328">
        <f>EW756/(EW756+EY756+FA756+EU756)</f>
        <v>0</v>
      </c>
      <c r="EY756" s="330">
        <f>COUNTIF(DP757:ET757,"CĐ")</f>
        <v>0</v>
      </c>
      <c r="EZ756" s="328">
        <f>EY756/(EY756+FA756+EU756+EW756)</f>
        <v>0</v>
      </c>
      <c r="FA756" s="330">
        <f>COUNTIF(DP757:ET757,"Kđg")</f>
        <v>0</v>
      </c>
      <c r="FB756" s="328">
        <f>FA756/(FA756+EU756+EW756+EY756)</f>
        <v>0</v>
      </c>
      <c r="FC756" s="332">
        <f>(((EU756*2)+(EW756*1)+(EY756*0)))/(EU756+EW756+EY756)</f>
        <v>2</v>
      </c>
      <c r="FD756" s="343" t="str">
        <f>IF(FA756/(EU756+EW756+EY756+FA756)&gt;=50%,"KĐG",IF(FC756&gt;=1.6,"Đạt mục tiêu",IF(FC756&gt;=1,"Cần cố gắng","Chưa đạt")))</f>
        <v>Đạt mục tiêu</v>
      </c>
      <c r="FJ756" s="12">
        <f>(((FJ751*2)+(FJ752*1)+(FJ753*0)))/(FJ751+FJ752+FJ753)</f>
        <v>2</v>
      </c>
      <c r="FK756" s="12">
        <f t="shared" ref="FK756:GN756" si="1235">(((FK751*2)+(FK752*1)+(FK753*0)))/(FK751+FK752+FK753)</f>
        <v>1.9090909090909092</v>
      </c>
      <c r="FL756" s="12">
        <f t="shared" si="1235"/>
        <v>1.6363636363636365</v>
      </c>
      <c r="FM756" s="12">
        <f t="shared" si="1235"/>
        <v>1.5454545454545454</v>
      </c>
      <c r="FN756" s="12">
        <f t="shared" si="1235"/>
        <v>1.9090909090909092</v>
      </c>
      <c r="FO756" s="12">
        <f t="shared" si="1235"/>
        <v>2</v>
      </c>
      <c r="FP756" s="12">
        <f t="shared" si="1235"/>
        <v>1.9090909090909092</v>
      </c>
      <c r="FQ756" s="12">
        <f t="shared" si="1235"/>
        <v>1.9090909090909092</v>
      </c>
      <c r="FR756" s="12">
        <f t="shared" si="1235"/>
        <v>1.9090909090909092</v>
      </c>
      <c r="FS756" s="12">
        <f t="shared" si="1235"/>
        <v>2</v>
      </c>
      <c r="FT756" s="12">
        <f t="shared" si="1235"/>
        <v>1.7272727272727273</v>
      </c>
      <c r="FU756" s="12">
        <f t="shared" si="1235"/>
        <v>1.9090909090909092</v>
      </c>
      <c r="FV756" s="12">
        <f t="shared" si="1235"/>
        <v>1.8181818181818181</v>
      </c>
      <c r="FW756" s="12">
        <f t="shared" si="1235"/>
        <v>2</v>
      </c>
      <c r="FX756" s="12">
        <f t="shared" si="1235"/>
        <v>2</v>
      </c>
      <c r="FY756" s="12">
        <f t="shared" si="1235"/>
        <v>1.9090909090909092</v>
      </c>
      <c r="FZ756" s="12">
        <f t="shared" si="1235"/>
        <v>1.9090909090909092</v>
      </c>
      <c r="GA756" s="12">
        <f t="shared" si="1235"/>
        <v>2</v>
      </c>
      <c r="GB756" s="12">
        <f t="shared" si="1235"/>
        <v>2</v>
      </c>
      <c r="GC756" s="12">
        <f t="shared" si="1235"/>
        <v>1.9090909090909092</v>
      </c>
      <c r="GD756" s="12">
        <f t="shared" si="1235"/>
        <v>2</v>
      </c>
      <c r="GE756" s="12">
        <f t="shared" si="1235"/>
        <v>2</v>
      </c>
      <c r="GF756" s="12">
        <f t="shared" si="1235"/>
        <v>2</v>
      </c>
      <c r="GG756" s="12">
        <f t="shared" si="1235"/>
        <v>1.3</v>
      </c>
      <c r="GH756" s="12">
        <f t="shared" si="1235"/>
        <v>1.9</v>
      </c>
      <c r="GI756" s="12">
        <f t="shared" si="1235"/>
        <v>2</v>
      </c>
      <c r="GJ756" s="12">
        <f t="shared" si="1235"/>
        <v>2</v>
      </c>
      <c r="GK756" s="12">
        <f t="shared" si="1235"/>
        <v>2</v>
      </c>
      <c r="GL756" s="12">
        <f t="shared" si="1235"/>
        <v>1.9090909090909092</v>
      </c>
      <c r="GM756" s="12">
        <f t="shared" si="1235"/>
        <v>1.8</v>
      </c>
      <c r="GN756" s="12">
        <f t="shared" si="1235"/>
        <v>2</v>
      </c>
      <c r="GO756" s="330">
        <f>COUNTIF(FJ757:GN757,"Đ")</f>
        <v>29</v>
      </c>
      <c r="GP756" s="328">
        <f>GO756/(GO756+GQ756+GS756+GU756)</f>
        <v>0.93548387096774188</v>
      </c>
      <c r="GQ756" s="330">
        <f>COUNTIF(FJ757:GN757,"CCG")</f>
        <v>2</v>
      </c>
      <c r="GR756" s="328">
        <f>GQ756/(GQ756+GS756+GU756+GO756)</f>
        <v>6.4516129032258063E-2</v>
      </c>
      <c r="GS756" s="330">
        <f>COUNTIF(FJ757:GN757,"CĐ")</f>
        <v>0</v>
      </c>
      <c r="GT756" s="328">
        <f>GS756/(GS756+GU756+GO756+GQ756)</f>
        <v>0</v>
      </c>
      <c r="GU756" s="330">
        <f>COUNTIF(FJ757:GN757,"Kđg")</f>
        <v>0</v>
      </c>
      <c r="GV756" s="328">
        <f>GU756/(GU756+GO756+GQ756+GS756)</f>
        <v>0</v>
      </c>
      <c r="GW756" s="332">
        <f>(((GO756*2)+(GQ756*1)+(GS756*0)))/(GO756+GQ756+GS756)</f>
        <v>1.935483870967742</v>
      </c>
      <c r="GX756" s="343" t="str">
        <f>IF(GU756/(GO756+GQ756+GS756+GU756)&gt;=50%,"KĐG",IF(GW756&gt;=1.6,"Đạt mục tiêu",IF(GW756&gt;=1,"Cần cố gắng","Chưa đạt")))</f>
        <v>Đạt mục tiêu</v>
      </c>
      <c r="HD756" s="8">
        <f>(((HD751*2)+(HD752*1)+(HD753*0)))/(HD751+HD752+HD753)</f>
        <v>2</v>
      </c>
      <c r="HE756" s="8">
        <f t="shared" ref="HE756:IG756" si="1236">(((HE751*2)+(HE752*1)+(HE753*0)))/(HE751+HE752+HE753)</f>
        <v>2</v>
      </c>
      <c r="HF756" s="8">
        <f t="shared" si="1236"/>
        <v>1.5</v>
      </c>
      <c r="HG756" s="8">
        <f t="shared" si="1236"/>
        <v>2</v>
      </c>
      <c r="HH756" s="8">
        <f t="shared" si="1236"/>
        <v>2</v>
      </c>
      <c r="HI756" s="8">
        <f t="shared" si="1236"/>
        <v>2</v>
      </c>
      <c r="HJ756" s="8">
        <f t="shared" si="1236"/>
        <v>2</v>
      </c>
      <c r="HK756" s="8">
        <f t="shared" si="1236"/>
        <v>2</v>
      </c>
      <c r="HL756" s="8">
        <f t="shared" si="1236"/>
        <v>2</v>
      </c>
      <c r="HM756" s="8">
        <f t="shared" si="1236"/>
        <v>2</v>
      </c>
      <c r="HN756" s="8">
        <f t="shared" si="1236"/>
        <v>1.5</v>
      </c>
      <c r="HO756" s="8">
        <f t="shared" si="1236"/>
        <v>2</v>
      </c>
      <c r="HP756" s="8">
        <f t="shared" si="1236"/>
        <v>1.5</v>
      </c>
      <c r="HQ756" s="8">
        <f t="shared" si="1236"/>
        <v>2</v>
      </c>
      <c r="HR756" s="8">
        <f t="shared" si="1236"/>
        <v>2</v>
      </c>
      <c r="HS756" s="8">
        <f t="shared" si="1236"/>
        <v>2</v>
      </c>
      <c r="HT756" s="8">
        <f t="shared" si="1236"/>
        <v>2</v>
      </c>
      <c r="HU756" s="8">
        <f t="shared" si="1236"/>
        <v>2</v>
      </c>
      <c r="HV756" s="8">
        <f t="shared" si="1236"/>
        <v>2</v>
      </c>
      <c r="HW756" s="8"/>
      <c r="HX756" s="8"/>
      <c r="HY756" s="8"/>
      <c r="HZ756" s="8"/>
      <c r="IA756" s="8"/>
      <c r="IB756" s="8"/>
      <c r="IC756" s="8">
        <f t="shared" si="1236"/>
        <v>2</v>
      </c>
      <c r="ID756" s="8">
        <f t="shared" si="1236"/>
        <v>2</v>
      </c>
      <c r="IE756" s="8">
        <f t="shared" si="1236"/>
        <v>2</v>
      </c>
      <c r="IF756" s="8">
        <f t="shared" si="1236"/>
        <v>2</v>
      </c>
      <c r="IG756" s="8">
        <f t="shared" si="1236"/>
        <v>2</v>
      </c>
      <c r="IH756" s="337">
        <f>COUNTIF(HD757:IG757,"Đ")</f>
        <v>21</v>
      </c>
      <c r="II756" s="339">
        <f>IH756/(IH756+IJ756+IL756+IN756)</f>
        <v>0.875</v>
      </c>
      <c r="IJ756" s="337">
        <f>COUNTIF(HD757:IG757,"CCG")</f>
        <v>3</v>
      </c>
      <c r="IK756" s="339">
        <f>IJ756/(IJ756+IL756+IN756+IH756)</f>
        <v>0.125</v>
      </c>
      <c r="IL756" s="337">
        <f>COUNTIF(HD757:IG757,"CĐ")</f>
        <v>0</v>
      </c>
      <c r="IM756" s="339">
        <f>IL756/(IL756+IN756+IH756+IJ756)</f>
        <v>0</v>
      </c>
      <c r="IN756" s="337">
        <f>COUNTIF(HD757:IG757,"Kđg")</f>
        <v>0</v>
      </c>
      <c r="IO756" s="339">
        <f>IN756/(IN756+IH756+IJ756+IL756)</f>
        <v>0</v>
      </c>
      <c r="IP756" s="347">
        <f>(((IH756*2)+(IJ756*1)+(IL756*0)))/(IH756+IJ756+IL756)</f>
        <v>1.875</v>
      </c>
      <c r="IQ756" s="360" t="str">
        <f>IF(IN756/(IH756+IJ756+IL756+IN756)&gt;=50%,"KĐG",IF(IP756&gt;=1.6,"Đạt mục tiêu",IF(IP756&gt;=1,"Cần cố gắng","Chưa đạt")))</f>
        <v>Đạt mục tiêu</v>
      </c>
      <c r="IR756" s="103"/>
      <c r="IW756" s="105">
        <f>(((IW751*2)+(IW752*1)+(IW753*0)))/(IW751+IW752+IW753)</f>
        <v>2</v>
      </c>
      <c r="IX756" s="105">
        <f t="shared" ref="IX756:JU756" si="1237">(((IX751*2)+(IX752*1)+(IX753*0)))/(IX751+IX752+IX753)</f>
        <v>2</v>
      </c>
      <c r="IY756" s="105">
        <f t="shared" si="1237"/>
        <v>1.9655172413793103</v>
      </c>
      <c r="IZ756" s="105">
        <f t="shared" si="1237"/>
        <v>1.5862068965517242</v>
      </c>
      <c r="JA756" s="105">
        <f t="shared" si="1237"/>
        <v>1.9655172413793103</v>
      </c>
      <c r="JB756" s="105">
        <f t="shared" si="1237"/>
        <v>1.9310344827586208</v>
      </c>
      <c r="JC756" s="105">
        <f t="shared" si="1237"/>
        <v>1.9655172413793103</v>
      </c>
      <c r="JD756" s="105">
        <f t="shared" si="1237"/>
        <v>1.9655172413793103</v>
      </c>
      <c r="JE756" s="105">
        <f t="shared" si="1237"/>
        <v>1.896551724137931</v>
      </c>
      <c r="JF756" s="105">
        <f t="shared" si="1237"/>
        <v>2</v>
      </c>
      <c r="JG756" s="105">
        <f t="shared" si="1237"/>
        <v>1.9655172413793103</v>
      </c>
      <c r="JH756" s="105">
        <f t="shared" si="1237"/>
        <v>2</v>
      </c>
      <c r="JI756" s="105">
        <f t="shared" si="1237"/>
        <v>1.9655172413793103</v>
      </c>
      <c r="JJ756" s="105">
        <f t="shared" si="1237"/>
        <v>2</v>
      </c>
      <c r="JK756" s="105">
        <f t="shared" si="1237"/>
        <v>1.9655172413793103</v>
      </c>
      <c r="JL756" s="105">
        <f t="shared" si="1237"/>
        <v>2</v>
      </c>
      <c r="JM756" s="105">
        <f t="shared" si="1237"/>
        <v>1.9655172413793103</v>
      </c>
      <c r="JN756" s="105">
        <f t="shared" si="1237"/>
        <v>2</v>
      </c>
      <c r="JO756" s="105">
        <f t="shared" si="1237"/>
        <v>1.9655172413793103</v>
      </c>
      <c r="JP756" s="105">
        <f t="shared" si="1237"/>
        <v>1.9655172413793103</v>
      </c>
      <c r="JQ756" s="105">
        <f t="shared" si="1237"/>
        <v>1.9615384615384615</v>
      </c>
      <c r="JR756" s="105">
        <f t="shared" si="1237"/>
        <v>2</v>
      </c>
      <c r="JS756" s="105">
        <f t="shared" si="1237"/>
        <v>2</v>
      </c>
      <c r="JT756" s="105">
        <f t="shared" si="1237"/>
        <v>2</v>
      </c>
      <c r="JU756" s="105">
        <f t="shared" si="1237"/>
        <v>2</v>
      </c>
      <c r="JV756" s="105">
        <f t="shared" ref="JV756:JZ756" si="1238">(((JV751*2)+(JV752*1)+(JV753*0)))/(JV751+JV752+JV753)</f>
        <v>2</v>
      </c>
      <c r="JW756" s="105">
        <f t="shared" si="1238"/>
        <v>1.9310344827586208</v>
      </c>
      <c r="JX756" s="105">
        <f t="shared" si="1238"/>
        <v>2</v>
      </c>
      <c r="JY756" s="105">
        <f t="shared" si="1238"/>
        <v>2</v>
      </c>
      <c r="JZ756" s="105">
        <f t="shared" si="1238"/>
        <v>2</v>
      </c>
      <c r="KA756" s="357">
        <f>COUNTIF(IW757:JZ757,"Đ")</f>
        <v>29</v>
      </c>
      <c r="KB756" s="350">
        <f>KA756/(KA756+KC756+KE756+KG756)</f>
        <v>0.96666666666666667</v>
      </c>
      <c r="KC756" s="357">
        <f>COUNTIF(IW757:JZ757,"CCG")</f>
        <v>1</v>
      </c>
      <c r="KD756" s="353">
        <f>KC756/(KC756+KE756+KG756+KA756)</f>
        <v>3.3333333333333333E-2</v>
      </c>
      <c r="KE756" s="357">
        <f>COUNTIF(IW757:JZ757,"CĐ")</f>
        <v>0</v>
      </c>
      <c r="KF756" s="353">
        <f>KE756/(KE756+KG756+KA756+KC756)</f>
        <v>0</v>
      </c>
      <c r="KG756" s="357">
        <f>COUNTIF(IW757:JZ757,"Kđg")</f>
        <v>0</v>
      </c>
      <c r="KH756" s="353">
        <f>KG756/(KG756+KA756+KC756+KE756)</f>
        <v>0</v>
      </c>
      <c r="KI756" s="355">
        <f>(((KA756*2)+(KC756*1)+(KE756*0)))/(KA756+KC756+KE756)</f>
        <v>1.9666666666666666</v>
      </c>
      <c r="KJ756" s="361" t="str">
        <f>IF(KG756/(KA756+KC756+KE756+KG756)&gt;=50%,"KĐG",IF(KI756&gt;=1.6,"Đạt mục tiêu",IF(KI756&gt;=1,"Cần cố gắng","Chưa đạt")))</f>
        <v>Đạt mục tiêu</v>
      </c>
      <c r="KN756" s="105">
        <f>(((KN751*2)+(KN752*1)+(KN753*0)))/(KN751+KN752+KN753)</f>
        <v>2</v>
      </c>
      <c r="KO756" s="105">
        <f t="shared" ref="KO756:LQ756" si="1239">(((KO751*2)+(KO752*1)+(KO753*0)))/(KO751+KO752+KO753)</f>
        <v>2</v>
      </c>
      <c r="KP756" s="105">
        <f t="shared" si="1239"/>
        <v>2</v>
      </c>
      <c r="KQ756" s="105">
        <f t="shared" si="1239"/>
        <v>1.8695652173913044</v>
      </c>
      <c r="KR756" s="105">
        <f t="shared" si="1239"/>
        <v>2</v>
      </c>
      <c r="KS756" s="105">
        <f t="shared" si="1239"/>
        <v>1.9565217391304348</v>
      </c>
      <c r="KT756" s="105">
        <f t="shared" si="1239"/>
        <v>2</v>
      </c>
      <c r="KU756" s="105">
        <f t="shared" si="1239"/>
        <v>1.9565217391304348</v>
      </c>
      <c r="KV756" s="105">
        <f t="shared" si="1239"/>
        <v>2</v>
      </c>
      <c r="KW756" s="105">
        <f t="shared" si="1239"/>
        <v>2</v>
      </c>
      <c r="KX756" s="105">
        <f t="shared" si="1239"/>
        <v>1.9565217391304348</v>
      </c>
      <c r="KY756" s="105">
        <f t="shared" si="1239"/>
        <v>2</v>
      </c>
      <c r="KZ756" s="105">
        <f t="shared" si="1239"/>
        <v>2</v>
      </c>
      <c r="LA756" s="105">
        <f t="shared" si="1239"/>
        <v>1.9130434782608696</v>
      </c>
      <c r="LB756" s="105">
        <f t="shared" si="1239"/>
        <v>2</v>
      </c>
      <c r="LC756" s="105">
        <f t="shared" si="1239"/>
        <v>2</v>
      </c>
      <c r="LD756" s="105">
        <f t="shared" si="1239"/>
        <v>2</v>
      </c>
      <c r="LE756" s="105">
        <f t="shared" si="1239"/>
        <v>1.9565217391304348</v>
      </c>
      <c r="LF756" s="105">
        <f t="shared" si="1239"/>
        <v>2</v>
      </c>
      <c r="LG756" s="105">
        <f t="shared" si="1239"/>
        <v>2</v>
      </c>
      <c r="LH756" s="105">
        <f t="shared" si="1239"/>
        <v>1.9565217391304348</v>
      </c>
      <c r="LI756" s="105">
        <f t="shared" si="1239"/>
        <v>2</v>
      </c>
      <c r="LJ756" s="105">
        <f t="shared" si="1239"/>
        <v>2</v>
      </c>
      <c r="LK756" s="105">
        <f t="shared" ref="LK756:LN756" si="1240">(((LK751*2)+(LK752*1)+(LK753*0)))/(LK751+LK752+LK753)</f>
        <v>2</v>
      </c>
      <c r="LL756" s="105">
        <f t="shared" si="1240"/>
        <v>1.9545454545454546</v>
      </c>
      <c r="LM756" s="105">
        <f t="shared" si="1240"/>
        <v>2</v>
      </c>
      <c r="LN756" s="105">
        <f t="shared" si="1240"/>
        <v>2</v>
      </c>
      <c r="LO756" s="105">
        <f t="shared" si="1239"/>
        <v>2</v>
      </c>
      <c r="LP756" s="105">
        <f t="shared" si="1239"/>
        <v>2</v>
      </c>
      <c r="LQ756" s="105">
        <f t="shared" si="1239"/>
        <v>1.9565217391304348</v>
      </c>
      <c r="LR756" s="330">
        <f>COUNTIF(KN757:LQ757,"Đ")</f>
        <v>30</v>
      </c>
      <c r="LS756" s="328">
        <f>LR756/(LR756+LT756+LV756+LX756)</f>
        <v>1</v>
      </c>
      <c r="LT756" s="330">
        <f>COUNTIF(KN757:LQ757,"CCG")</f>
        <v>0</v>
      </c>
      <c r="LU756" s="328">
        <f>LT756/(LT756+LV756+LX756+LR756)</f>
        <v>0</v>
      </c>
      <c r="LV756" s="330">
        <f>COUNTIF(KN757:LQ757,"CĐ")</f>
        <v>0</v>
      </c>
      <c r="LW756" s="328">
        <f>LV756/(LV756+LX756+LR756+LT756)</f>
        <v>0</v>
      </c>
      <c r="LX756" s="330">
        <f>COUNTIF(KN757:LQ757,"Kđg")</f>
        <v>0</v>
      </c>
      <c r="LY756" s="328">
        <f>LX756/(LX756+LR756+LT756+LV756)</f>
        <v>0</v>
      </c>
      <c r="LZ756" s="332">
        <f>(((LR756*2)+(LT756*1)+(LV756*0)))/(LR756+LT756+LV756)</f>
        <v>2</v>
      </c>
      <c r="MA756" s="352" t="str">
        <f>IF(LX756/(LR756+LT756+LV756+LX756)&gt;=50%,"KĐG",IF(LZ756&gt;=1.6,"Đạt mục tiêu",IF(LZ756&gt;=1,"Cần cố gắng","Chưa đạt")))</f>
        <v>Đạt mục tiêu</v>
      </c>
      <c r="MD756" s="5">
        <f>(((MD751*2)+(MD752*1)+(MD753*0)))/(MD751+MD752+MD753)</f>
        <v>2</v>
      </c>
      <c r="ME756" s="5">
        <f t="shared" ref="ME756:MR756" si="1241">(((ME751*2)+(ME752*1)+(ME753*0)))/(ME751+ME752+ME753)</f>
        <v>2</v>
      </c>
      <c r="MF756" s="5">
        <f t="shared" si="1241"/>
        <v>1.7857142857142858</v>
      </c>
      <c r="MG756" s="5">
        <f t="shared" si="1241"/>
        <v>2</v>
      </c>
      <c r="MH756" s="5">
        <f t="shared" si="1241"/>
        <v>2</v>
      </c>
      <c r="MI756" s="5">
        <f t="shared" si="1241"/>
        <v>2</v>
      </c>
      <c r="MJ756" s="5">
        <f t="shared" si="1241"/>
        <v>2</v>
      </c>
      <c r="MK756" s="5">
        <f t="shared" si="1241"/>
        <v>2</v>
      </c>
      <c r="ML756" s="5">
        <f t="shared" si="1241"/>
        <v>2</v>
      </c>
      <c r="MM756" s="5">
        <f t="shared" si="1241"/>
        <v>2</v>
      </c>
      <c r="MN756" s="5">
        <f t="shared" si="1241"/>
        <v>1.5</v>
      </c>
      <c r="MO756" s="5">
        <f t="shared" si="1241"/>
        <v>2</v>
      </c>
      <c r="MP756" s="5">
        <f t="shared" si="1241"/>
        <v>1.3571428571428572</v>
      </c>
      <c r="MQ756" s="5">
        <f t="shared" si="1241"/>
        <v>2</v>
      </c>
      <c r="MR756" s="5">
        <f t="shared" si="1241"/>
        <v>2</v>
      </c>
      <c r="MS756" s="5">
        <v>1.5</v>
      </c>
      <c r="MT756" s="5">
        <f t="shared" ref="MT756:NC756" si="1242">(((MT751*2)+(MT752*1)+(MT753*0)))/(MT751+MT752+MT753)</f>
        <v>2</v>
      </c>
      <c r="MU756" s="5">
        <f t="shared" si="1242"/>
        <v>2</v>
      </c>
      <c r="MV756" s="5">
        <f t="shared" si="1242"/>
        <v>2</v>
      </c>
      <c r="MW756" s="5">
        <f t="shared" si="1242"/>
        <v>2</v>
      </c>
      <c r="MX756" s="5">
        <f t="shared" si="1242"/>
        <v>2</v>
      </c>
      <c r="MY756" s="5">
        <f t="shared" si="1242"/>
        <v>2</v>
      </c>
      <c r="MZ756" s="5">
        <f t="shared" si="1242"/>
        <v>2</v>
      </c>
      <c r="NA756" s="5">
        <f t="shared" si="1242"/>
        <v>2</v>
      </c>
      <c r="NB756" s="5"/>
      <c r="NC756" s="5">
        <f t="shared" si="1242"/>
        <v>2</v>
      </c>
      <c r="ND756" s="330">
        <f>COUNTIF(MD757:NC757,"Đ")</f>
        <v>22</v>
      </c>
      <c r="NE756" s="328">
        <f>ND756/(ND756+NF756+NH756+NJ756)</f>
        <v>0.88</v>
      </c>
      <c r="NF756" s="330">
        <f>COUNTIF(MD757:NC757,"CCG")</f>
        <v>3</v>
      </c>
      <c r="NG756" s="328">
        <f>NF756/(NF756+NH756+NJ756+ND756)</f>
        <v>0.12</v>
      </c>
      <c r="NH756" s="330">
        <f>COUNTIF(MD757:NC757,"CĐ")</f>
        <v>0</v>
      </c>
      <c r="NI756" s="328">
        <f>NH756/(NH756+NJ756+ND756+NF756)</f>
        <v>0</v>
      </c>
      <c r="NJ756" s="330">
        <f>COUNTIF(MD757:NC757,"Kđg")</f>
        <v>0</v>
      </c>
      <c r="NK756" s="328">
        <f>NJ756/(NJ756+ND756+NF756+NH756)</f>
        <v>0</v>
      </c>
      <c r="NL756" s="332">
        <f>(((ND756*2)+(NF756*1)+(NH756*0)))/(ND756+NF756+NH756)</f>
        <v>1.88</v>
      </c>
      <c r="NM756" s="343" t="str">
        <f>IF(NJ756/(ND756+NF756+NH756+NJ756)&gt;=50%,"KĐG",IF(NL756&gt;=1.6,"Đạt mục tiêu",IF(NL756&gt;=1,"Cần cố gắng","Chưa đạt")))</f>
        <v>Đạt mục tiêu</v>
      </c>
      <c r="NP756" s="5" t="e">
        <f>(((NP751*2)+(NP752*1)+(NP753*0)))/(NP751+NP752+NP753)</f>
        <v>#REF!</v>
      </c>
      <c r="NQ756" s="5" t="e">
        <f t="shared" ref="NQ756:OO756" si="1243">(((NQ751*2)+(NQ752*1)+(NQ753*0)))/(NQ751+NQ752+NQ753)</f>
        <v>#REF!</v>
      </c>
      <c r="NR756" s="5" t="e">
        <f t="shared" si="1243"/>
        <v>#REF!</v>
      </c>
      <c r="NS756" s="5" t="e">
        <f t="shared" si="1243"/>
        <v>#REF!</v>
      </c>
      <c r="NT756" s="5" t="e">
        <f t="shared" si="1243"/>
        <v>#REF!</v>
      </c>
      <c r="NU756" s="5" t="e">
        <f t="shared" si="1243"/>
        <v>#REF!</v>
      </c>
      <c r="NV756" s="5" t="e">
        <f t="shared" si="1243"/>
        <v>#REF!</v>
      </c>
      <c r="NW756" s="5" t="e">
        <f t="shared" si="1243"/>
        <v>#REF!</v>
      </c>
      <c r="NX756" s="5" t="e">
        <f t="shared" si="1243"/>
        <v>#REF!</v>
      </c>
      <c r="NY756" s="5" t="e">
        <f t="shared" si="1243"/>
        <v>#REF!</v>
      </c>
      <c r="NZ756" s="5" t="e">
        <f t="shared" si="1243"/>
        <v>#REF!</v>
      </c>
      <c r="OA756" s="5" t="e">
        <f t="shared" si="1243"/>
        <v>#REF!</v>
      </c>
      <c r="OB756" s="5" t="e">
        <f t="shared" si="1243"/>
        <v>#REF!</v>
      </c>
      <c r="OC756" s="5" t="e">
        <f t="shared" si="1243"/>
        <v>#REF!</v>
      </c>
      <c r="OD756" s="5" t="e">
        <f t="shared" si="1243"/>
        <v>#REF!</v>
      </c>
      <c r="OE756" s="5" t="e">
        <f t="shared" si="1243"/>
        <v>#REF!</v>
      </c>
      <c r="OF756" s="5" t="e">
        <f t="shared" si="1243"/>
        <v>#REF!</v>
      </c>
      <c r="OG756" s="5" t="e">
        <f t="shared" si="1243"/>
        <v>#REF!</v>
      </c>
      <c r="OH756" s="5" t="e">
        <f t="shared" si="1243"/>
        <v>#REF!</v>
      </c>
      <c r="OI756" s="5" t="e">
        <f t="shared" si="1243"/>
        <v>#REF!</v>
      </c>
      <c r="OJ756" s="5" t="e">
        <f t="shared" si="1243"/>
        <v>#REF!</v>
      </c>
      <c r="OK756" s="5" t="e">
        <f t="shared" si="1243"/>
        <v>#REF!</v>
      </c>
      <c r="OL756" s="5" t="e">
        <f t="shared" si="1243"/>
        <v>#REF!</v>
      </c>
      <c r="OM756" s="5" t="e">
        <f t="shared" si="1243"/>
        <v>#REF!</v>
      </c>
      <c r="ON756" s="5" t="e">
        <f t="shared" si="1243"/>
        <v>#REF!</v>
      </c>
      <c r="OO756" s="5" t="e">
        <f t="shared" si="1243"/>
        <v>#REF!</v>
      </c>
      <c r="OP756" s="330">
        <f>COUNTIF(NP757:OO757,"Đ")</f>
        <v>0</v>
      </c>
      <c r="OQ756" s="328" t="e">
        <f>OP756/(OP756+OR756+OT756+OV756)</f>
        <v>#DIV/0!</v>
      </c>
      <c r="OR756" s="330">
        <f>COUNTIF(NP757:OO757,"CCG")</f>
        <v>0</v>
      </c>
      <c r="OS756" s="328" t="e">
        <f>OR756/(OR756+OT756+OV756+OP756)</f>
        <v>#DIV/0!</v>
      </c>
      <c r="OT756" s="330">
        <f>COUNTIF(NP757:OO757,"CĐ")</f>
        <v>0</v>
      </c>
      <c r="OU756" s="328" t="e">
        <f>OT756/(OT756+OV756+OP756+OR756)</f>
        <v>#DIV/0!</v>
      </c>
      <c r="OV756" s="330">
        <f>COUNTIF(NP757:OO757,"Kđg")</f>
        <v>0</v>
      </c>
      <c r="OW756" s="328" t="e">
        <f>OV756/(OV756+OP756+OR756+OT756)</f>
        <v>#DIV/0!</v>
      </c>
      <c r="OX756" s="332" t="e">
        <f>(((OP756*2)+(OR756*1)+(OT756*0)))/(OP756+OR756+OT756)</f>
        <v>#DIV/0!</v>
      </c>
      <c r="OY756" s="343" t="e">
        <f>IF(OV756/(OP756+OR756+OT756+OV756)&gt;=50%,"KĐG",IF(OX756&gt;=1.6,"Đạt mục tiêu",IF(OX756&gt;=1,"Cần cố gắng","Chưa đạt")))</f>
        <v>#DIV/0!</v>
      </c>
    </row>
    <row r="757" spans="2:415" s="39" customFormat="1" ht="18.75" hidden="1">
      <c r="B757" s="450"/>
      <c r="C757" s="470"/>
      <c r="D757" s="471"/>
      <c r="E757" s="471"/>
      <c r="F757" s="471"/>
      <c r="G757" s="471"/>
      <c r="H757" s="471"/>
      <c r="I757" s="471"/>
      <c r="J757" s="49"/>
      <c r="K757" s="38"/>
      <c r="L757" s="38"/>
      <c r="Q757" s="21"/>
      <c r="R757" s="21"/>
      <c r="S757" s="21"/>
      <c r="T757" s="30"/>
      <c r="U757" s="21"/>
      <c r="V757" s="21"/>
      <c r="W757" s="21"/>
      <c r="X757" s="21"/>
      <c r="Y757" s="21"/>
      <c r="Z757" s="21"/>
      <c r="AA757" s="21"/>
      <c r="AB757" s="21"/>
      <c r="AE757" s="8" t="str">
        <f>IF(AE755&gt;=50%,"KĐG",IF(AE756&gt;=1.6,"Đ",IF(AE756&gt;=1,"CCG","CĐ")))</f>
        <v>Đ</v>
      </c>
      <c r="AF757" s="8" t="str">
        <f t="shared" ref="AF757:BB757" si="1244">IF(AF755&gt;=50%,"KĐG",IF(AF756&gt;=1.6,"Đ",IF(AF756&gt;=1,"CCG","CĐ")))</f>
        <v>CCG</v>
      </c>
      <c r="AG757" s="8" t="str">
        <f t="shared" si="1244"/>
        <v>CCG</v>
      </c>
      <c r="AH757" s="8" t="str">
        <f t="shared" si="1244"/>
        <v>Đ</v>
      </c>
      <c r="AI757" s="8" t="str">
        <f t="shared" si="1244"/>
        <v>Đ</v>
      </c>
      <c r="AJ757" s="8" t="str">
        <f t="shared" si="1244"/>
        <v>Đ</v>
      </c>
      <c r="AK757" s="8" t="str">
        <f t="shared" si="1244"/>
        <v>Đ</v>
      </c>
      <c r="AL757" s="8" t="str">
        <f t="shared" si="1244"/>
        <v>Đ</v>
      </c>
      <c r="AM757" s="8" t="str">
        <f t="shared" si="1244"/>
        <v>Đ</v>
      </c>
      <c r="AN757" s="8" t="str">
        <f t="shared" si="1244"/>
        <v>Đ</v>
      </c>
      <c r="AO757" s="8" t="str">
        <f t="shared" si="1244"/>
        <v>Đ</v>
      </c>
      <c r="AP757" s="8" t="str">
        <f t="shared" si="1244"/>
        <v>Đ</v>
      </c>
      <c r="AQ757" s="8" t="str">
        <f t="shared" si="1244"/>
        <v>CCG</v>
      </c>
      <c r="AR757" s="8" t="str">
        <f t="shared" si="1244"/>
        <v>Đ</v>
      </c>
      <c r="AS757" s="8" t="str">
        <f t="shared" si="1244"/>
        <v>Đ</v>
      </c>
      <c r="AT757" s="8" t="str">
        <f t="shared" si="1244"/>
        <v>CCG</v>
      </c>
      <c r="AU757" s="8" t="str">
        <f t="shared" si="1244"/>
        <v>Đ</v>
      </c>
      <c r="AV757" s="8" t="str">
        <f t="shared" si="1244"/>
        <v>Đ</v>
      </c>
      <c r="AW757" s="8" t="str">
        <f t="shared" si="1244"/>
        <v>Đ</v>
      </c>
      <c r="AX757" s="8" t="str">
        <f t="shared" si="1244"/>
        <v>Đ</v>
      </c>
      <c r="AY757" s="8" t="str">
        <f t="shared" si="1244"/>
        <v>Đ</v>
      </c>
      <c r="AZ757" s="8" t="str">
        <f t="shared" si="1244"/>
        <v>Đ</v>
      </c>
      <c r="BA757" s="8" t="str">
        <f t="shared" si="1244"/>
        <v>Đ</v>
      </c>
      <c r="BB757" s="8" t="str">
        <f t="shared" si="1244"/>
        <v>Đ</v>
      </c>
      <c r="BC757" s="8" t="str">
        <f t="shared" ref="BC757:BH757" si="1245">IF(BC755&gt;=50%,"KĐG",IF(BC756&gt;=1.6,"Đ",IF(BC756&gt;=1,"CCG","CĐ")))</f>
        <v>Đ</v>
      </c>
      <c r="BD757" s="8" t="str">
        <f t="shared" si="1245"/>
        <v>Đ</v>
      </c>
      <c r="BE757" s="8" t="str">
        <f t="shared" si="1245"/>
        <v>Đ</v>
      </c>
      <c r="BF757" s="8" t="str">
        <f t="shared" si="1245"/>
        <v>CCG</v>
      </c>
      <c r="BG757" s="8" t="str">
        <f t="shared" si="1245"/>
        <v>CCG</v>
      </c>
      <c r="BH757" s="8" t="str">
        <f t="shared" si="1245"/>
        <v>Đ</v>
      </c>
      <c r="BI757" s="338"/>
      <c r="BJ757" s="340"/>
      <c r="BK757" s="338"/>
      <c r="BL757" s="340"/>
      <c r="BM757" s="338"/>
      <c r="BN757" s="340"/>
      <c r="BO757" s="338"/>
      <c r="BP757" s="340"/>
      <c r="BQ757" s="348"/>
      <c r="BR757" s="349"/>
      <c r="BU757" s="39" t="str">
        <f>IF(BU755&gt;=50%,"KĐG",IF(BU756&gt;=1.6,"Đ",IF(BU756&gt;=1,"CCG","CĐ")))</f>
        <v>Đ</v>
      </c>
      <c r="BV757" s="39" t="str">
        <f t="shared" ref="BV757:CX757" si="1246">IF(BV755&gt;=50%,"KĐG",IF(BV756&gt;=1.6,"Đ",IF(BV756&gt;=1,"CCG","CĐ")))</f>
        <v>CCG</v>
      </c>
      <c r="BW757" s="5" t="str">
        <f t="shared" si="1246"/>
        <v>CCG</v>
      </c>
      <c r="BX757" s="5" t="str">
        <f t="shared" si="1246"/>
        <v>Đ</v>
      </c>
      <c r="BY757" s="5" t="str">
        <f t="shared" si="1246"/>
        <v>Đ</v>
      </c>
      <c r="BZ757" s="5" t="str">
        <f t="shared" si="1246"/>
        <v>Đ</v>
      </c>
      <c r="CA757" s="5" t="str">
        <f t="shared" si="1246"/>
        <v>Đ</v>
      </c>
      <c r="CB757" s="5" t="str">
        <f t="shared" si="1246"/>
        <v>Đ</v>
      </c>
      <c r="CC757" s="5" t="str">
        <f t="shared" si="1246"/>
        <v>Đ</v>
      </c>
      <c r="CD757" s="5" t="str">
        <f t="shared" si="1246"/>
        <v>Đ</v>
      </c>
      <c r="CE757" s="5" t="str">
        <f t="shared" si="1246"/>
        <v>Đ</v>
      </c>
      <c r="CF757" s="5" t="str">
        <f t="shared" si="1246"/>
        <v>Đ</v>
      </c>
      <c r="CG757" s="5" t="str">
        <f t="shared" si="1246"/>
        <v>CCG</v>
      </c>
      <c r="CH757" s="5" t="str">
        <f t="shared" si="1246"/>
        <v>Đ</v>
      </c>
      <c r="CI757" s="5" t="str">
        <f t="shared" si="1246"/>
        <v>Đ</v>
      </c>
      <c r="CJ757" s="5" t="str">
        <f t="shared" si="1246"/>
        <v>CCG</v>
      </c>
      <c r="CK757" s="5" t="str">
        <f t="shared" si="1246"/>
        <v>Đ</v>
      </c>
      <c r="CL757" s="5" t="str">
        <f t="shared" si="1246"/>
        <v>Đ</v>
      </c>
      <c r="CM757" s="5" t="str">
        <f t="shared" si="1246"/>
        <v>Đ</v>
      </c>
      <c r="CN757" s="5" t="str">
        <f t="shared" si="1246"/>
        <v>Đ</v>
      </c>
      <c r="CO757" s="5" t="str">
        <f t="shared" si="1246"/>
        <v>Đ</v>
      </c>
      <c r="CP757" s="5" t="str">
        <f t="shared" si="1246"/>
        <v>Đ</v>
      </c>
      <c r="CQ757" s="5" t="str">
        <f t="shared" si="1246"/>
        <v>Đ</v>
      </c>
      <c r="CR757" s="5" t="str">
        <f t="shared" si="1246"/>
        <v>Đ</v>
      </c>
      <c r="CS757" s="5" t="str">
        <f t="shared" si="1246"/>
        <v>Đ</v>
      </c>
      <c r="CT757" s="5" t="str">
        <f t="shared" si="1246"/>
        <v>Đ</v>
      </c>
      <c r="CU757" s="5" t="str">
        <f t="shared" si="1246"/>
        <v>Đ</v>
      </c>
      <c r="CV757" s="5" t="str">
        <f t="shared" si="1246"/>
        <v>CCG</v>
      </c>
      <c r="CW757" s="5" t="str">
        <f t="shared" si="1246"/>
        <v>CCG</v>
      </c>
      <c r="CX757" s="5" t="str">
        <f t="shared" si="1246"/>
        <v>Đ</v>
      </c>
      <c r="CY757" s="5"/>
      <c r="CZ757" s="5"/>
      <c r="DA757" s="5"/>
      <c r="DB757" s="314"/>
      <c r="DC757" s="346"/>
      <c r="DD757" s="314"/>
      <c r="DE757" s="346"/>
      <c r="DF757" s="314"/>
      <c r="DG757" s="346"/>
      <c r="DH757" s="314"/>
      <c r="DI757" s="346"/>
      <c r="DJ757" s="342"/>
      <c r="DK757" s="343"/>
      <c r="DP757" s="5" t="str">
        <f>IF(DP755&gt;=50%,"KĐG",IF(DP756&gt;=1.6,"Đ",IF(DP756&gt;=1,"CCG","CĐ")))</f>
        <v>Đ</v>
      </c>
      <c r="DQ757" s="5" t="str">
        <f t="shared" ref="DQ757:ET757" si="1247">IF(DQ755&gt;=50%,"KĐG",IF(DQ756&gt;=1.6,"Đ",IF(DQ756&gt;=1,"CCG","CĐ")))</f>
        <v>Đ</v>
      </c>
      <c r="DR757" s="5" t="str">
        <f t="shared" si="1247"/>
        <v>Đ</v>
      </c>
      <c r="DS757" s="5" t="str">
        <f t="shared" si="1247"/>
        <v>Đ</v>
      </c>
      <c r="DT757" s="5" t="str">
        <f t="shared" si="1247"/>
        <v>Đ</v>
      </c>
      <c r="DU757" s="5" t="str">
        <f t="shared" si="1247"/>
        <v>Đ</v>
      </c>
      <c r="DV757" s="5" t="str">
        <f t="shared" si="1247"/>
        <v>Đ</v>
      </c>
      <c r="DW757" s="5" t="str">
        <f t="shared" si="1247"/>
        <v>Đ</v>
      </c>
      <c r="DX757" s="5" t="str">
        <f t="shared" si="1247"/>
        <v>Đ</v>
      </c>
      <c r="DY757" s="5" t="str">
        <f t="shared" si="1247"/>
        <v>Đ</v>
      </c>
      <c r="DZ757" s="5" t="str">
        <f t="shared" si="1247"/>
        <v>Đ</v>
      </c>
      <c r="EA757" s="5" t="str">
        <f t="shared" si="1247"/>
        <v>Đ</v>
      </c>
      <c r="EB757" s="5" t="str">
        <f t="shared" si="1247"/>
        <v>Đ</v>
      </c>
      <c r="EC757" s="5" t="str">
        <f t="shared" si="1247"/>
        <v>Đ</v>
      </c>
      <c r="ED757" s="5" t="str">
        <f t="shared" si="1247"/>
        <v>Đ</v>
      </c>
      <c r="EE757" s="5" t="str">
        <f t="shared" si="1247"/>
        <v>Đ</v>
      </c>
      <c r="EF757" s="5" t="str">
        <f t="shared" si="1247"/>
        <v>Đ</v>
      </c>
      <c r="EG757" s="5" t="str">
        <f t="shared" si="1247"/>
        <v>Đ</v>
      </c>
      <c r="EH757" s="5" t="str">
        <f t="shared" si="1247"/>
        <v>Đ</v>
      </c>
      <c r="EI757" s="5" t="str">
        <f t="shared" si="1247"/>
        <v>Đ</v>
      </c>
      <c r="EJ757" s="5" t="str">
        <f t="shared" si="1247"/>
        <v>Đ</v>
      </c>
      <c r="EK757" s="5" t="str">
        <f t="shared" si="1247"/>
        <v>Đ</v>
      </c>
      <c r="EL757" s="5" t="str">
        <f t="shared" si="1247"/>
        <v>Đ</v>
      </c>
      <c r="EM757" s="5" t="str">
        <f t="shared" si="1247"/>
        <v>Đ</v>
      </c>
      <c r="EN757" s="5" t="str">
        <f t="shared" si="1247"/>
        <v>Đ</v>
      </c>
      <c r="EO757" s="5" t="str">
        <f t="shared" si="1247"/>
        <v>Đ</v>
      </c>
      <c r="EP757" s="5" t="str">
        <f t="shared" si="1247"/>
        <v>Đ</v>
      </c>
      <c r="EQ757" s="5" t="str">
        <f t="shared" si="1247"/>
        <v>Đ</v>
      </c>
      <c r="ER757" s="5" t="str">
        <f t="shared" si="1247"/>
        <v>Đ</v>
      </c>
      <c r="ES757" s="5" t="str">
        <f t="shared" si="1247"/>
        <v>Đ</v>
      </c>
      <c r="ET757" s="5" t="str">
        <f t="shared" si="1247"/>
        <v>Đ</v>
      </c>
      <c r="EU757" s="331"/>
      <c r="EV757" s="329"/>
      <c r="EW757" s="331"/>
      <c r="EX757" s="329"/>
      <c r="EY757" s="331"/>
      <c r="EZ757" s="329"/>
      <c r="FA757" s="331"/>
      <c r="FB757" s="329"/>
      <c r="FC757" s="333"/>
      <c r="FD757" s="343"/>
      <c r="FJ757" s="5" t="str">
        <f>IF(FJ755&gt;=50%,"KĐG",IF(FJ756&gt;=1.6,"Đ",IF(FJ756&gt;=1,"CCG","CĐ")))</f>
        <v>Đ</v>
      </c>
      <c r="FK757" s="5" t="str">
        <f t="shared" ref="FK757:GN757" si="1248">IF(FK755&gt;=50%,"KĐG",IF(FK756&gt;=1.6,"Đ",IF(FK756&gt;=1,"CCG","CĐ")))</f>
        <v>Đ</v>
      </c>
      <c r="FL757" s="5" t="str">
        <f t="shared" si="1248"/>
        <v>Đ</v>
      </c>
      <c r="FM757" s="5" t="str">
        <f t="shared" si="1248"/>
        <v>CCG</v>
      </c>
      <c r="FN757" s="5" t="str">
        <f t="shared" si="1248"/>
        <v>Đ</v>
      </c>
      <c r="FO757" s="5" t="str">
        <f t="shared" si="1248"/>
        <v>Đ</v>
      </c>
      <c r="FP757" s="5" t="str">
        <f t="shared" si="1248"/>
        <v>Đ</v>
      </c>
      <c r="FQ757" s="5" t="str">
        <f t="shared" si="1248"/>
        <v>Đ</v>
      </c>
      <c r="FR757" s="5" t="str">
        <f t="shared" si="1248"/>
        <v>Đ</v>
      </c>
      <c r="FS757" s="5" t="str">
        <f t="shared" si="1248"/>
        <v>Đ</v>
      </c>
      <c r="FT757" s="5" t="str">
        <f t="shared" si="1248"/>
        <v>Đ</v>
      </c>
      <c r="FU757" s="5" t="str">
        <f t="shared" si="1248"/>
        <v>Đ</v>
      </c>
      <c r="FV757" s="5" t="str">
        <f t="shared" si="1248"/>
        <v>Đ</v>
      </c>
      <c r="FW757" s="5" t="str">
        <f t="shared" si="1248"/>
        <v>Đ</v>
      </c>
      <c r="FX757" s="5" t="str">
        <f t="shared" si="1248"/>
        <v>Đ</v>
      </c>
      <c r="FY757" s="5" t="str">
        <f t="shared" si="1248"/>
        <v>Đ</v>
      </c>
      <c r="FZ757" s="5" t="str">
        <f t="shared" si="1248"/>
        <v>Đ</v>
      </c>
      <c r="GA757" s="5" t="str">
        <f t="shared" si="1248"/>
        <v>Đ</v>
      </c>
      <c r="GB757" s="5" t="str">
        <f t="shared" si="1248"/>
        <v>Đ</v>
      </c>
      <c r="GC757" s="5" t="str">
        <f t="shared" si="1248"/>
        <v>Đ</v>
      </c>
      <c r="GD757" s="5" t="str">
        <f t="shared" si="1248"/>
        <v>Đ</v>
      </c>
      <c r="GE757" s="5" t="str">
        <f t="shared" si="1248"/>
        <v>Đ</v>
      </c>
      <c r="GF757" s="5" t="str">
        <f t="shared" si="1248"/>
        <v>Đ</v>
      </c>
      <c r="GG757" s="5" t="str">
        <f t="shared" si="1248"/>
        <v>CCG</v>
      </c>
      <c r="GH757" s="5" t="str">
        <f t="shared" si="1248"/>
        <v>Đ</v>
      </c>
      <c r="GI757" s="5" t="str">
        <f t="shared" si="1248"/>
        <v>Đ</v>
      </c>
      <c r="GJ757" s="5" t="str">
        <f t="shared" si="1248"/>
        <v>Đ</v>
      </c>
      <c r="GK757" s="5" t="str">
        <f t="shared" si="1248"/>
        <v>Đ</v>
      </c>
      <c r="GL757" s="5" t="str">
        <f t="shared" si="1248"/>
        <v>Đ</v>
      </c>
      <c r="GM757" s="5" t="str">
        <f t="shared" si="1248"/>
        <v>Đ</v>
      </c>
      <c r="GN757" s="5" t="str">
        <f t="shared" si="1248"/>
        <v>Đ</v>
      </c>
      <c r="GO757" s="331"/>
      <c r="GP757" s="329"/>
      <c r="GQ757" s="331"/>
      <c r="GR757" s="329"/>
      <c r="GS757" s="331"/>
      <c r="GT757" s="329"/>
      <c r="GU757" s="331"/>
      <c r="GV757" s="329"/>
      <c r="GW757" s="333"/>
      <c r="GX757" s="343"/>
      <c r="HD757" s="8" t="str">
        <f>IF(HD755&gt;=50%,"KĐG",IF(HD756&gt;=1.6,"Đ",IF(HD756&gt;=1,"CCG","CĐ")))</f>
        <v>Đ</v>
      </c>
      <c r="HE757" s="8" t="str">
        <f t="shared" ref="HE757:IG757" si="1249">IF(HE755&gt;=50%,"KĐG",IF(HE756&gt;=1.6,"Đ",IF(HE756&gt;=1,"CCG","CĐ")))</f>
        <v>Đ</v>
      </c>
      <c r="HF757" s="8" t="str">
        <f t="shared" si="1249"/>
        <v>CCG</v>
      </c>
      <c r="HG757" s="8" t="str">
        <f t="shared" si="1249"/>
        <v>Đ</v>
      </c>
      <c r="HH757" s="8" t="str">
        <f t="shared" si="1249"/>
        <v>Đ</v>
      </c>
      <c r="HI757" s="8" t="str">
        <f t="shared" si="1249"/>
        <v>Đ</v>
      </c>
      <c r="HJ757" s="8" t="str">
        <f t="shared" si="1249"/>
        <v>Đ</v>
      </c>
      <c r="HK757" s="8" t="str">
        <f t="shared" si="1249"/>
        <v>Đ</v>
      </c>
      <c r="HL757" s="8" t="str">
        <f t="shared" si="1249"/>
        <v>Đ</v>
      </c>
      <c r="HM757" s="8" t="str">
        <f t="shared" si="1249"/>
        <v>Đ</v>
      </c>
      <c r="HN757" s="8" t="str">
        <f t="shared" si="1249"/>
        <v>CCG</v>
      </c>
      <c r="HO757" s="8" t="str">
        <f t="shared" si="1249"/>
        <v>Đ</v>
      </c>
      <c r="HP757" s="8" t="str">
        <f t="shared" si="1249"/>
        <v>CCG</v>
      </c>
      <c r="HQ757" s="8" t="str">
        <f t="shared" si="1249"/>
        <v>Đ</v>
      </c>
      <c r="HR757" s="8" t="str">
        <f t="shared" si="1249"/>
        <v>Đ</v>
      </c>
      <c r="HS757" s="8" t="str">
        <f t="shared" si="1249"/>
        <v>Đ</v>
      </c>
      <c r="HT757" s="8" t="str">
        <f t="shared" si="1249"/>
        <v>Đ</v>
      </c>
      <c r="HU757" s="8" t="str">
        <f t="shared" si="1249"/>
        <v>Đ</v>
      </c>
      <c r="HV757" s="8" t="str">
        <f t="shared" si="1249"/>
        <v>Đ</v>
      </c>
      <c r="HW757" s="8"/>
      <c r="HX757" s="8"/>
      <c r="HY757" s="8"/>
      <c r="HZ757" s="8"/>
      <c r="IA757" s="8"/>
      <c r="IB757" s="8"/>
      <c r="IC757" s="8" t="str">
        <f t="shared" si="1249"/>
        <v>Đ</v>
      </c>
      <c r="ID757" s="8" t="str">
        <f t="shared" si="1249"/>
        <v>Đ</v>
      </c>
      <c r="IE757" s="8" t="str">
        <f t="shared" si="1249"/>
        <v>Đ</v>
      </c>
      <c r="IF757" s="8" t="str">
        <f t="shared" si="1249"/>
        <v>Đ</v>
      </c>
      <c r="IG757" s="8" t="str">
        <f t="shared" si="1249"/>
        <v>Đ</v>
      </c>
      <c r="IH757" s="338"/>
      <c r="II757" s="340"/>
      <c r="IJ757" s="338"/>
      <c r="IK757" s="340"/>
      <c r="IL757" s="338"/>
      <c r="IM757" s="340"/>
      <c r="IN757" s="338"/>
      <c r="IO757" s="340"/>
      <c r="IP757" s="348"/>
      <c r="IQ757" s="360"/>
      <c r="IR757" s="103"/>
      <c r="IW757" s="105" t="str">
        <f>IF(IW755&gt;=50%,"KĐG",IF(IW756&gt;=1.6,"Đ",IF(IW756&gt;=1,"CCG","CĐ")))</f>
        <v>Đ</v>
      </c>
      <c r="IX757" s="105" t="str">
        <f t="shared" ref="IX757:JU757" si="1250">IF(IX755&gt;=50%,"KĐG",IF(IX756&gt;=1.6,"Đ",IF(IX756&gt;=1,"CCG","CĐ")))</f>
        <v>Đ</v>
      </c>
      <c r="IY757" s="105" t="str">
        <f t="shared" si="1250"/>
        <v>Đ</v>
      </c>
      <c r="IZ757" s="105" t="str">
        <f t="shared" si="1250"/>
        <v>CCG</v>
      </c>
      <c r="JA757" s="105" t="str">
        <f t="shared" si="1250"/>
        <v>Đ</v>
      </c>
      <c r="JB757" s="105" t="str">
        <f t="shared" si="1250"/>
        <v>Đ</v>
      </c>
      <c r="JC757" s="105" t="str">
        <f t="shared" si="1250"/>
        <v>Đ</v>
      </c>
      <c r="JD757" s="105" t="str">
        <f t="shared" si="1250"/>
        <v>Đ</v>
      </c>
      <c r="JE757" s="105" t="str">
        <f t="shared" si="1250"/>
        <v>Đ</v>
      </c>
      <c r="JF757" s="105" t="str">
        <f t="shared" si="1250"/>
        <v>Đ</v>
      </c>
      <c r="JG757" s="105" t="str">
        <f t="shared" si="1250"/>
        <v>Đ</v>
      </c>
      <c r="JH757" s="105" t="str">
        <f t="shared" si="1250"/>
        <v>Đ</v>
      </c>
      <c r="JI757" s="105" t="str">
        <f t="shared" si="1250"/>
        <v>Đ</v>
      </c>
      <c r="JJ757" s="105" t="str">
        <f t="shared" si="1250"/>
        <v>Đ</v>
      </c>
      <c r="JK757" s="105" t="str">
        <f t="shared" si="1250"/>
        <v>Đ</v>
      </c>
      <c r="JL757" s="105" t="str">
        <f t="shared" si="1250"/>
        <v>Đ</v>
      </c>
      <c r="JM757" s="105" t="str">
        <f t="shared" si="1250"/>
        <v>Đ</v>
      </c>
      <c r="JN757" s="105" t="str">
        <f t="shared" si="1250"/>
        <v>Đ</v>
      </c>
      <c r="JO757" s="105" t="str">
        <f t="shared" si="1250"/>
        <v>Đ</v>
      </c>
      <c r="JP757" s="105" t="str">
        <f t="shared" si="1250"/>
        <v>Đ</v>
      </c>
      <c r="JQ757" s="105" t="str">
        <f t="shared" si="1250"/>
        <v>Đ</v>
      </c>
      <c r="JR757" s="105" t="str">
        <f t="shared" si="1250"/>
        <v>Đ</v>
      </c>
      <c r="JS757" s="105" t="str">
        <f t="shared" si="1250"/>
        <v>Đ</v>
      </c>
      <c r="JT757" s="105" t="str">
        <f t="shared" si="1250"/>
        <v>Đ</v>
      </c>
      <c r="JU757" s="105" t="str">
        <f t="shared" si="1250"/>
        <v>Đ</v>
      </c>
      <c r="JV757" s="105" t="str">
        <f t="shared" ref="JV757:JZ757" si="1251">IF(JV755&gt;=50%,"KĐG",IF(JV756&gt;=1.6,"Đ",IF(JV756&gt;=1,"CCG","CĐ")))</f>
        <v>Đ</v>
      </c>
      <c r="JW757" s="105" t="str">
        <f t="shared" si="1251"/>
        <v>Đ</v>
      </c>
      <c r="JX757" s="105" t="str">
        <f t="shared" si="1251"/>
        <v>Đ</v>
      </c>
      <c r="JY757" s="105" t="str">
        <f t="shared" si="1251"/>
        <v>Đ</v>
      </c>
      <c r="JZ757" s="105" t="str">
        <f t="shared" si="1251"/>
        <v>Đ</v>
      </c>
      <c r="KA757" s="358"/>
      <c r="KB757" s="351"/>
      <c r="KC757" s="358"/>
      <c r="KD757" s="354"/>
      <c r="KE757" s="358"/>
      <c r="KF757" s="354"/>
      <c r="KG757" s="358"/>
      <c r="KH757" s="354"/>
      <c r="KI757" s="356"/>
      <c r="KJ757" s="361"/>
      <c r="KN757" s="17" t="str">
        <f>IF(KN755&gt;=50%,"KĐG",IF(KN756&gt;=1.6,"Đ",IF(KN756&gt;=1,"CCG","CĐ")))</f>
        <v>Đ</v>
      </c>
      <c r="KO757" s="17" t="str">
        <f t="shared" ref="KO757:LQ757" si="1252">IF(KO755&gt;=50%,"KĐG",IF(KO756&gt;=1.6,"Đ",IF(KO756&gt;=1,"CCG","CĐ")))</f>
        <v>Đ</v>
      </c>
      <c r="KP757" s="17" t="str">
        <f t="shared" si="1252"/>
        <v>Đ</v>
      </c>
      <c r="KQ757" s="17" t="str">
        <f t="shared" si="1252"/>
        <v>Đ</v>
      </c>
      <c r="KR757" s="17" t="str">
        <f t="shared" si="1252"/>
        <v>Đ</v>
      </c>
      <c r="KS757" s="17" t="str">
        <f t="shared" si="1252"/>
        <v>Đ</v>
      </c>
      <c r="KT757" s="17" t="str">
        <f t="shared" si="1252"/>
        <v>Đ</v>
      </c>
      <c r="KU757" s="17" t="str">
        <f t="shared" si="1252"/>
        <v>Đ</v>
      </c>
      <c r="KV757" s="17" t="str">
        <f t="shared" si="1252"/>
        <v>Đ</v>
      </c>
      <c r="KW757" s="17" t="str">
        <f t="shared" si="1252"/>
        <v>Đ</v>
      </c>
      <c r="KX757" s="17" t="str">
        <f t="shared" si="1252"/>
        <v>Đ</v>
      </c>
      <c r="KY757" s="17" t="str">
        <f t="shared" si="1252"/>
        <v>Đ</v>
      </c>
      <c r="KZ757" s="17" t="str">
        <f t="shared" si="1252"/>
        <v>Đ</v>
      </c>
      <c r="LA757" s="17" t="str">
        <f t="shared" si="1252"/>
        <v>Đ</v>
      </c>
      <c r="LB757" s="17" t="str">
        <f t="shared" si="1252"/>
        <v>Đ</v>
      </c>
      <c r="LC757" s="17" t="str">
        <f t="shared" si="1252"/>
        <v>Đ</v>
      </c>
      <c r="LD757" s="17" t="str">
        <f t="shared" si="1252"/>
        <v>Đ</v>
      </c>
      <c r="LE757" s="17" t="str">
        <f t="shared" si="1252"/>
        <v>Đ</v>
      </c>
      <c r="LF757" s="17" t="str">
        <f t="shared" si="1252"/>
        <v>Đ</v>
      </c>
      <c r="LG757" s="17" t="str">
        <f t="shared" si="1252"/>
        <v>Đ</v>
      </c>
      <c r="LH757" s="17" t="str">
        <f t="shared" si="1252"/>
        <v>Đ</v>
      </c>
      <c r="LI757" s="17" t="str">
        <f t="shared" si="1252"/>
        <v>Đ</v>
      </c>
      <c r="LJ757" s="17" t="str">
        <f t="shared" si="1252"/>
        <v>Đ</v>
      </c>
      <c r="LK757" s="17" t="str">
        <f t="shared" ref="LK757:LN757" si="1253">IF(LK755&gt;=50%,"KĐG",IF(LK756&gt;=1.6,"Đ",IF(LK756&gt;=1,"CCG","CĐ")))</f>
        <v>Đ</v>
      </c>
      <c r="LL757" s="17" t="str">
        <f t="shared" si="1253"/>
        <v>Đ</v>
      </c>
      <c r="LM757" s="17" t="str">
        <f t="shared" si="1253"/>
        <v>Đ</v>
      </c>
      <c r="LN757" s="17" t="str">
        <f t="shared" si="1253"/>
        <v>Đ</v>
      </c>
      <c r="LO757" s="17" t="str">
        <f t="shared" si="1252"/>
        <v>Đ</v>
      </c>
      <c r="LP757" s="17" t="str">
        <f t="shared" si="1252"/>
        <v>Đ</v>
      </c>
      <c r="LQ757" s="17" t="str">
        <f t="shared" si="1252"/>
        <v>Đ</v>
      </c>
      <c r="LR757" s="331"/>
      <c r="LS757" s="329"/>
      <c r="LT757" s="331"/>
      <c r="LU757" s="329"/>
      <c r="LV757" s="331"/>
      <c r="LW757" s="329"/>
      <c r="LX757" s="331"/>
      <c r="LY757" s="329"/>
      <c r="LZ757" s="333"/>
      <c r="MA757" s="352"/>
      <c r="MD757" s="5" t="str">
        <f>IF(MD755&gt;=50%,"KĐG",IF(MD756&gt;=1.6,"Đ",IF(MD756&gt;=1,"CCG","CĐ")))</f>
        <v>Đ</v>
      </c>
      <c r="ME757" s="5" t="str">
        <f t="shared" ref="ME757:NC757" si="1254">IF(ME755&gt;=50%,"KĐG",IF(ME756&gt;=1.6,"Đ",IF(ME756&gt;=1,"CCG","CĐ")))</f>
        <v>Đ</v>
      </c>
      <c r="MF757" s="5" t="str">
        <f t="shared" si="1254"/>
        <v>Đ</v>
      </c>
      <c r="MG757" s="5" t="str">
        <f t="shared" si="1254"/>
        <v>Đ</v>
      </c>
      <c r="MH757" s="5" t="str">
        <f t="shared" si="1254"/>
        <v>Đ</v>
      </c>
      <c r="MI757" s="5" t="str">
        <f t="shared" si="1254"/>
        <v>Đ</v>
      </c>
      <c r="MJ757" s="5" t="str">
        <f t="shared" si="1254"/>
        <v>Đ</v>
      </c>
      <c r="MK757" s="5" t="str">
        <f t="shared" si="1254"/>
        <v>Đ</v>
      </c>
      <c r="ML757" s="5" t="str">
        <f t="shared" si="1254"/>
        <v>Đ</v>
      </c>
      <c r="MM757" s="5" t="str">
        <f t="shared" si="1254"/>
        <v>Đ</v>
      </c>
      <c r="MN757" s="5" t="str">
        <f t="shared" si="1254"/>
        <v>CCG</v>
      </c>
      <c r="MO757" s="5" t="str">
        <f t="shared" si="1254"/>
        <v>Đ</v>
      </c>
      <c r="MP757" s="5" t="str">
        <f t="shared" si="1254"/>
        <v>CCG</v>
      </c>
      <c r="MQ757" s="5" t="str">
        <f t="shared" si="1254"/>
        <v>Đ</v>
      </c>
      <c r="MR757" s="5" t="str">
        <f t="shared" si="1254"/>
        <v>Đ</v>
      </c>
      <c r="MS757" s="5" t="str">
        <f t="shared" si="1254"/>
        <v>CCG</v>
      </c>
      <c r="MT757" s="5" t="str">
        <f t="shared" si="1254"/>
        <v>Đ</v>
      </c>
      <c r="MU757" s="5" t="str">
        <f t="shared" si="1254"/>
        <v>Đ</v>
      </c>
      <c r="MV757" s="5" t="str">
        <f t="shared" si="1254"/>
        <v>Đ</v>
      </c>
      <c r="MW757" s="5" t="str">
        <f t="shared" si="1254"/>
        <v>Đ</v>
      </c>
      <c r="MX757" s="5" t="str">
        <f t="shared" si="1254"/>
        <v>Đ</v>
      </c>
      <c r="MY757" s="5" t="str">
        <f t="shared" si="1254"/>
        <v>Đ</v>
      </c>
      <c r="MZ757" s="5" t="str">
        <f t="shared" si="1254"/>
        <v>Đ</v>
      </c>
      <c r="NA757" s="5" t="str">
        <f t="shared" si="1254"/>
        <v>Đ</v>
      </c>
      <c r="NB757" s="5"/>
      <c r="NC757" s="5" t="str">
        <f t="shared" si="1254"/>
        <v>Đ</v>
      </c>
      <c r="ND757" s="331"/>
      <c r="NE757" s="329"/>
      <c r="NF757" s="331"/>
      <c r="NG757" s="329"/>
      <c r="NH757" s="331"/>
      <c r="NI757" s="329"/>
      <c r="NJ757" s="331"/>
      <c r="NK757" s="329"/>
      <c r="NL757" s="333"/>
      <c r="NM757" s="343"/>
      <c r="NP757" s="5" t="e">
        <f>IF(NP755&gt;=50%,"KĐG",IF(NP756&gt;=1.6,"Đ",IF(NP756&gt;=1,"CCG","CĐ")))</f>
        <v>#REF!</v>
      </c>
      <c r="NQ757" s="5" t="e">
        <f t="shared" ref="NQ757:OO757" si="1255">IF(NQ755&gt;=50%,"KĐG",IF(NQ756&gt;=1.6,"Đ",IF(NQ756&gt;=1,"CCG","CĐ")))</f>
        <v>#REF!</v>
      </c>
      <c r="NR757" s="5" t="e">
        <f t="shared" si="1255"/>
        <v>#REF!</v>
      </c>
      <c r="NS757" s="5" t="e">
        <f t="shared" si="1255"/>
        <v>#REF!</v>
      </c>
      <c r="NT757" s="5" t="e">
        <f t="shared" si="1255"/>
        <v>#REF!</v>
      </c>
      <c r="NU757" s="5" t="e">
        <f t="shared" si="1255"/>
        <v>#REF!</v>
      </c>
      <c r="NV757" s="5" t="e">
        <f t="shared" si="1255"/>
        <v>#REF!</v>
      </c>
      <c r="NW757" s="5" t="e">
        <f t="shared" si="1255"/>
        <v>#REF!</v>
      </c>
      <c r="NX757" s="5" t="e">
        <f t="shared" si="1255"/>
        <v>#REF!</v>
      </c>
      <c r="NY757" s="5" t="e">
        <f t="shared" si="1255"/>
        <v>#REF!</v>
      </c>
      <c r="NZ757" s="5" t="e">
        <f t="shared" si="1255"/>
        <v>#REF!</v>
      </c>
      <c r="OA757" s="5" t="e">
        <f t="shared" si="1255"/>
        <v>#REF!</v>
      </c>
      <c r="OB757" s="5" t="e">
        <f t="shared" si="1255"/>
        <v>#REF!</v>
      </c>
      <c r="OC757" s="5" t="e">
        <f t="shared" si="1255"/>
        <v>#REF!</v>
      </c>
      <c r="OD757" s="5" t="e">
        <f t="shared" si="1255"/>
        <v>#REF!</v>
      </c>
      <c r="OE757" s="5" t="e">
        <f t="shared" si="1255"/>
        <v>#REF!</v>
      </c>
      <c r="OF757" s="5" t="e">
        <f t="shared" si="1255"/>
        <v>#REF!</v>
      </c>
      <c r="OG757" s="5" t="e">
        <f t="shared" si="1255"/>
        <v>#REF!</v>
      </c>
      <c r="OH757" s="5" t="e">
        <f t="shared" si="1255"/>
        <v>#REF!</v>
      </c>
      <c r="OI757" s="5" t="e">
        <f t="shared" si="1255"/>
        <v>#REF!</v>
      </c>
      <c r="OJ757" s="5" t="e">
        <f t="shared" si="1255"/>
        <v>#REF!</v>
      </c>
      <c r="OK757" s="5" t="e">
        <f t="shared" si="1255"/>
        <v>#REF!</v>
      </c>
      <c r="OL757" s="5" t="e">
        <f t="shared" si="1255"/>
        <v>#REF!</v>
      </c>
      <c r="OM757" s="5" t="e">
        <f t="shared" si="1255"/>
        <v>#REF!</v>
      </c>
      <c r="ON757" s="5" t="e">
        <f t="shared" si="1255"/>
        <v>#REF!</v>
      </c>
      <c r="OO757" s="5" t="e">
        <f t="shared" si="1255"/>
        <v>#REF!</v>
      </c>
      <c r="OP757" s="331"/>
      <c r="OQ757" s="329"/>
      <c r="OR757" s="331"/>
      <c r="OS757" s="329"/>
      <c r="OT757" s="331"/>
      <c r="OU757" s="329"/>
      <c r="OV757" s="331"/>
      <c r="OW757" s="329"/>
      <c r="OX757" s="333"/>
      <c r="OY757" s="343"/>
    </row>
    <row r="758" spans="2:415" s="39" customFormat="1" hidden="1">
      <c r="C758" s="1"/>
      <c r="D758" s="38"/>
      <c r="E758" s="46"/>
      <c r="F758" s="38"/>
      <c r="G758" s="38"/>
      <c r="H758" s="38"/>
      <c r="I758" s="38"/>
      <c r="J758" s="49"/>
      <c r="K758" s="38"/>
      <c r="L758" s="38"/>
      <c r="Q758" s="21"/>
      <c r="R758" s="21"/>
      <c r="S758" s="21"/>
      <c r="T758" s="21"/>
      <c r="U758" s="21"/>
      <c r="V758" s="21"/>
      <c r="W758" s="21"/>
      <c r="X758" s="21"/>
      <c r="Y758" s="21"/>
      <c r="Z758" s="21"/>
      <c r="AA758" s="21"/>
      <c r="AB758" s="21"/>
      <c r="BI758" s="38"/>
      <c r="BJ758" s="38"/>
      <c r="BK758" s="38"/>
      <c r="BL758" s="38"/>
      <c r="BM758" s="38"/>
      <c r="BN758" s="38"/>
      <c r="BO758" s="38"/>
      <c r="BP758" s="38"/>
      <c r="BQ758" s="38"/>
      <c r="BR758" s="22"/>
      <c r="KJ758" s="106"/>
      <c r="KQ758" s="32"/>
    </row>
    <row r="759" spans="2:415" s="39" customFormat="1" ht="56.25" hidden="1">
      <c r="B759" s="445" t="s">
        <v>376</v>
      </c>
      <c r="C759" s="50" t="s">
        <v>650</v>
      </c>
      <c r="D759" s="85"/>
      <c r="E759" s="46"/>
      <c r="F759" s="38"/>
      <c r="G759" s="38"/>
      <c r="H759" s="38"/>
      <c r="I759" s="38"/>
      <c r="J759" s="49"/>
      <c r="K759" s="38"/>
      <c r="L759" s="38"/>
      <c r="Q759" s="21"/>
      <c r="R759" s="21"/>
      <c r="S759" s="21"/>
      <c r="T759" s="21"/>
      <c r="U759" s="21"/>
      <c r="V759" s="21"/>
      <c r="W759" s="21"/>
      <c r="X759" s="21"/>
      <c r="Y759" s="21"/>
      <c r="Z759" s="21"/>
      <c r="AA759" s="21"/>
      <c r="AB759" s="21"/>
      <c r="BI759" s="38"/>
      <c r="BJ759" s="38"/>
      <c r="BK759" s="38"/>
      <c r="BL759" s="38"/>
      <c r="BM759" s="38"/>
      <c r="BN759" s="38"/>
      <c r="BO759" s="38"/>
      <c r="BP759" s="38"/>
      <c r="BQ759" s="38"/>
      <c r="BR759" s="22"/>
      <c r="KJ759" s="106"/>
      <c r="KQ759" s="32"/>
      <c r="NP759" s="10">
        <f t="shared" ref="NP759:OO759" si="1256">COUNTIFS($M$13:$M$724,"Thể chất",NP$13:NP$724,"2")</f>
        <v>6</v>
      </c>
      <c r="NQ759" s="10">
        <f t="shared" si="1256"/>
        <v>6</v>
      </c>
      <c r="NR759" s="10">
        <f t="shared" si="1256"/>
        <v>6</v>
      </c>
      <c r="NS759" s="10">
        <f t="shared" si="1256"/>
        <v>6</v>
      </c>
      <c r="NT759" s="10">
        <f t="shared" si="1256"/>
        <v>6</v>
      </c>
      <c r="NU759" s="10">
        <f t="shared" si="1256"/>
        <v>6</v>
      </c>
      <c r="NV759" s="10">
        <f t="shared" si="1256"/>
        <v>6</v>
      </c>
      <c r="NW759" s="10">
        <f t="shared" si="1256"/>
        <v>6</v>
      </c>
      <c r="NX759" s="10">
        <f t="shared" si="1256"/>
        <v>6</v>
      </c>
      <c r="NY759" s="10">
        <f t="shared" si="1256"/>
        <v>6</v>
      </c>
      <c r="NZ759" s="10">
        <f t="shared" si="1256"/>
        <v>3</v>
      </c>
      <c r="OA759" s="10">
        <f t="shared" si="1256"/>
        <v>6</v>
      </c>
      <c r="OB759" s="10">
        <f t="shared" si="1256"/>
        <v>2</v>
      </c>
      <c r="OC759" s="10">
        <f t="shared" si="1256"/>
        <v>6</v>
      </c>
      <c r="OD759" s="10">
        <f t="shared" si="1256"/>
        <v>6</v>
      </c>
      <c r="OE759" s="10">
        <f t="shared" si="1256"/>
        <v>6</v>
      </c>
      <c r="OF759" s="10">
        <f t="shared" si="1256"/>
        <v>6</v>
      </c>
      <c r="OG759" s="10">
        <f t="shared" si="1256"/>
        <v>6</v>
      </c>
      <c r="OH759" s="10">
        <f t="shared" si="1256"/>
        <v>6</v>
      </c>
      <c r="OI759" s="10">
        <f t="shared" si="1256"/>
        <v>6</v>
      </c>
      <c r="OJ759" s="10">
        <f t="shared" si="1256"/>
        <v>6</v>
      </c>
      <c r="OK759" s="10">
        <f t="shared" si="1256"/>
        <v>6</v>
      </c>
      <c r="OL759" s="10">
        <f t="shared" si="1256"/>
        <v>6</v>
      </c>
      <c r="OM759" s="10">
        <f t="shared" si="1256"/>
        <v>6</v>
      </c>
      <c r="ON759" s="10">
        <f t="shared" si="1256"/>
        <v>6</v>
      </c>
      <c r="OO759" s="10">
        <f t="shared" si="1256"/>
        <v>6</v>
      </c>
      <c r="OP759" s="322"/>
      <c r="OQ759" s="322"/>
      <c r="OR759" s="322"/>
      <c r="OS759" s="322"/>
      <c r="OT759" s="322"/>
      <c r="OU759" s="322"/>
      <c r="OV759" s="322"/>
      <c r="OW759" s="322"/>
      <c r="OX759" s="323"/>
      <c r="OY759" s="10">
        <f>COUNTIFS($J$1:$J$681,"Thể chất",OY$1:OY$681,"2")</f>
        <v>0</v>
      </c>
    </row>
    <row r="760" spans="2:415" s="39" customFormat="1" ht="56.25" hidden="1">
      <c r="B760" s="446"/>
      <c r="C760" s="50" t="s">
        <v>651</v>
      </c>
      <c r="D760" s="85"/>
      <c r="E760" s="46"/>
      <c r="F760" s="38"/>
      <c r="G760" s="38"/>
      <c r="H760" s="38"/>
      <c r="I760" s="38"/>
      <c r="J760" s="49"/>
      <c r="K760" s="38"/>
      <c r="L760" s="38"/>
      <c r="Q760" s="21"/>
      <c r="R760" s="21"/>
      <c r="S760" s="21"/>
      <c r="T760" s="21"/>
      <c r="U760" s="21"/>
      <c r="V760" s="21"/>
      <c r="W760" s="21"/>
      <c r="X760" s="21"/>
      <c r="Y760" s="21"/>
      <c r="Z760" s="21"/>
      <c r="AA760" s="21"/>
      <c r="AB760" s="21"/>
      <c r="BI760" s="38"/>
      <c r="BJ760" s="38"/>
      <c r="BK760" s="38"/>
      <c r="BL760" s="38"/>
      <c r="BM760" s="38"/>
      <c r="BN760" s="38"/>
      <c r="BO760" s="38"/>
      <c r="BP760" s="38"/>
      <c r="BQ760" s="38"/>
      <c r="BR760" s="22"/>
      <c r="KJ760" s="106"/>
      <c r="KQ760" s="32"/>
      <c r="NP760" s="10">
        <f t="shared" ref="NP760:OO760" si="1257">COUNTIFS($M$13:$M$724,"Thể chất",NP$13:NP$724,"1")</f>
        <v>0</v>
      </c>
      <c r="NQ760" s="10">
        <f t="shared" si="1257"/>
        <v>0</v>
      </c>
      <c r="NR760" s="10">
        <f t="shared" si="1257"/>
        <v>0</v>
      </c>
      <c r="NS760" s="10">
        <f t="shared" si="1257"/>
        <v>0</v>
      </c>
      <c r="NT760" s="10">
        <f t="shared" si="1257"/>
        <v>0</v>
      </c>
      <c r="NU760" s="10">
        <f t="shared" si="1257"/>
        <v>0</v>
      </c>
      <c r="NV760" s="10">
        <f t="shared" si="1257"/>
        <v>0</v>
      </c>
      <c r="NW760" s="10">
        <f t="shared" si="1257"/>
        <v>0</v>
      </c>
      <c r="NX760" s="10">
        <f t="shared" si="1257"/>
        <v>0</v>
      </c>
      <c r="NY760" s="10">
        <f t="shared" si="1257"/>
        <v>0</v>
      </c>
      <c r="NZ760" s="10">
        <f t="shared" si="1257"/>
        <v>3</v>
      </c>
      <c r="OA760" s="10">
        <f t="shared" si="1257"/>
        <v>0</v>
      </c>
      <c r="OB760" s="10">
        <f t="shared" si="1257"/>
        <v>4</v>
      </c>
      <c r="OC760" s="10">
        <f t="shared" si="1257"/>
        <v>0</v>
      </c>
      <c r="OD760" s="10">
        <f t="shared" si="1257"/>
        <v>0</v>
      </c>
      <c r="OE760" s="10">
        <f t="shared" si="1257"/>
        <v>0</v>
      </c>
      <c r="OF760" s="10">
        <f t="shared" si="1257"/>
        <v>0</v>
      </c>
      <c r="OG760" s="10">
        <f t="shared" si="1257"/>
        <v>0</v>
      </c>
      <c r="OH760" s="10">
        <f t="shared" si="1257"/>
        <v>0</v>
      </c>
      <c r="OI760" s="10">
        <f t="shared" si="1257"/>
        <v>0</v>
      </c>
      <c r="OJ760" s="10">
        <f t="shared" si="1257"/>
        <v>0</v>
      </c>
      <c r="OK760" s="10">
        <f t="shared" si="1257"/>
        <v>0</v>
      </c>
      <c r="OL760" s="10">
        <f t="shared" si="1257"/>
        <v>0</v>
      </c>
      <c r="OM760" s="10">
        <f t="shared" si="1257"/>
        <v>0</v>
      </c>
      <c r="ON760" s="10">
        <f t="shared" si="1257"/>
        <v>0</v>
      </c>
      <c r="OO760" s="10">
        <f t="shared" si="1257"/>
        <v>0</v>
      </c>
      <c r="OP760" s="324"/>
      <c r="OQ760" s="324"/>
      <c r="OR760" s="324"/>
      <c r="OS760" s="324"/>
      <c r="OT760" s="324"/>
      <c r="OU760" s="324"/>
      <c r="OV760" s="324"/>
      <c r="OW760" s="324"/>
      <c r="OX760" s="325"/>
      <c r="OY760" s="10">
        <f>COUNTIFS($J$1:$J$681,"Thể chất",OY$1:OY$681,"1")</f>
        <v>0</v>
      </c>
    </row>
    <row r="761" spans="2:415" s="39" customFormat="1" ht="56.25" hidden="1">
      <c r="B761" s="446"/>
      <c r="C761" s="50" t="s">
        <v>652</v>
      </c>
      <c r="D761" s="85"/>
      <c r="E761" s="46"/>
      <c r="F761" s="38"/>
      <c r="G761" s="38"/>
      <c r="H761" s="38"/>
      <c r="I761" s="38"/>
      <c r="J761" s="49"/>
      <c r="K761" s="38"/>
      <c r="L761" s="38"/>
      <c r="Q761" s="21"/>
      <c r="R761" s="21"/>
      <c r="S761" s="21"/>
      <c r="T761" s="21"/>
      <c r="U761" s="21"/>
      <c r="V761" s="21"/>
      <c r="W761" s="21"/>
      <c r="X761" s="21"/>
      <c r="Y761" s="21"/>
      <c r="Z761" s="21"/>
      <c r="AA761" s="21"/>
      <c r="AB761" s="21"/>
      <c r="BI761" s="38"/>
      <c r="BJ761" s="38"/>
      <c r="BK761" s="38"/>
      <c r="BL761" s="38"/>
      <c r="BM761" s="38"/>
      <c r="BN761" s="38"/>
      <c r="BO761" s="38"/>
      <c r="BP761" s="38"/>
      <c r="BQ761" s="38"/>
      <c r="BR761" s="22"/>
      <c r="KJ761" s="106"/>
      <c r="KQ761" s="32"/>
      <c r="NP761" s="10">
        <f t="shared" ref="NP761:OO761" si="1258">COUNTIFS($M$13:$M$724,"Thể chất",NP$13:NP$724,"0")</f>
        <v>0</v>
      </c>
      <c r="NQ761" s="10">
        <f t="shared" si="1258"/>
        <v>0</v>
      </c>
      <c r="NR761" s="10">
        <f t="shared" si="1258"/>
        <v>0</v>
      </c>
      <c r="NS761" s="10">
        <f t="shared" si="1258"/>
        <v>0</v>
      </c>
      <c r="NT761" s="10">
        <f t="shared" si="1258"/>
        <v>0</v>
      </c>
      <c r="NU761" s="10">
        <f t="shared" si="1258"/>
        <v>0</v>
      </c>
      <c r="NV761" s="10">
        <f t="shared" si="1258"/>
        <v>0</v>
      </c>
      <c r="NW761" s="10">
        <f t="shared" si="1258"/>
        <v>0</v>
      </c>
      <c r="NX761" s="10">
        <f t="shared" si="1258"/>
        <v>0</v>
      </c>
      <c r="NY761" s="10">
        <f t="shared" si="1258"/>
        <v>0</v>
      </c>
      <c r="NZ761" s="10">
        <f t="shared" si="1258"/>
        <v>0</v>
      </c>
      <c r="OA761" s="10">
        <f t="shared" si="1258"/>
        <v>0</v>
      </c>
      <c r="OB761" s="10">
        <f t="shared" si="1258"/>
        <v>0</v>
      </c>
      <c r="OC761" s="10">
        <f t="shared" si="1258"/>
        <v>0</v>
      </c>
      <c r="OD761" s="10">
        <f t="shared" si="1258"/>
        <v>0</v>
      </c>
      <c r="OE761" s="10">
        <f t="shared" si="1258"/>
        <v>0</v>
      </c>
      <c r="OF761" s="10">
        <f t="shared" si="1258"/>
        <v>0</v>
      </c>
      <c r="OG761" s="10">
        <f t="shared" si="1258"/>
        <v>0</v>
      </c>
      <c r="OH761" s="10">
        <f t="shared" si="1258"/>
        <v>0</v>
      </c>
      <c r="OI761" s="10">
        <f t="shared" si="1258"/>
        <v>0</v>
      </c>
      <c r="OJ761" s="10">
        <f t="shared" si="1258"/>
        <v>0</v>
      </c>
      <c r="OK761" s="10">
        <f t="shared" si="1258"/>
        <v>0</v>
      </c>
      <c r="OL761" s="10">
        <f t="shared" si="1258"/>
        <v>0</v>
      </c>
      <c r="OM761" s="10">
        <f t="shared" si="1258"/>
        <v>0</v>
      </c>
      <c r="ON761" s="10">
        <f t="shared" si="1258"/>
        <v>0</v>
      </c>
      <c r="OO761" s="10">
        <f t="shared" si="1258"/>
        <v>0</v>
      </c>
      <c r="OP761" s="324"/>
      <c r="OQ761" s="324"/>
      <c r="OR761" s="324"/>
      <c r="OS761" s="324"/>
      <c r="OT761" s="324"/>
      <c r="OU761" s="324"/>
      <c r="OV761" s="324"/>
      <c r="OW761" s="324"/>
      <c r="OX761" s="325"/>
      <c r="OY761" s="10">
        <f>COUNTIFS($J$1:$J$681,"Thể chất",OY$1:OY$681,"0")</f>
        <v>0</v>
      </c>
    </row>
    <row r="762" spans="2:415" s="39" customFormat="1" ht="37.5" hidden="1">
      <c r="B762" s="446"/>
      <c r="C762" s="50" t="s">
        <v>653</v>
      </c>
      <c r="D762" s="85"/>
      <c r="E762" s="46"/>
      <c r="F762" s="38"/>
      <c r="G762" s="38"/>
      <c r="H762" s="38"/>
      <c r="I762" s="38"/>
      <c r="J762" s="49"/>
      <c r="K762" s="38"/>
      <c r="L762" s="38"/>
      <c r="Q762" s="21"/>
      <c r="R762" s="21"/>
      <c r="S762" s="21"/>
      <c r="T762" s="21"/>
      <c r="U762" s="21"/>
      <c r="V762" s="21"/>
      <c r="W762" s="21"/>
      <c r="X762" s="21"/>
      <c r="Y762" s="21"/>
      <c r="Z762" s="21"/>
      <c r="AA762" s="21"/>
      <c r="AB762" s="21"/>
      <c r="BI762" s="38"/>
      <c r="BJ762" s="38"/>
      <c r="BK762" s="38"/>
      <c r="BL762" s="38"/>
      <c r="BM762" s="38"/>
      <c r="BN762" s="38"/>
      <c r="BO762" s="38"/>
      <c r="BP762" s="38"/>
      <c r="BQ762" s="38"/>
      <c r="BR762" s="22"/>
      <c r="KJ762" s="106"/>
      <c r="KQ762" s="32"/>
      <c r="NP762" s="10">
        <f t="shared" ref="NP762:OO762" si="1259">COUNTIFS($M$13:$M$724,"Thể chất",NP$13:NP$724,"kđg")</f>
        <v>0</v>
      </c>
      <c r="NQ762" s="10">
        <f t="shared" si="1259"/>
        <v>0</v>
      </c>
      <c r="NR762" s="10">
        <f t="shared" si="1259"/>
        <v>0</v>
      </c>
      <c r="NS762" s="10">
        <f t="shared" si="1259"/>
        <v>0</v>
      </c>
      <c r="NT762" s="10">
        <f t="shared" si="1259"/>
        <v>0</v>
      </c>
      <c r="NU762" s="10">
        <f t="shared" si="1259"/>
        <v>0</v>
      </c>
      <c r="NV762" s="10">
        <f t="shared" si="1259"/>
        <v>0</v>
      </c>
      <c r="NW762" s="10">
        <f t="shared" si="1259"/>
        <v>0</v>
      </c>
      <c r="NX762" s="10">
        <f t="shared" si="1259"/>
        <v>0</v>
      </c>
      <c r="NY762" s="10">
        <f t="shared" si="1259"/>
        <v>0</v>
      </c>
      <c r="NZ762" s="10">
        <f t="shared" si="1259"/>
        <v>0</v>
      </c>
      <c r="OA762" s="10">
        <f t="shared" si="1259"/>
        <v>0</v>
      </c>
      <c r="OB762" s="10">
        <f t="shared" si="1259"/>
        <v>0</v>
      </c>
      <c r="OC762" s="10">
        <f t="shared" si="1259"/>
        <v>0</v>
      </c>
      <c r="OD762" s="10">
        <f t="shared" si="1259"/>
        <v>0</v>
      </c>
      <c r="OE762" s="10">
        <f t="shared" si="1259"/>
        <v>0</v>
      </c>
      <c r="OF762" s="10">
        <f t="shared" si="1259"/>
        <v>0</v>
      </c>
      <c r="OG762" s="10">
        <f t="shared" si="1259"/>
        <v>0</v>
      </c>
      <c r="OH762" s="10">
        <f t="shared" si="1259"/>
        <v>0</v>
      </c>
      <c r="OI762" s="10">
        <f t="shared" si="1259"/>
        <v>0</v>
      </c>
      <c r="OJ762" s="10">
        <f t="shared" si="1259"/>
        <v>0</v>
      </c>
      <c r="OK762" s="10">
        <f t="shared" si="1259"/>
        <v>0</v>
      </c>
      <c r="OL762" s="10">
        <f t="shared" si="1259"/>
        <v>0</v>
      </c>
      <c r="OM762" s="10">
        <f t="shared" si="1259"/>
        <v>0</v>
      </c>
      <c r="ON762" s="10">
        <f t="shared" si="1259"/>
        <v>0</v>
      </c>
      <c r="OO762" s="10">
        <f t="shared" si="1259"/>
        <v>0</v>
      </c>
      <c r="OP762" s="324"/>
      <c r="OQ762" s="324"/>
      <c r="OR762" s="324"/>
      <c r="OS762" s="324"/>
      <c r="OT762" s="324"/>
      <c r="OU762" s="324"/>
      <c r="OV762" s="324"/>
      <c r="OW762" s="324"/>
      <c r="OX762" s="325"/>
      <c r="OY762" s="10">
        <f>COUNTIFS($J$1:$J$681,"Thể chất",OY$1:OY$681,"kđg")</f>
        <v>0</v>
      </c>
    </row>
    <row r="763" spans="2:415" s="39" customFormat="1" ht="37.5" hidden="1">
      <c r="B763" s="446"/>
      <c r="C763" s="50" t="s">
        <v>654</v>
      </c>
      <c r="D763" s="85"/>
      <c r="E763" s="46"/>
      <c r="F763" s="38"/>
      <c r="G763" s="38"/>
      <c r="H763" s="38"/>
      <c r="I763" s="38"/>
      <c r="J763" s="49"/>
      <c r="K763" s="38"/>
      <c r="L763" s="38"/>
      <c r="Q763" s="21"/>
      <c r="R763" s="21"/>
      <c r="S763" s="21"/>
      <c r="T763" s="21"/>
      <c r="U763" s="21"/>
      <c r="V763" s="21"/>
      <c r="W763" s="21"/>
      <c r="X763" s="21"/>
      <c r="Y763" s="21"/>
      <c r="Z763" s="21"/>
      <c r="AA763" s="21"/>
      <c r="AB763" s="21"/>
      <c r="BI763" s="38"/>
      <c r="BJ763" s="38"/>
      <c r="BK763" s="38"/>
      <c r="BL763" s="38"/>
      <c r="BM763" s="38"/>
      <c r="BN763" s="38"/>
      <c r="BO763" s="38"/>
      <c r="BP763" s="38"/>
      <c r="BQ763" s="38"/>
      <c r="BR763" s="22"/>
      <c r="KJ763" s="106"/>
      <c r="KQ763" s="32"/>
      <c r="NP763" s="4">
        <f>NP762/(NP759+NP760+NP761+NP762)</f>
        <v>0</v>
      </c>
      <c r="NQ763" s="4">
        <f t="shared" ref="NQ763:OO763" si="1260">NQ762/(NQ759+NQ760+NQ761+NQ762)</f>
        <v>0</v>
      </c>
      <c r="NR763" s="4">
        <f t="shared" si="1260"/>
        <v>0</v>
      </c>
      <c r="NS763" s="4">
        <f t="shared" si="1260"/>
        <v>0</v>
      </c>
      <c r="NT763" s="4">
        <f t="shared" si="1260"/>
        <v>0</v>
      </c>
      <c r="NU763" s="4">
        <f t="shared" si="1260"/>
        <v>0</v>
      </c>
      <c r="NV763" s="4">
        <f t="shared" si="1260"/>
        <v>0</v>
      </c>
      <c r="NW763" s="4">
        <f t="shared" si="1260"/>
        <v>0</v>
      </c>
      <c r="NX763" s="4">
        <f t="shared" si="1260"/>
        <v>0</v>
      </c>
      <c r="NY763" s="4">
        <f t="shared" si="1260"/>
        <v>0</v>
      </c>
      <c r="NZ763" s="4">
        <f t="shared" si="1260"/>
        <v>0</v>
      </c>
      <c r="OA763" s="4">
        <f t="shared" si="1260"/>
        <v>0</v>
      </c>
      <c r="OB763" s="4">
        <f t="shared" si="1260"/>
        <v>0</v>
      </c>
      <c r="OC763" s="4">
        <f t="shared" si="1260"/>
        <v>0</v>
      </c>
      <c r="OD763" s="4">
        <f t="shared" si="1260"/>
        <v>0</v>
      </c>
      <c r="OE763" s="4">
        <f t="shared" si="1260"/>
        <v>0</v>
      </c>
      <c r="OF763" s="4">
        <f t="shared" si="1260"/>
        <v>0</v>
      </c>
      <c r="OG763" s="4">
        <f t="shared" si="1260"/>
        <v>0</v>
      </c>
      <c r="OH763" s="4">
        <f t="shared" si="1260"/>
        <v>0</v>
      </c>
      <c r="OI763" s="4">
        <f t="shared" si="1260"/>
        <v>0</v>
      </c>
      <c r="OJ763" s="4">
        <f t="shared" si="1260"/>
        <v>0</v>
      </c>
      <c r="OK763" s="4">
        <f t="shared" si="1260"/>
        <v>0</v>
      </c>
      <c r="OL763" s="4">
        <f t="shared" si="1260"/>
        <v>0</v>
      </c>
      <c r="OM763" s="4">
        <f t="shared" si="1260"/>
        <v>0</v>
      </c>
      <c r="ON763" s="4">
        <f t="shared" si="1260"/>
        <v>0</v>
      </c>
      <c r="OO763" s="4">
        <f t="shared" si="1260"/>
        <v>0</v>
      </c>
      <c r="OP763" s="326"/>
      <c r="OQ763" s="326"/>
      <c r="OR763" s="326"/>
      <c r="OS763" s="326"/>
      <c r="OT763" s="326"/>
      <c r="OU763" s="326"/>
      <c r="OV763" s="326"/>
      <c r="OW763" s="326"/>
      <c r="OX763" s="327"/>
      <c r="OY763" s="18">
        <v>0</v>
      </c>
    </row>
    <row r="764" spans="2:415" s="39" customFormat="1" ht="75" hidden="1">
      <c r="B764" s="446"/>
      <c r="C764" s="51" t="s">
        <v>655</v>
      </c>
      <c r="D764" s="86"/>
      <c r="E764" s="46"/>
      <c r="F764" s="38"/>
      <c r="G764" s="38"/>
      <c r="H764" s="38"/>
      <c r="I764" s="38"/>
      <c r="J764" s="49"/>
      <c r="K764" s="38"/>
      <c r="L764" s="38"/>
      <c r="Q764" s="21"/>
      <c r="R764" s="21"/>
      <c r="S764" s="21"/>
      <c r="T764" s="21"/>
      <c r="U764" s="21"/>
      <c r="V764" s="21"/>
      <c r="W764" s="21"/>
      <c r="X764" s="21"/>
      <c r="Y764" s="21"/>
      <c r="Z764" s="21"/>
      <c r="AA764" s="21"/>
      <c r="AB764" s="21"/>
      <c r="BI764" s="38"/>
      <c r="BJ764" s="38"/>
      <c r="BK764" s="38"/>
      <c r="BL764" s="38"/>
      <c r="BM764" s="38"/>
      <c r="BN764" s="38"/>
      <c r="BO764" s="38"/>
      <c r="BP764" s="38"/>
      <c r="BQ764" s="38"/>
      <c r="BR764" s="22"/>
      <c r="KJ764" s="106"/>
      <c r="KQ764" s="32"/>
      <c r="NP764" s="13">
        <f>(((NP759*2)+(NP760*1)+(NP761*0)))/(NP759+NP760+NP761)</f>
        <v>2</v>
      </c>
      <c r="NQ764" s="13">
        <f>(((NQ759*2)+(NQ760*1)+(NQ761*0)))/(NQ759+NQ760+NQ761)</f>
        <v>2</v>
      </c>
      <c r="NR764" s="13">
        <f t="shared" ref="NR764:OO764" si="1261">(((NR759*2)+(NR760*1)+(NR761*0)))/(NR759+NR760+NR761)</f>
        <v>2</v>
      </c>
      <c r="NS764" s="13">
        <f t="shared" si="1261"/>
        <v>2</v>
      </c>
      <c r="NT764" s="13">
        <f t="shared" si="1261"/>
        <v>2</v>
      </c>
      <c r="NU764" s="13">
        <f t="shared" si="1261"/>
        <v>2</v>
      </c>
      <c r="NV764" s="13">
        <f t="shared" si="1261"/>
        <v>2</v>
      </c>
      <c r="NW764" s="13">
        <f t="shared" si="1261"/>
        <v>2</v>
      </c>
      <c r="NX764" s="13">
        <f t="shared" si="1261"/>
        <v>2</v>
      </c>
      <c r="NY764" s="13">
        <f t="shared" si="1261"/>
        <v>2</v>
      </c>
      <c r="NZ764" s="13">
        <f t="shared" si="1261"/>
        <v>1.5</v>
      </c>
      <c r="OA764" s="13">
        <f t="shared" si="1261"/>
        <v>2</v>
      </c>
      <c r="OB764" s="13">
        <f t="shared" si="1261"/>
        <v>1.3333333333333333</v>
      </c>
      <c r="OC764" s="13">
        <f t="shared" si="1261"/>
        <v>2</v>
      </c>
      <c r="OD764" s="13">
        <f t="shared" si="1261"/>
        <v>2</v>
      </c>
      <c r="OE764" s="13">
        <f t="shared" si="1261"/>
        <v>2</v>
      </c>
      <c r="OF764" s="13">
        <f t="shared" si="1261"/>
        <v>2</v>
      </c>
      <c r="OG764" s="13">
        <f t="shared" si="1261"/>
        <v>2</v>
      </c>
      <c r="OH764" s="13">
        <f t="shared" si="1261"/>
        <v>2</v>
      </c>
      <c r="OI764" s="13">
        <f t="shared" si="1261"/>
        <v>2</v>
      </c>
      <c r="OJ764" s="13">
        <f t="shared" si="1261"/>
        <v>2</v>
      </c>
      <c r="OK764" s="13">
        <f t="shared" si="1261"/>
        <v>2</v>
      </c>
      <c r="OL764" s="13">
        <f t="shared" si="1261"/>
        <v>2</v>
      </c>
      <c r="OM764" s="13">
        <f t="shared" si="1261"/>
        <v>2</v>
      </c>
      <c r="ON764" s="13">
        <f t="shared" si="1261"/>
        <v>2</v>
      </c>
      <c r="OO764" s="13">
        <f t="shared" si="1261"/>
        <v>2</v>
      </c>
      <c r="OP764" s="330">
        <f>COUNTIF(NP765:OO765,"Đ")</f>
        <v>24</v>
      </c>
      <c r="OQ764" s="328">
        <f>OP764/(OP764+OR764+OT764+OV764)</f>
        <v>0.92307692307692313</v>
      </c>
      <c r="OR764" s="330">
        <f>COUNTIF(NP765:OO765,"CCG")</f>
        <v>2</v>
      </c>
      <c r="OS764" s="328">
        <f>OR764/(OR764+OT764+OV764+OP764)</f>
        <v>7.6923076923076927E-2</v>
      </c>
      <c r="OT764" s="330">
        <f>COUNTIF(NP765:OO765,"CĐ")</f>
        <v>0</v>
      </c>
      <c r="OU764" s="328">
        <f>OT764/(OT764+OV764+OP764+OR764)</f>
        <v>0</v>
      </c>
      <c r="OV764" s="330">
        <f>COUNTIF(NP765:OO765,"Kđg")</f>
        <v>0</v>
      </c>
      <c r="OW764" s="328">
        <f>OV764/(OV764+OP764+OR764+OT764)</f>
        <v>0</v>
      </c>
      <c r="OX764" s="332">
        <f>(((OP764*2)+(OR764*1)+(OT764*0)))/(OP764+OR764+OT764)</f>
        <v>1.9230769230769231</v>
      </c>
      <c r="OY764" s="343" t="str">
        <f>IF(OV764/(OP764+OR764+OT764+OV764)&gt;=50%,"KĐG",IF(OX764&gt;=1.6,"Đạt mục tiêu",IF(OX764&gt;=1,"Cần cố gắng","Chưa đạt")))</f>
        <v>Đạt mục tiêu</v>
      </c>
    </row>
    <row r="765" spans="2:415" s="39" customFormat="1" ht="18.75" hidden="1">
      <c r="B765" s="447"/>
      <c r="C765" s="52"/>
      <c r="D765" s="87"/>
      <c r="E765" s="46"/>
      <c r="F765" s="38"/>
      <c r="G765" s="38"/>
      <c r="H765" s="38"/>
      <c r="I765" s="38"/>
      <c r="J765" s="49"/>
      <c r="K765" s="38"/>
      <c r="L765" s="38"/>
      <c r="Q765" s="21"/>
      <c r="R765" s="21"/>
      <c r="S765" s="21"/>
      <c r="T765" s="21"/>
      <c r="U765" s="21"/>
      <c r="V765" s="21"/>
      <c r="W765" s="21"/>
      <c r="X765" s="21"/>
      <c r="Y765" s="21"/>
      <c r="Z765" s="21"/>
      <c r="AA765" s="21"/>
      <c r="AB765" s="21"/>
      <c r="BI765" s="38"/>
      <c r="BJ765" s="38"/>
      <c r="BK765" s="38"/>
      <c r="BL765" s="38"/>
      <c r="BM765" s="38"/>
      <c r="BN765" s="38"/>
      <c r="BO765" s="38"/>
      <c r="BP765" s="38"/>
      <c r="BQ765" s="38"/>
      <c r="BR765" s="22"/>
      <c r="KJ765" s="106"/>
      <c r="KQ765" s="32"/>
      <c r="NP765" s="13" t="str">
        <f>IF(NP763&gt;=50%,"KĐG",IF(NP764&gt;=1.6,"Đ",IF(NP764&gt;=1,"CCG","CĐ")))</f>
        <v>Đ</v>
      </c>
      <c r="NQ765" s="13" t="str">
        <f>IF(NQ763&gt;=50%,"KĐG",IF(NQ764&gt;=1.6,"Đ",IF(NQ764&gt;=1,"CCG","CĐ")))</f>
        <v>Đ</v>
      </c>
      <c r="NR765" s="13" t="str">
        <f t="shared" ref="NR765:OO765" si="1262">IF(NR763&gt;=50%,"KĐG",IF(NR764&gt;=1.6,"Đ",IF(NR764&gt;=1,"CCG","CĐ")))</f>
        <v>Đ</v>
      </c>
      <c r="NS765" s="13" t="str">
        <f t="shared" si="1262"/>
        <v>Đ</v>
      </c>
      <c r="NT765" s="13" t="str">
        <f t="shared" si="1262"/>
        <v>Đ</v>
      </c>
      <c r="NU765" s="13" t="str">
        <f t="shared" si="1262"/>
        <v>Đ</v>
      </c>
      <c r="NV765" s="13" t="str">
        <f t="shared" si="1262"/>
        <v>Đ</v>
      </c>
      <c r="NW765" s="13" t="str">
        <f t="shared" si="1262"/>
        <v>Đ</v>
      </c>
      <c r="NX765" s="13" t="str">
        <f t="shared" si="1262"/>
        <v>Đ</v>
      </c>
      <c r="NY765" s="13" t="str">
        <f t="shared" si="1262"/>
        <v>Đ</v>
      </c>
      <c r="NZ765" s="13" t="str">
        <f t="shared" si="1262"/>
        <v>CCG</v>
      </c>
      <c r="OA765" s="13" t="str">
        <f t="shared" si="1262"/>
        <v>Đ</v>
      </c>
      <c r="OB765" s="13" t="str">
        <f t="shared" si="1262"/>
        <v>CCG</v>
      </c>
      <c r="OC765" s="13" t="str">
        <f t="shared" si="1262"/>
        <v>Đ</v>
      </c>
      <c r="OD765" s="13" t="str">
        <f t="shared" si="1262"/>
        <v>Đ</v>
      </c>
      <c r="OE765" s="13" t="str">
        <f t="shared" si="1262"/>
        <v>Đ</v>
      </c>
      <c r="OF765" s="13" t="str">
        <f t="shared" si="1262"/>
        <v>Đ</v>
      </c>
      <c r="OG765" s="13" t="str">
        <f t="shared" si="1262"/>
        <v>Đ</v>
      </c>
      <c r="OH765" s="13" t="str">
        <f t="shared" si="1262"/>
        <v>Đ</v>
      </c>
      <c r="OI765" s="13" t="str">
        <f t="shared" si="1262"/>
        <v>Đ</v>
      </c>
      <c r="OJ765" s="13" t="str">
        <f t="shared" si="1262"/>
        <v>Đ</v>
      </c>
      <c r="OK765" s="13" t="str">
        <f t="shared" si="1262"/>
        <v>Đ</v>
      </c>
      <c r="OL765" s="13" t="str">
        <f t="shared" si="1262"/>
        <v>Đ</v>
      </c>
      <c r="OM765" s="13" t="str">
        <f t="shared" si="1262"/>
        <v>Đ</v>
      </c>
      <c r="ON765" s="13" t="str">
        <f t="shared" si="1262"/>
        <v>Đ</v>
      </c>
      <c r="OO765" s="13" t="str">
        <f t="shared" si="1262"/>
        <v>Đ</v>
      </c>
      <c r="OP765" s="331"/>
      <c r="OQ765" s="329"/>
      <c r="OR765" s="331"/>
      <c r="OS765" s="329"/>
      <c r="OT765" s="331"/>
      <c r="OU765" s="329"/>
      <c r="OV765" s="331"/>
      <c r="OW765" s="329"/>
      <c r="OX765" s="333"/>
      <c r="OY765" s="343"/>
    </row>
    <row r="766" spans="2:415" s="39" customFormat="1" ht="37.5" hidden="1">
      <c r="B766" s="445" t="s">
        <v>378</v>
      </c>
      <c r="C766" s="50" t="s">
        <v>656</v>
      </c>
      <c r="D766" s="85"/>
      <c r="E766" s="46"/>
      <c r="F766" s="38"/>
      <c r="G766" s="38"/>
      <c r="H766" s="38"/>
      <c r="I766" s="38"/>
      <c r="J766" s="49"/>
      <c r="K766" s="38"/>
      <c r="L766" s="38"/>
      <c r="Q766" s="21"/>
      <c r="R766" s="21"/>
      <c r="S766" s="21"/>
      <c r="T766" s="21"/>
      <c r="U766" s="21"/>
      <c r="V766" s="21"/>
      <c r="W766" s="21"/>
      <c r="X766" s="21"/>
      <c r="Y766" s="21"/>
      <c r="Z766" s="21"/>
      <c r="AA766" s="21"/>
      <c r="AB766" s="21"/>
      <c r="BI766" s="38"/>
      <c r="BJ766" s="38"/>
      <c r="BK766" s="38"/>
      <c r="BL766" s="38"/>
      <c r="BM766" s="38"/>
      <c r="BN766" s="38"/>
      <c r="BO766" s="38"/>
      <c r="BP766" s="38"/>
      <c r="BQ766" s="38"/>
      <c r="BR766" s="22"/>
      <c r="KJ766" s="106"/>
      <c r="KQ766" s="32"/>
      <c r="NP766" s="10">
        <f t="shared" ref="NP766:OO766" si="1263">COUNTIFS($M$13:$M$724,"Nhận thức",NP$13:NP$724,"2")</f>
        <v>8</v>
      </c>
      <c r="NQ766" s="10">
        <f t="shared" si="1263"/>
        <v>8</v>
      </c>
      <c r="NR766" s="10">
        <f t="shared" si="1263"/>
        <v>5</v>
      </c>
      <c r="NS766" s="10">
        <f t="shared" si="1263"/>
        <v>8</v>
      </c>
      <c r="NT766" s="10">
        <f t="shared" si="1263"/>
        <v>8</v>
      </c>
      <c r="NU766" s="10">
        <f t="shared" si="1263"/>
        <v>8</v>
      </c>
      <c r="NV766" s="10">
        <f t="shared" si="1263"/>
        <v>8</v>
      </c>
      <c r="NW766" s="10">
        <f t="shared" si="1263"/>
        <v>8</v>
      </c>
      <c r="NX766" s="10">
        <f t="shared" si="1263"/>
        <v>8</v>
      </c>
      <c r="NY766" s="10">
        <f t="shared" si="1263"/>
        <v>8</v>
      </c>
      <c r="NZ766" s="10">
        <f t="shared" si="1263"/>
        <v>4</v>
      </c>
      <c r="OA766" s="10">
        <f t="shared" si="1263"/>
        <v>8</v>
      </c>
      <c r="OB766" s="10">
        <f t="shared" si="1263"/>
        <v>4</v>
      </c>
      <c r="OC766" s="10">
        <f t="shared" si="1263"/>
        <v>8</v>
      </c>
      <c r="OD766" s="10">
        <f t="shared" si="1263"/>
        <v>8</v>
      </c>
      <c r="OE766" s="10">
        <f t="shared" si="1263"/>
        <v>8</v>
      </c>
      <c r="OF766" s="10">
        <f t="shared" si="1263"/>
        <v>8</v>
      </c>
      <c r="OG766" s="10">
        <f t="shared" si="1263"/>
        <v>8</v>
      </c>
      <c r="OH766" s="10">
        <f t="shared" si="1263"/>
        <v>8</v>
      </c>
      <c r="OI766" s="10">
        <f t="shared" si="1263"/>
        <v>8</v>
      </c>
      <c r="OJ766" s="10">
        <f t="shared" si="1263"/>
        <v>8</v>
      </c>
      <c r="OK766" s="10">
        <f t="shared" si="1263"/>
        <v>8</v>
      </c>
      <c r="OL766" s="10">
        <f t="shared" si="1263"/>
        <v>8</v>
      </c>
      <c r="OM766" s="10">
        <f t="shared" si="1263"/>
        <v>8</v>
      </c>
      <c r="ON766" s="10">
        <f t="shared" si="1263"/>
        <v>8</v>
      </c>
      <c r="OO766" s="10">
        <f t="shared" si="1263"/>
        <v>8</v>
      </c>
      <c r="OP766" s="322"/>
      <c r="OQ766" s="322"/>
      <c r="OR766" s="322"/>
      <c r="OS766" s="322"/>
      <c r="OT766" s="322"/>
      <c r="OU766" s="322"/>
      <c r="OV766" s="322"/>
      <c r="OW766" s="322"/>
      <c r="OX766" s="323"/>
      <c r="OY766" s="10">
        <f>COUNTIFS($J$1:$J$681,"Nhận thức",OY$1:OY$681,"2")</f>
        <v>0</v>
      </c>
    </row>
    <row r="767" spans="2:415" s="39" customFormat="1" ht="56.25" hidden="1">
      <c r="B767" s="446"/>
      <c r="C767" s="50" t="s">
        <v>651</v>
      </c>
      <c r="D767" s="85"/>
      <c r="E767" s="46"/>
      <c r="F767" s="38"/>
      <c r="G767" s="38"/>
      <c r="H767" s="38"/>
      <c r="I767" s="38"/>
      <c r="J767" s="49"/>
      <c r="K767" s="38"/>
      <c r="L767" s="38"/>
      <c r="Q767" s="21"/>
      <c r="R767" s="21"/>
      <c r="S767" s="21"/>
      <c r="T767" s="21"/>
      <c r="U767" s="21"/>
      <c r="V767" s="21"/>
      <c r="W767" s="21"/>
      <c r="X767" s="21"/>
      <c r="Y767" s="21"/>
      <c r="Z767" s="21"/>
      <c r="AA767" s="21"/>
      <c r="AB767" s="21"/>
      <c r="BI767" s="38"/>
      <c r="BJ767" s="38"/>
      <c r="BK767" s="38"/>
      <c r="BL767" s="38"/>
      <c r="BM767" s="38"/>
      <c r="BN767" s="38"/>
      <c r="BO767" s="38"/>
      <c r="BP767" s="38"/>
      <c r="BQ767" s="38"/>
      <c r="BR767" s="22"/>
      <c r="KJ767" s="106"/>
      <c r="KQ767" s="32"/>
      <c r="NP767" s="10">
        <f t="shared" ref="NP767:OO767" si="1264">COUNTIFS($M$13:$M$724,"Nhận thức",NP$13:NP$724,"1")</f>
        <v>0</v>
      </c>
      <c r="NQ767" s="10">
        <f t="shared" si="1264"/>
        <v>0</v>
      </c>
      <c r="NR767" s="10">
        <f t="shared" si="1264"/>
        <v>3</v>
      </c>
      <c r="NS767" s="10">
        <f t="shared" si="1264"/>
        <v>0</v>
      </c>
      <c r="NT767" s="10">
        <f t="shared" si="1264"/>
        <v>0</v>
      </c>
      <c r="NU767" s="10">
        <f t="shared" si="1264"/>
        <v>0</v>
      </c>
      <c r="NV767" s="10">
        <f t="shared" si="1264"/>
        <v>0</v>
      </c>
      <c r="NW767" s="10">
        <f t="shared" si="1264"/>
        <v>0</v>
      </c>
      <c r="NX767" s="10">
        <f t="shared" si="1264"/>
        <v>0</v>
      </c>
      <c r="NY767" s="10">
        <f t="shared" si="1264"/>
        <v>0</v>
      </c>
      <c r="NZ767" s="10">
        <f t="shared" si="1264"/>
        <v>4</v>
      </c>
      <c r="OA767" s="10">
        <f t="shared" si="1264"/>
        <v>0</v>
      </c>
      <c r="OB767" s="10">
        <f t="shared" si="1264"/>
        <v>4</v>
      </c>
      <c r="OC767" s="10">
        <f t="shared" si="1264"/>
        <v>0</v>
      </c>
      <c r="OD767" s="10">
        <f t="shared" si="1264"/>
        <v>0</v>
      </c>
      <c r="OE767" s="10">
        <f t="shared" si="1264"/>
        <v>0</v>
      </c>
      <c r="OF767" s="10">
        <f t="shared" si="1264"/>
        <v>0</v>
      </c>
      <c r="OG767" s="10">
        <f t="shared" si="1264"/>
        <v>0</v>
      </c>
      <c r="OH767" s="10">
        <f t="shared" si="1264"/>
        <v>0</v>
      </c>
      <c r="OI767" s="10">
        <f t="shared" si="1264"/>
        <v>0</v>
      </c>
      <c r="OJ767" s="10">
        <f t="shared" si="1264"/>
        <v>0</v>
      </c>
      <c r="OK767" s="10">
        <f t="shared" si="1264"/>
        <v>0</v>
      </c>
      <c r="OL767" s="10">
        <f t="shared" si="1264"/>
        <v>0</v>
      </c>
      <c r="OM767" s="10">
        <f t="shared" si="1264"/>
        <v>0</v>
      </c>
      <c r="ON767" s="10">
        <f t="shared" si="1264"/>
        <v>0</v>
      </c>
      <c r="OO767" s="10">
        <f t="shared" si="1264"/>
        <v>0</v>
      </c>
      <c r="OP767" s="324"/>
      <c r="OQ767" s="324"/>
      <c r="OR767" s="324"/>
      <c r="OS767" s="324"/>
      <c r="OT767" s="324"/>
      <c r="OU767" s="324"/>
      <c r="OV767" s="324"/>
      <c r="OW767" s="324"/>
      <c r="OX767" s="325"/>
      <c r="OY767" s="10">
        <f>COUNTIFS($J$1:$J$681,"Nhận thức",OY$1:OY$681,"1")</f>
        <v>0</v>
      </c>
    </row>
    <row r="768" spans="2:415" s="39" customFormat="1" ht="56.25" hidden="1">
      <c r="B768" s="446"/>
      <c r="C768" s="50" t="s">
        <v>652</v>
      </c>
      <c r="D768" s="85"/>
      <c r="E768" s="46"/>
      <c r="F768" s="38"/>
      <c r="G768" s="38"/>
      <c r="H768" s="38"/>
      <c r="I768" s="38"/>
      <c r="J768" s="49"/>
      <c r="K768" s="38"/>
      <c r="L768" s="38"/>
      <c r="Q768" s="21"/>
      <c r="R768" s="21"/>
      <c r="S768" s="21"/>
      <c r="T768" s="21"/>
      <c r="U768" s="21"/>
      <c r="V768" s="21"/>
      <c r="W768" s="21"/>
      <c r="X768" s="21"/>
      <c r="Y768" s="21"/>
      <c r="Z768" s="21"/>
      <c r="AA768" s="21"/>
      <c r="AB768" s="21"/>
      <c r="BI768" s="38"/>
      <c r="BJ768" s="38"/>
      <c r="BK768" s="38"/>
      <c r="BL768" s="38"/>
      <c r="BM768" s="38"/>
      <c r="BN768" s="38"/>
      <c r="BO768" s="38"/>
      <c r="BP768" s="38"/>
      <c r="BQ768" s="38"/>
      <c r="BR768" s="22"/>
      <c r="KJ768" s="106"/>
      <c r="KQ768" s="32"/>
      <c r="NP768" s="10">
        <f t="shared" ref="NP768:OO768" si="1265">COUNTIFS($M$13:$M$724,"Nhận thức",NP$13:NP$724,"0")</f>
        <v>0</v>
      </c>
      <c r="NQ768" s="10">
        <f t="shared" si="1265"/>
        <v>0</v>
      </c>
      <c r="NR768" s="10">
        <f t="shared" si="1265"/>
        <v>0</v>
      </c>
      <c r="NS768" s="10">
        <f t="shared" si="1265"/>
        <v>0</v>
      </c>
      <c r="NT768" s="10">
        <f t="shared" si="1265"/>
        <v>0</v>
      </c>
      <c r="NU768" s="10">
        <f t="shared" si="1265"/>
        <v>0</v>
      </c>
      <c r="NV768" s="10">
        <f t="shared" si="1265"/>
        <v>0</v>
      </c>
      <c r="NW768" s="10">
        <f t="shared" si="1265"/>
        <v>0</v>
      </c>
      <c r="NX768" s="10">
        <f t="shared" si="1265"/>
        <v>0</v>
      </c>
      <c r="NY768" s="10">
        <f t="shared" si="1265"/>
        <v>0</v>
      </c>
      <c r="NZ768" s="10">
        <f t="shared" si="1265"/>
        <v>0</v>
      </c>
      <c r="OA768" s="10">
        <f t="shared" si="1265"/>
        <v>0</v>
      </c>
      <c r="OB768" s="10">
        <f t="shared" si="1265"/>
        <v>0</v>
      </c>
      <c r="OC768" s="10">
        <f t="shared" si="1265"/>
        <v>0</v>
      </c>
      <c r="OD768" s="10">
        <f t="shared" si="1265"/>
        <v>0</v>
      </c>
      <c r="OE768" s="10">
        <f t="shared" si="1265"/>
        <v>0</v>
      </c>
      <c r="OF768" s="10">
        <f t="shared" si="1265"/>
        <v>0</v>
      </c>
      <c r="OG768" s="10">
        <f t="shared" si="1265"/>
        <v>0</v>
      </c>
      <c r="OH768" s="10">
        <f t="shared" si="1265"/>
        <v>0</v>
      </c>
      <c r="OI768" s="10">
        <f t="shared" si="1265"/>
        <v>0</v>
      </c>
      <c r="OJ768" s="10">
        <f t="shared" si="1265"/>
        <v>0</v>
      </c>
      <c r="OK768" s="10">
        <f t="shared" si="1265"/>
        <v>0</v>
      </c>
      <c r="OL768" s="10">
        <f t="shared" si="1265"/>
        <v>0</v>
      </c>
      <c r="OM768" s="10">
        <f t="shared" si="1265"/>
        <v>0</v>
      </c>
      <c r="ON768" s="10">
        <f t="shared" si="1265"/>
        <v>0</v>
      </c>
      <c r="OO768" s="10">
        <f t="shared" si="1265"/>
        <v>0</v>
      </c>
      <c r="OP768" s="324"/>
      <c r="OQ768" s="324"/>
      <c r="OR768" s="324"/>
      <c r="OS768" s="324"/>
      <c r="OT768" s="324"/>
      <c r="OU768" s="324"/>
      <c r="OV768" s="324"/>
      <c r="OW768" s="324"/>
      <c r="OX768" s="325"/>
      <c r="OY768" s="10">
        <f>COUNTIFS($J$1:$J$681,"Nhận thức",OY$1:OY$681,"0")</f>
        <v>0</v>
      </c>
    </row>
    <row r="769" spans="2:415" s="39" customFormat="1" ht="37.5" hidden="1">
      <c r="B769" s="446"/>
      <c r="C769" s="50" t="s">
        <v>653</v>
      </c>
      <c r="D769" s="85"/>
      <c r="E769" s="46"/>
      <c r="F769" s="38"/>
      <c r="G769" s="38"/>
      <c r="H769" s="38"/>
      <c r="I769" s="38"/>
      <c r="J769" s="49"/>
      <c r="K769" s="38"/>
      <c r="L769" s="38"/>
      <c r="Q769" s="21"/>
      <c r="R769" s="21"/>
      <c r="S769" s="21"/>
      <c r="T769" s="21"/>
      <c r="U769" s="21"/>
      <c r="V769" s="21"/>
      <c r="W769" s="21"/>
      <c r="X769" s="21"/>
      <c r="Y769" s="21"/>
      <c r="Z769" s="21"/>
      <c r="AA769" s="21"/>
      <c r="AB769" s="21"/>
      <c r="BI769" s="38"/>
      <c r="BJ769" s="38"/>
      <c r="BK769" s="38"/>
      <c r="BL769" s="38"/>
      <c r="BM769" s="38"/>
      <c r="BN769" s="38"/>
      <c r="BO769" s="38"/>
      <c r="BP769" s="38"/>
      <c r="BQ769" s="38"/>
      <c r="BR769" s="22"/>
      <c r="KJ769" s="106"/>
      <c r="KQ769" s="32"/>
      <c r="NP769" s="10">
        <f t="shared" ref="NP769:OO769" si="1266">COUNTIFS($M$13:$M$724,"Nhận thức",NP$13:NP$724,"kđg")</f>
        <v>0</v>
      </c>
      <c r="NQ769" s="10">
        <f t="shared" si="1266"/>
        <v>0</v>
      </c>
      <c r="NR769" s="10">
        <f t="shared" si="1266"/>
        <v>0</v>
      </c>
      <c r="NS769" s="10">
        <f t="shared" si="1266"/>
        <v>0</v>
      </c>
      <c r="NT769" s="10">
        <f t="shared" si="1266"/>
        <v>0</v>
      </c>
      <c r="NU769" s="10">
        <f t="shared" si="1266"/>
        <v>0</v>
      </c>
      <c r="NV769" s="10">
        <f t="shared" si="1266"/>
        <v>0</v>
      </c>
      <c r="NW769" s="10">
        <f t="shared" si="1266"/>
        <v>0</v>
      </c>
      <c r="NX769" s="10">
        <f t="shared" si="1266"/>
        <v>0</v>
      </c>
      <c r="NY769" s="10">
        <f t="shared" si="1266"/>
        <v>0</v>
      </c>
      <c r="NZ769" s="10">
        <f t="shared" si="1266"/>
        <v>0</v>
      </c>
      <c r="OA769" s="10">
        <f t="shared" si="1266"/>
        <v>0</v>
      </c>
      <c r="OB769" s="10">
        <f t="shared" si="1266"/>
        <v>0</v>
      </c>
      <c r="OC769" s="10">
        <f t="shared" si="1266"/>
        <v>0</v>
      </c>
      <c r="OD769" s="10">
        <f t="shared" si="1266"/>
        <v>0</v>
      </c>
      <c r="OE769" s="10">
        <f t="shared" si="1266"/>
        <v>0</v>
      </c>
      <c r="OF769" s="10">
        <f t="shared" si="1266"/>
        <v>0</v>
      </c>
      <c r="OG769" s="10">
        <f t="shared" si="1266"/>
        <v>0</v>
      </c>
      <c r="OH769" s="10">
        <f t="shared" si="1266"/>
        <v>0</v>
      </c>
      <c r="OI769" s="10">
        <f t="shared" si="1266"/>
        <v>0</v>
      </c>
      <c r="OJ769" s="10">
        <f t="shared" si="1266"/>
        <v>0</v>
      </c>
      <c r="OK769" s="10">
        <f t="shared" si="1266"/>
        <v>0</v>
      </c>
      <c r="OL769" s="10">
        <f t="shared" si="1266"/>
        <v>0</v>
      </c>
      <c r="OM769" s="10">
        <f t="shared" si="1266"/>
        <v>0</v>
      </c>
      <c r="ON769" s="10">
        <f t="shared" si="1266"/>
        <v>0</v>
      </c>
      <c r="OO769" s="10">
        <f t="shared" si="1266"/>
        <v>0</v>
      </c>
      <c r="OP769" s="324"/>
      <c r="OQ769" s="324"/>
      <c r="OR769" s="324"/>
      <c r="OS769" s="324"/>
      <c r="OT769" s="324"/>
      <c r="OU769" s="324"/>
      <c r="OV769" s="324"/>
      <c r="OW769" s="324"/>
      <c r="OX769" s="325"/>
      <c r="OY769" s="10">
        <f>COUNTIFS($J$1:$J$681,"Nhận thức",OY$1:OY$681,"kđg")</f>
        <v>0</v>
      </c>
    </row>
    <row r="770" spans="2:415" s="39" customFormat="1" ht="37.5" hidden="1">
      <c r="B770" s="446"/>
      <c r="C770" s="50" t="s">
        <v>654</v>
      </c>
      <c r="D770" s="85"/>
      <c r="E770" s="46"/>
      <c r="F770" s="38"/>
      <c r="G770" s="38"/>
      <c r="H770" s="38"/>
      <c r="I770" s="38"/>
      <c r="J770" s="49"/>
      <c r="K770" s="38"/>
      <c r="L770" s="38"/>
      <c r="Q770" s="21"/>
      <c r="R770" s="21"/>
      <c r="S770" s="21"/>
      <c r="T770" s="21"/>
      <c r="U770" s="21"/>
      <c r="V770" s="21"/>
      <c r="W770" s="21"/>
      <c r="X770" s="21"/>
      <c r="Y770" s="21"/>
      <c r="Z770" s="21"/>
      <c r="AA770" s="21"/>
      <c r="AB770" s="21"/>
      <c r="BI770" s="38"/>
      <c r="BJ770" s="38"/>
      <c r="BK770" s="38"/>
      <c r="BL770" s="38"/>
      <c r="BM770" s="38"/>
      <c r="BN770" s="38"/>
      <c r="BO770" s="38"/>
      <c r="BP770" s="38"/>
      <c r="BQ770" s="38"/>
      <c r="BR770" s="22"/>
      <c r="KJ770" s="106"/>
      <c r="KQ770" s="32"/>
      <c r="NP770" s="4">
        <f>NP769/(NP766+NP767+NP768+NP769)</f>
        <v>0</v>
      </c>
      <c r="NQ770" s="4">
        <f t="shared" ref="NQ770:OO770" si="1267">NQ769/(NQ766+NQ767+NQ768+NQ769)</f>
        <v>0</v>
      </c>
      <c r="NR770" s="4">
        <f t="shared" si="1267"/>
        <v>0</v>
      </c>
      <c r="NS770" s="4">
        <f t="shared" si="1267"/>
        <v>0</v>
      </c>
      <c r="NT770" s="4">
        <f t="shared" si="1267"/>
        <v>0</v>
      </c>
      <c r="NU770" s="4">
        <f t="shared" si="1267"/>
        <v>0</v>
      </c>
      <c r="NV770" s="4">
        <f t="shared" si="1267"/>
        <v>0</v>
      </c>
      <c r="NW770" s="4">
        <f t="shared" si="1267"/>
        <v>0</v>
      </c>
      <c r="NX770" s="4">
        <f t="shared" si="1267"/>
        <v>0</v>
      </c>
      <c r="NY770" s="4">
        <f t="shared" si="1267"/>
        <v>0</v>
      </c>
      <c r="NZ770" s="4">
        <f t="shared" si="1267"/>
        <v>0</v>
      </c>
      <c r="OA770" s="4">
        <f t="shared" si="1267"/>
        <v>0</v>
      </c>
      <c r="OB770" s="4">
        <f t="shared" si="1267"/>
        <v>0</v>
      </c>
      <c r="OC770" s="4">
        <f t="shared" si="1267"/>
        <v>0</v>
      </c>
      <c r="OD770" s="4">
        <f t="shared" si="1267"/>
        <v>0</v>
      </c>
      <c r="OE770" s="4">
        <f t="shared" si="1267"/>
        <v>0</v>
      </c>
      <c r="OF770" s="4">
        <f t="shared" si="1267"/>
        <v>0</v>
      </c>
      <c r="OG770" s="4">
        <f t="shared" si="1267"/>
        <v>0</v>
      </c>
      <c r="OH770" s="4">
        <f t="shared" si="1267"/>
        <v>0</v>
      </c>
      <c r="OI770" s="4">
        <f t="shared" si="1267"/>
        <v>0</v>
      </c>
      <c r="OJ770" s="4">
        <f t="shared" si="1267"/>
        <v>0</v>
      </c>
      <c r="OK770" s="4">
        <f t="shared" si="1267"/>
        <v>0</v>
      </c>
      <c r="OL770" s="4">
        <f t="shared" si="1267"/>
        <v>0</v>
      </c>
      <c r="OM770" s="4">
        <f t="shared" si="1267"/>
        <v>0</v>
      </c>
      <c r="ON770" s="4">
        <f t="shared" si="1267"/>
        <v>0</v>
      </c>
      <c r="OO770" s="4">
        <f t="shared" si="1267"/>
        <v>0</v>
      </c>
      <c r="OP770" s="326"/>
      <c r="OQ770" s="326"/>
      <c r="OR770" s="326"/>
      <c r="OS770" s="326"/>
      <c r="OT770" s="326"/>
      <c r="OU770" s="326"/>
      <c r="OV770" s="326"/>
      <c r="OW770" s="326"/>
      <c r="OX770" s="327"/>
      <c r="OY770" s="4">
        <v>0</v>
      </c>
    </row>
    <row r="771" spans="2:415" s="39" customFormat="1" ht="75" hidden="1">
      <c r="B771" s="446"/>
      <c r="C771" s="51" t="s">
        <v>657</v>
      </c>
      <c r="D771" s="86"/>
      <c r="E771" s="46"/>
      <c r="F771" s="38"/>
      <c r="G771" s="38"/>
      <c r="H771" s="38"/>
      <c r="I771" s="38"/>
      <c r="J771" s="49"/>
      <c r="K771" s="38"/>
      <c r="L771" s="38"/>
      <c r="Q771" s="21"/>
      <c r="R771" s="21"/>
      <c r="S771" s="21"/>
      <c r="T771" s="21"/>
      <c r="U771" s="21"/>
      <c r="V771" s="21"/>
      <c r="W771" s="21"/>
      <c r="X771" s="21"/>
      <c r="Y771" s="21"/>
      <c r="Z771" s="21"/>
      <c r="AA771" s="21"/>
      <c r="AB771" s="21"/>
      <c r="BI771" s="38"/>
      <c r="BJ771" s="38"/>
      <c r="BK771" s="38"/>
      <c r="BL771" s="38"/>
      <c r="BM771" s="38"/>
      <c r="BN771" s="38"/>
      <c r="BO771" s="38"/>
      <c r="BP771" s="38"/>
      <c r="BQ771" s="38"/>
      <c r="BR771" s="22"/>
      <c r="KJ771" s="106"/>
      <c r="KQ771" s="32"/>
      <c r="NP771" s="13">
        <f>(((NP766*2)+(NP767*1)+(NP768*0)))/(NP766+NP767+NP768)</f>
        <v>2</v>
      </c>
      <c r="NQ771" s="13">
        <f>(((NQ766*2)+(NQ767*1)+(NQ768*0)))/(NQ766+NQ767+NQ768)</f>
        <v>2</v>
      </c>
      <c r="NR771" s="13">
        <f t="shared" ref="NR771:OO771" si="1268">(((NR766*2)+(NR767*1)+(NR768*0)))/(NR766+NR767+NR768)</f>
        <v>1.625</v>
      </c>
      <c r="NS771" s="13">
        <f t="shared" si="1268"/>
        <v>2</v>
      </c>
      <c r="NT771" s="13">
        <f t="shared" si="1268"/>
        <v>2</v>
      </c>
      <c r="NU771" s="13">
        <f t="shared" si="1268"/>
        <v>2</v>
      </c>
      <c r="NV771" s="13">
        <f t="shared" si="1268"/>
        <v>2</v>
      </c>
      <c r="NW771" s="13">
        <f t="shared" si="1268"/>
        <v>2</v>
      </c>
      <c r="NX771" s="13">
        <f t="shared" si="1268"/>
        <v>2</v>
      </c>
      <c r="NY771" s="13">
        <f t="shared" si="1268"/>
        <v>2</v>
      </c>
      <c r="NZ771" s="13">
        <f t="shared" si="1268"/>
        <v>1.5</v>
      </c>
      <c r="OA771" s="13">
        <f t="shared" si="1268"/>
        <v>2</v>
      </c>
      <c r="OB771" s="13">
        <f t="shared" si="1268"/>
        <v>1.5</v>
      </c>
      <c r="OC771" s="13">
        <f t="shared" si="1268"/>
        <v>2</v>
      </c>
      <c r="OD771" s="13">
        <f t="shared" si="1268"/>
        <v>2</v>
      </c>
      <c r="OE771" s="13">
        <f t="shared" si="1268"/>
        <v>2</v>
      </c>
      <c r="OF771" s="13">
        <f t="shared" si="1268"/>
        <v>2</v>
      </c>
      <c r="OG771" s="13">
        <f t="shared" si="1268"/>
        <v>2</v>
      </c>
      <c r="OH771" s="13">
        <f t="shared" si="1268"/>
        <v>2</v>
      </c>
      <c r="OI771" s="13">
        <f t="shared" si="1268"/>
        <v>2</v>
      </c>
      <c r="OJ771" s="13">
        <f t="shared" si="1268"/>
        <v>2</v>
      </c>
      <c r="OK771" s="13">
        <f t="shared" si="1268"/>
        <v>2</v>
      </c>
      <c r="OL771" s="13">
        <f t="shared" si="1268"/>
        <v>2</v>
      </c>
      <c r="OM771" s="13">
        <f t="shared" si="1268"/>
        <v>2</v>
      </c>
      <c r="ON771" s="13">
        <f t="shared" si="1268"/>
        <v>2</v>
      </c>
      <c r="OO771" s="13">
        <f t="shared" si="1268"/>
        <v>2</v>
      </c>
      <c r="OP771" s="330">
        <f>COUNTIF(NP772:OO772,"Đ")</f>
        <v>24</v>
      </c>
      <c r="OQ771" s="328">
        <f>OP771/(OP771+OR771+OT771+OV771)</f>
        <v>0.92307692307692313</v>
      </c>
      <c r="OR771" s="330">
        <f>COUNTIF(NP772:OO772,"CCG")</f>
        <v>2</v>
      </c>
      <c r="OS771" s="328">
        <f>OR771/(OR771+OT771+OV771+OP771)</f>
        <v>7.6923076923076927E-2</v>
      </c>
      <c r="OT771" s="330">
        <f>COUNTIF(NP772:OO772,"CĐ")</f>
        <v>0</v>
      </c>
      <c r="OU771" s="328">
        <f>OT771/(OT771+OV771+OP771+OR771)</f>
        <v>0</v>
      </c>
      <c r="OV771" s="330">
        <f>COUNTIF(NP772:OO772,"Kđg")</f>
        <v>0</v>
      </c>
      <c r="OW771" s="328">
        <f>OV771/(OV771+OP771+OR771+OT771)</f>
        <v>0</v>
      </c>
      <c r="OX771" s="332">
        <f>(((OP771*2)+(OR771*1)+(OT771*0)))/(OP771+OR771+OT771)</f>
        <v>1.9230769230769231</v>
      </c>
      <c r="OY771" s="343" t="str">
        <f>IF(OV771/(OP771+OR771+OT771+OV771)&gt;=50%,"KĐG",IF(OX771&gt;=1.6,"Đạt mục tiêu",IF(OX771&gt;=1,"Cần cố gắng","Chưa đạt")))</f>
        <v>Đạt mục tiêu</v>
      </c>
    </row>
    <row r="772" spans="2:415" s="39" customFormat="1" ht="18.75" hidden="1">
      <c r="B772" s="447"/>
      <c r="C772" s="52"/>
      <c r="D772" s="87"/>
      <c r="E772" s="46"/>
      <c r="F772" s="38"/>
      <c r="G772" s="38"/>
      <c r="H772" s="38"/>
      <c r="I772" s="38"/>
      <c r="J772" s="49"/>
      <c r="K772" s="38"/>
      <c r="L772" s="38"/>
      <c r="Q772" s="21"/>
      <c r="R772" s="21"/>
      <c r="S772" s="21"/>
      <c r="T772" s="21"/>
      <c r="U772" s="21"/>
      <c r="V772" s="21"/>
      <c r="W772" s="21"/>
      <c r="X772" s="21"/>
      <c r="Y772" s="21"/>
      <c r="Z772" s="21"/>
      <c r="AA772" s="21"/>
      <c r="AB772" s="21"/>
      <c r="BI772" s="38"/>
      <c r="BJ772" s="38"/>
      <c r="BK772" s="38"/>
      <c r="BL772" s="38"/>
      <c r="BM772" s="38"/>
      <c r="BN772" s="38"/>
      <c r="BO772" s="38"/>
      <c r="BP772" s="38"/>
      <c r="BQ772" s="38"/>
      <c r="BR772" s="22"/>
      <c r="KJ772" s="106"/>
      <c r="KQ772" s="32"/>
      <c r="NP772" s="13" t="str">
        <f>IF(NP770&gt;=50%,"KĐG",IF(NP771&gt;=1.6,"Đ",IF(NP771&gt;=1,"CCG","CĐ")))</f>
        <v>Đ</v>
      </c>
      <c r="NQ772" s="13" t="str">
        <f>IF(NQ770&gt;=50%,"KĐG",IF(NQ771&gt;=1.6,"Đ",IF(NQ771&gt;=1,"CCG","CĐ")))</f>
        <v>Đ</v>
      </c>
      <c r="NR772" s="13" t="str">
        <f t="shared" ref="NR772:OO772" si="1269">IF(NR770&gt;=50%,"KĐG",IF(NR771&gt;=1.6,"Đ",IF(NR771&gt;=1,"CCG","CĐ")))</f>
        <v>Đ</v>
      </c>
      <c r="NS772" s="13" t="str">
        <f t="shared" si="1269"/>
        <v>Đ</v>
      </c>
      <c r="NT772" s="13" t="str">
        <f t="shared" si="1269"/>
        <v>Đ</v>
      </c>
      <c r="NU772" s="13" t="str">
        <f t="shared" si="1269"/>
        <v>Đ</v>
      </c>
      <c r="NV772" s="13" t="str">
        <f t="shared" si="1269"/>
        <v>Đ</v>
      </c>
      <c r="NW772" s="13" t="str">
        <f t="shared" si="1269"/>
        <v>Đ</v>
      </c>
      <c r="NX772" s="13" t="str">
        <f t="shared" si="1269"/>
        <v>Đ</v>
      </c>
      <c r="NY772" s="13" t="str">
        <f t="shared" si="1269"/>
        <v>Đ</v>
      </c>
      <c r="NZ772" s="13" t="str">
        <f t="shared" si="1269"/>
        <v>CCG</v>
      </c>
      <c r="OA772" s="13" t="str">
        <f t="shared" si="1269"/>
        <v>Đ</v>
      </c>
      <c r="OB772" s="13" t="str">
        <f t="shared" si="1269"/>
        <v>CCG</v>
      </c>
      <c r="OC772" s="13" t="str">
        <f t="shared" si="1269"/>
        <v>Đ</v>
      </c>
      <c r="OD772" s="13" t="str">
        <f t="shared" si="1269"/>
        <v>Đ</v>
      </c>
      <c r="OE772" s="13" t="str">
        <f t="shared" si="1269"/>
        <v>Đ</v>
      </c>
      <c r="OF772" s="13" t="str">
        <f t="shared" si="1269"/>
        <v>Đ</v>
      </c>
      <c r="OG772" s="13" t="str">
        <f t="shared" si="1269"/>
        <v>Đ</v>
      </c>
      <c r="OH772" s="13" t="str">
        <f t="shared" si="1269"/>
        <v>Đ</v>
      </c>
      <c r="OI772" s="13" t="str">
        <f t="shared" si="1269"/>
        <v>Đ</v>
      </c>
      <c r="OJ772" s="13" t="str">
        <f t="shared" si="1269"/>
        <v>Đ</v>
      </c>
      <c r="OK772" s="13" t="str">
        <f t="shared" si="1269"/>
        <v>Đ</v>
      </c>
      <c r="OL772" s="13" t="str">
        <f t="shared" si="1269"/>
        <v>Đ</v>
      </c>
      <c r="OM772" s="13" t="str">
        <f t="shared" si="1269"/>
        <v>Đ</v>
      </c>
      <c r="ON772" s="13" t="str">
        <f t="shared" si="1269"/>
        <v>Đ</v>
      </c>
      <c r="OO772" s="13" t="str">
        <f t="shared" si="1269"/>
        <v>Đ</v>
      </c>
      <c r="OP772" s="331"/>
      <c r="OQ772" s="329"/>
      <c r="OR772" s="331"/>
      <c r="OS772" s="329"/>
      <c r="OT772" s="331"/>
      <c r="OU772" s="329"/>
      <c r="OV772" s="331"/>
      <c r="OW772" s="329"/>
      <c r="OX772" s="333"/>
      <c r="OY772" s="343"/>
    </row>
    <row r="773" spans="2:415" s="39" customFormat="1" ht="56.25" hidden="1">
      <c r="B773" s="445" t="s">
        <v>377</v>
      </c>
      <c r="C773" s="50" t="s">
        <v>650</v>
      </c>
      <c r="D773" s="85"/>
      <c r="E773" s="46"/>
      <c r="F773" s="38"/>
      <c r="G773" s="38"/>
      <c r="H773" s="38"/>
      <c r="I773" s="38"/>
      <c r="J773" s="49"/>
      <c r="K773" s="38"/>
      <c r="L773" s="38"/>
      <c r="Q773" s="21"/>
      <c r="R773" s="21"/>
      <c r="S773" s="21"/>
      <c r="T773" s="21"/>
      <c r="U773" s="21"/>
      <c r="V773" s="21"/>
      <c r="W773" s="21"/>
      <c r="X773" s="21"/>
      <c r="Y773" s="21"/>
      <c r="Z773" s="21"/>
      <c r="AA773" s="21"/>
      <c r="AB773" s="21"/>
      <c r="BI773" s="38"/>
      <c r="BJ773" s="38"/>
      <c r="BK773" s="38"/>
      <c r="BL773" s="38"/>
      <c r="BM773" s="38"/>
      <c r="BN773" s="38"/>
      <c r="BO773" s="38"/>
      <c r="BP773" s="38"/>
      <c r="BQ773" s="38"/>
      <c r="BR773" s="22"/>
      <c r="KJ773" s="106"/>
      <c r="KQ773" s="32"/>
      <c r="NP773" s="10">
        <f t="shared" ref="NP773:OO773" si="1270">COUNTIFS($M$13:$M$724,"Ngôn ngữ",NP$13:NP$724,"2")</f>
        <v>1</v>
      </c>
      <c r="NQ773" s="10">
        <f t="shared" si="1270"/>
        <v>1</v>
      </c>
      <c r="NR773" s="10">
        <f t="shared" si="1270"/>
        <v>0</v>
      </c>
      <c r="NS773" s="10">
        <f t="shared" si="1270"/>
        <v>1</v>
      </c>
      <c r="NT773" s="10">
        <f t="shared" si="1270"/>
        <v>1</v>
      </c>
      <c r="NU773" s="10">
        <f t="shared" si="1270"/>
        <v>1</v>
      </c>
      <c r="NV773" s="10">
        <f t="shared" si="1270"/>
        <v>1</v>
      </c>
      <c r="NW773" s="10">
        <f t="shared" si="1270"/>
        <v>1</v>
      </c>
      <c r="NX773" s="10">
        <f t="shared" si="1270"/>
        <v>1</v>
      </c>
      <c r="NY773" s="10">
        <f t="shared" si="1270"/>
        <v>1</v>
      </c>
      <c r="NZ773" s="10">
        <f t="shared" si="1270"/>
        <v>0</v>
      </c>
      <c r="OA773" s="10">
        <f t="shared" si="1270"/>
        <v>1</v>
      </c>
      <c r="OB773" s="10">
        <f t="shared" si="1270"/>
        <v>0</v>
      </c>
      <c r="OC773" s="10">
        <f t="shared" si="1270"/>
        <v>1</v>
      </c>
      <c r="OD773" s="10">
        <f t="shared" si="1270"/>
        <v>1</v>
      </c>
      <c r="OE773" s="10">
        <f t="shared" si="1270"/>
        <v>1</v>
      </c>
      <c r="OF773" s="10">
        <f t="shared" si="1270"/>
        <v>1</v>
      </c>
      <c r="OG773" s="10">
        <f t="shared" si="1270"/>
        <v>1</v>
      </c>
      <c r="OH773" s="10">
        <f t="shared" si="1270"/>
        <v>1</v>
      </c>
      <c r="OI773" s="10">
        <f t="shared" si="1270"/>
        <v>1</v>
      </c>
      <c r="OJ773" s="10">
        <f t="shared" si="1270"/>
        <v>1</v>
      </c>
      <c r="OK773" s="10">
        <f t="shared" si="1270"/>
        <v>1</v>
      </c>
      <c r="OL773" s="10">
        <f t="shared" si="1270"/>
        <v>1</v>
      </c>
      <c r="OM773" s="10">
        <f t="shared" si="1270"/>
        <v>1</v>
      </c>
      <c r="ON773" s="10">
        <f t="shared" si="1270"/>
        <v>0</v>
      </c>
      <c r="OO773" s="10">
        <f t="shared" si="1270"/>
        <v>1</v>
      </c>
      <c r="OP773" s="322"/>
      <c r="OQ773" s="322"/>
      <c r="OR773" s="322"/>
      <c r="OS773" s="322"/>
      <c r="OT773" s="322"/>
      <c r="OU773" s="322"/>
      <c r="OV773" s="322"/>
      <c r="OW773" s="322"/>
      <c r="OX773" s="323"/>
      <c r="OY773" s="10">
        <f>COUNTIFS($J$1:$J$681,"Ngôn ngữ",OY$1:OY$681,"2")</f>
        <v>0</v>
      </c>
    </row>
    <row r="774" spans="2:415" s="39" customFormat="1" ht="56.25" hidden="1">
      <c r="B774" s="446"/>
      <c r="C774" s="50" t="s">
        <v>651</v>
      </c>
      <c r="D774" s="85"/>
      <c r="E774" s="46"/>
      <c r="F774" s="38"/>
      <c r="G774" s="38"/>
      <c r="H774" s="38"/>
      <c r="I774" s="38"/>
      <c r="J774" s="49"/>
      <c r="K774" s="38"/>
      <c r="L774" s="38"/>
      <c r="Q774" s="21"/>
      <c r="R774" s="21"/>
      <c r="S774" s="21"/>
      <c r="T774" s="21"/>
      <c r="U774" s="21"/>
      <c r="V774" s="21"/>
      <c r="W774" s="21"/>
      <c r="X774" s="21"/>
      <c r="Y774" s="21"/>
      <c r="Z774" s="21"/>
      <c r="AA774" s="21"/>
      <c r="AB774" s="21"/>
      <c r="BI774" s="38"/>
      <c r="BJ774" s="38"/>
      <c r="BK774" s="38"/>
      <c r="BL774" s="38"/>
      <c r="BM774" s="38"/>
      <c r="BN774" s="38"/>
      <c r="BO774" s="38"/>
      <c r="BP774" s="38"/>
      <c r="BQ774" s="38"/>
      <c r="BR774" s="22"/>
      <c r="KJ774" s="106"/>
      <c r="KQ774" s="32"/>
      <c r="NP774" s="10">
        <f t="shared" ref="NP774:OO774" si="1271">COUNTIFS($M$13:$M$724,"Ngôn ngữ",NP$13:NP$724,"1")</f>
        <v>0</v>
      </c>
      <c r="NQ774" s="10">
        <f t="shared" si="1271"/>
        <v>0</v>
      </c>
      <c r="NR774" s="10">
        <f t="shared" si="1271"/>
        <v>1</v>
      </c>
      <c r="NS774" s="10">
        <f t="shared" si="1271"/>
        <v>0</v>
      </c>
      <c r="NT774" s="10">
        <f t="shared" si="1271"/>
        <v>0</v>
      </c>
      <c r="NU774" s="10">
        <f t="shared" si="1271"/>
        <v>0</v>
      </c>
      <c r="NV774" s="10">
        <f t="shared" si="1271"/>
        <v>0</v>
      </c>
      <c r="NW774" s="10">
        <f t="shared" si="1271"/>
        <v>0</v>
      </c>
      <c r="NX774" s="10">
        <f t="shared" si="1271"/>
        <v>0</v>
      </c>
      <c r="NY774" s="10">
        <f t="shared" si="1271"/>
        <v>0</v>
      </c>
      <c r="NZ774" s="10">
        <f t="shared" si="1271"/>
        <v>1</v>
      </c>
      <c r="OA774" s="10">
        <f t="shared" si="1271"/>
        <v>0</v>
      </c>
      <c r="OB774" s="10">
        <f t="shared" si="1271"/>
        <v>1</v>
      </c>
      <c r="OC774" s="10">
        <f t="shared" si="1271"/>
        <v>0</v>
      </c>
      <c r="OD774" s="10">
        <f t="shared" si="1271"/>
        <v>0</v>
      </c>
      <c r="OE774" s="10">
        <f t="shared" si="1271"/>
        <v>0</v>
      </c>
      <c r="OF774" s="10">
        <f t="shared" si="1271"/>
        <v>0</v>
      </c>
      <c r="OG774" s="10">
        <f t="shared" si="1271"/>
        <v>0</v>
      </c>
      <c r="OH774" s="10">
        <f t="shared" si="1271"/>
        <v>0</v>
      </c>
      <c r="OI774" s="10">
        <f t="shared" si="1271"/>
        <v>0</v>
      </c>
      <c r="OJ774" s="10">
        <f t="shared" si="1271"/>
        <v>0</v>
      </c>
      <c r="OK774" s="10">
        <f t="shared" si="1271"/>
        <v>0</v>
      </c>
      <c r="OL774" s="10">
        <f t="shared" si="1271"/>
        <v>0</v>
      </c>
      <c r="OM774" s="10">
        <f t="shared" si="1271"/>
        <v>0</v>
      </c>
      <c r="ON774" s="10">
        <f t="shared" si="1271"/>
        <v>0</v>
      </c>
      <c r="OO774" s="10">
        <f t="shared" si="1271"/>
        <v>0</v>
      </c>
      <c r="OP774" s="324"/>
      <c r="OQ774" s="324"/>
      <c r="OR774" s="324"/>
      <c r="OS774" s="324"/>
      <c r="OT774" s="324"/>
      <c r="OU774" s="324"/>
      <c r="OV774" s="324"/>
      <c r="OW774" s="324"/>
      <c r="OX774" s="325"/>
      <c r="OY774" s="10">
        <f>COUNTIFS($J$1:$J$681,"Ngôn ngữ",OY$1:OY$681,"1")</f>
        <v>0</v>
      </c>
    </row>
    <row r="775" spans="2:415" s="39" customFormat="1" ht="56.25" hidden="1">
      <c r="B775" s="446"/>
      <c r="C775" s="50" t="s">
        <v>652</v>
      </c>
      <c r="D775" s="85"/>
      <c r="E775" s="46"/>
      <c r="F775" s="38"/>
      <c r="G775" s="38"/>
      <c r="H775" s="38"/>
      <c r="I775" s="38"/>
      <c r="J775" s="49"/>
      <c r="K775" s="38"/>
      <c r="L775" s="38"/>
      <c r="Q775" s="21"/>
      <c r="R775" s="21"/>
      <c r="S775" s="21"/>
      <c r="T775" s="21"/>
      <c r="U775" s="21"/>
      <c r="V775" s="21"/>
      <c r="W775" s="21"/>
      <c r="X775" s="21"/>
      <c r="Y775" s="21"/>
      <c r="Z775" s="21"/>
      <c r="AA775" s="21"/>
      <c r="AB775" s="21"/>
      <c r="BI775" s="38"/>
      <c r="BJ775" s="38"/>
      <c r="BK775" s="38"/>
      <c r="BL775" s="38"/>
      <c r="BM775" s="38"/>
      <c r="BN775" s="38"/>
      <c r="BO775" s="38"/>
      <c r="BP775" s="38"/>
      <c r="BQ775" s="38"/>
      <c r="BR775" s="22"/>
      <c r="KJ775" s="106"/>
      <c r="KQ775" s="32"/>
      <c r="NP775" s="10">
        <f t="shared" ref="NP775:OO775" si="1272">COUNTIFS($M$13:$M$724,"Ngôn ngữ",NP$13:NP$724,"0")</f>
        <v>0</v>
      </c>
      <c r="NQ775" s="10">
        <f t="shared" si="1272"/>
        <v>0</v>
      </c>
      <c r="NR775" s="10">
        <f t="shared" si="1272"/>
        <v>0</v>
      </c>
      <c r="NS775" s="10">
        <f t="shared" si="1272"/>
        <v>0</v>
      </c>
      <c r="NT775" s="10">
        <f t="shared" si="1272"/>
        <v>0</v>
      </c>
      <c r="NU775" s="10">
        <f t="shared" si="1272"/>
        <v>0</v>
      </c>
      <c r="NV775" s="10">
        <f t="shared" si="1272"/>
        <v>0</v>
      </c>
      <c r="NW775" s="10">
        <f t="shared" si="1272"/>
        <v>0</v>
      </c>
      <c r="NX775" s="10">
        <f t="shared" si="1272"/>
        <v>0</v>
      </c>
      <c r="NY775" s="10">
        <f t="shared" si="1272"/>
        <v>0</v>
      </c>
      <c r="NZ775" s="10">
        <f t="shared" si="1272"/>
        <v>0</v>
      </c>
      <c r="OA775" s="10">
        <f t="shared" si="1272"/>
        <v>0</v>
      </c>
      <c r="OB775" s="10">
        <f t="shared" si="1272"/>
        <v>0</v>
      </c>
      <c r="OC775" s="10">
        <f t="shared" si="1272"/>
        <v>0</v>
      </c>
      <c r="OD775" s="10">
        <f t="shared" si="1272"/>
        <v>0</v>
      </c>
      <c r="OE775" s="10">
        <f t="shared" si="1272"/>
        <v>0</v>
      </c>
      <c r="OF775" s="10">
        <f t="shared" si="1272"/>
        <v>0</v>
      </c>
      <c r="OG775" s="10">
        <f t="shared" si="1272"/>
        <v>0</v>
      </c>
      <c r="OH775" s="10">
        <f t="shared" si="1272"/>
        <v>0</v>
      </c>
      <c r="OI775" s="10">
        <f t="shared" si="1272"/>
        <v>0</v>
      </c>
      <c r="OJ775" s="10">
        <f t="shared" si="1272"/>
        <v>0</v>
      </c>
      <c r="OK775" s="10">
        <f t="shared" si="1272"/>
        <v>0</v>
      </c>
      <c r="OL775" s="10">
        <f t="shared" si="1272"/>
        <v>0</v>
      </c>
      <c r="OM775" s="10">
        <f t="shared" si="1272"/>
        <v>0</v>
      </c>
      <c r="ON775" s="10">
        <f t="shared" si="1272"/>
        <v>0</v>
      </c>
      <c r="OO775" s="10">
        <f t="shared" si="1272"/>
        <v>0</v>
      </c>
      <c r="OP775" s="324"/>
      <c r="OQ775" s="324"/>
      <c r="OR775" s="324"/>
      <c r="OS775" s="324"/>
      <c r="OT775" s="324"/>
      <c r="OU775" s="324"/>
      <c r="OV775" s="324"/>
      <c r="OW775" s="324"/>
      <c r="OX775" s="325"/>
      <c r="OY775" s="10">
        <f>COUNTIFS($J$1:$J$681,"Ngôn ngữ",OY$1:OY$681,"0")</f>
        <v>0</v>
      </c>
    </row>
    <row r="776" spans="2:415" s="39" customFormat="1" ht="37.5" hidden="1">
      <c r="B776" s="446"/>
      <c r="C776" s="50" t="s">
        <v>653</v>
      </c>
      <c r="D776" s="85"/>
      <c r="E776" s="46"/>
      <c r="F776" s="38"/>
      <c r="G776" s="38"/>
      <c r="H776" s="38"/>
      <c r="I776" s="38"/>
      <c r="J776" s="49"/>
      <c r="K776" s="38"/>
      <c r="L776" s="38"/>
      <c r="Q776" s="21"/>
      <c r="R776" s="21"/>
      <c r="S776" s="21"/>
      <c r="T776" s="21"/>
      <c r="U776" s="21"/>
      <c r="V776" s="21"/>
      <c r="W776" s="21"/>
      <c r="X776" s="21"/>
      <c r="Y776" s="21"/>
      <c r="Z776" s="21"/>
      <c r="AA776" s="21"/>
      <c r="AB776" s="21"/>
      <c r="BI776" s="38"/>
      <c r="BJ776" s="38"/>
      <c r="BK776" s="38"/>
      <c r="BL776" s="38"/>
      <c r="BM776" s="38"/>
      <c r="BN776" s="38"/>
      <c r="BO776" s="38"/>
      <c r="BP776" s="38"/>
      <c r="BQ776" s="38"/>
      <c r="BR776" s="22"/>
      <c r="KJ776" s="106"/>
      <c r="KQ776" s="32"/>
      <c r="NP776" s="10">
        <f t="shared" ref="NP776:OO776" si="1273">COUNTIFS($M$13:$M$724,"Ngôn ngữ",NP$13:NP$724,"kđg")</f>
        <v>0</v>
      </c>
      <c r="NQ776" s="10">
        <f t="shared" si="1273"/>
        <v>0</v>
      </c>
      <c r="NR776" s="10">
        <f t="shared" si="1273"/>
        <v>0</v>
      </c>
      <c r="NS776" s="10">
        <f t="shared" si="1273"/>
        <v>0</v>
      </c>
      <c r="NT776" s="10">
        <f t="shared" si="1273"/>
        <v>0</v>
      </c>
      <c r="NU776" s="10">
        <f t="shared" si="1273"/>
        <v>0</v>
      </c>
      <c r="NV776" s="10">
        <f t="shared" si="1273"/>
        <v>0</v>
      </c>
      <c r="NW776" s="10">
        <f t="shared" si="1273"/>
        <v>0</v>
      </c>
      <c r="NX776" s="10">
        <f t="shared" si="1273"/>
        <v>0</v>
      </c>
      <c r="NY776" s="10">
        <f t="shared" si="1273"/>
        <v>0</v>
      </c>
      <c r="NZ776" s="10">
        <f t="shared" si="1273"/>
        <v>0</v>
      </c>
      <c r="OA776" s="10">
        <f t="shared" si="1273"/>
        <v>0</v>
      </c>
      <c r="OB776" s="10">
        <f t="shared" si="1273"/>
        <v>0</v>
      </c>
      <c r="OC776" s="10">
        <f t="shared" si="1273"/>
        <v>0</v>
      </c>
      <c r="OD776" s="10">
        <f t="shared" si="1273"/>
        <v>0</v>
      </c>
      <c r="OE776" s="10">
        <f t="shared" si="1273"/>
        <v>0</v>
      </c>
      <c r="OF776" s="10">
        <f t="shared" si="1273"/>
        <v>0</v>
      </c>
      <c r="OG776" s="10">
        <f t="shared" si="1273"/>
        <v>0</v>
      </c>
      <c r="OH776" s="10">
        <f t="shared" si="1273"/>
        <v>0</v>
      </c>
      <c r="OI776" s="10">
        <f t="shared" si="1273"/>
        <v>0</v>
      </c>
      <c r="OJ776" s="10">
        <f t="shared" si="1273"/>
        <v>0</v>
      </c>
      <c r="OK776" s="10">
        <f t="shared" si="1273"/>
        <v>0</v>
      </c>
      <c r="OL776" s="10">
        <f t="shared" si="1273"/>
        <v>0</v>
      </c>
      <c r="OM776" s="10">
        <f t="shared" si="1273"/>
        <v>0</v>
      </c>
      <c r="ON776" s="10">
        <f t="shared" si="1273"/>
        <v>0</v>
      </c>
      <c r="OO776" s="10">
        <f t="shared" si="1273"/>
        <v>0</v>
      </c>
      <c r="OP776" s="324"/>
      <c r="OQ776" s="324"/>
      <c r="OR776" s="324"/>
      <c r="OS776" s="324"/>
      <c r="OT776" s="324"/>
      <c r="OU776" s="324"/>
      <c r="OV776" s="324"/>
      <c r="OW776" s="324"/>
      <c r="OX776" s="325"/>
      <c r="OY776" s="10">
        <f>COUNTIFS($J$1:$J$681,"Ngôn ngữ",OY$1:OY$681,"kđg")</f>
        <v>0</v>
      </c>
    </row>
    <row r="777" spans="2:415" s="39" customFormat="1" ht="37.5" hidden="1">
      <c r="B777" s="446"/>
      <c r="C777" s="50" t="s">
        <v>654</v>
      </c>
      <c r="D777" s="85"/>
      <c r="E777" s="46"/>
      <c r="F777" s="38"/>
      <c r="G777" s="38"/>
      <c r="H777" s="38"/>
      <c r="I777" s="38"/>
      <c r="J777" s="49"/>
      <c r="K777" s="38"/>
      <c r="L777" s="38"/>
      <c r="Q777" s="21"/>
      <c r="R777" s="21"/>
      <c r="S777" s="21"/>
      <c r="T777" s="21"/>
      <c r="U777" s="21"/>
      <c r="V777" s="21"/>
      <c r="W777" s="21"/>
      <c r="X777" s="21"/>
      <c r="Y777" s="21"/>
      <c r="Z777" s="21"/>
      <c r="AA777" s="21"/>
      <c r="AB777" s="21"/>
      <c r="BI777" s="38"/>
      <c r="BJ777" s="38"/>
      <c r="BK777" s="38"/>
      <c r="BL777" s="38"/>
      <c r="BM777" s="38"/>
      <c r="BN777" s="38"/>
      <c r="BO777" s="38"/>
      <c r="BP777" s="38"/>
      <c r="BQ777" s="38"/>
      <c r="BR777" s="22"/>
      <c r="KJ777" s="106"/>
      <c r="KQ777" s="32"/>
      <c r="NP777" s="4">
        <f>NP776/(NP773+NP774+NP775+NP776)</f>
        <v>0</v>
      </c>
      <c r="NQ777" s="4">
        <f t="shared" ref="NQ777:OO777" si="1274">NQ776/(NQ773+NQ774+NQ775+NQ776)</f>
        <v>0</v>
      </c>
      <c r="NR777" s="4">
        <f t="shared" si="1274"/>
        <v>0</v>
      </c>
      <c r="NS777" s="4">
        <f t="shared" si="1274"/>
        <v>0</v>
      </c>
      <c r="NT777" s="4">
        <f t="shared" si="1274"/>
        <v>0</v>
      </c>
      <c r="NU777" s="4">
        <f t="shared" si="1274"/>
        <v>0</v>
      </c>
      <c r="NV777" s="4">
        <f t="shared" si="1274"/>
        <v>0</v>
      </c>
      <c r="NW777" s="4">
        <f t="shared" si="1274"/>
        <v>0</v>
      </c>
      <c r="NX777" s="4">
        <f t="shared" si="1274"/>
        <v>0</v>
      </c>
      <c r="NY777" s="4">
        <f t="shared" si="1274"/>
        <v>0</v>
      </c>
      <c r="NZ777" s="4">
        <f t="shared" si="1274"/>
        <v>0</v>
      </c>
      <c r="OA777" s="4">
        <f t="shared" si="1274"/>
        <v>0</v>
      </c>
      <c r="OB777" s="4">
        <f t="shared" si="1274"/>
        <v>0</v>
      </c>
      <c r="OC777" s="4">
        <f t="shared" si="1274"/>
        <v>0</v>
      </c>
      <c r="OD777" s="4">
        <f t="shared" si="1274"/>
        <v>0</v>
      </c>
      <c r="OE777" s="4">
        <f t="shared" si="1274"/>
        <v>0</v>
      </c>
      <c r="OF777" s="4">
        <f t="shared" si="1274"/>
        <v>0</v>
      </c>
      <c r="OG777" s="4">
        <f t="shared" si="1274"/>
        <v>0</v>
      </c>
      <c r="OH777" s="4">
        <f t="shared" si="1274"/>
        <v>0</v>
      </c>
      <c r="OI777" s="4">
        <f t="shared" si="1274"/>
        <v>0</v>
      </c>
      <c r="OJ777" s="4">
        <f t="shared" si="1274"/>
        <v>0</v>
      </c>
      <c r="OK777" s="4">
        <f t="shared" si="1274"/>
        <v>0</v>
      </c>
      <c r="OL777" s="4">
        <f t="shared" si="1274"/>
        <v>0</v>
      </c>
      <c r="OM777" s="4">
        <f t="shared" si="1274"/>
        <v>0</v>
      </c>
      <c r="ON777" s="4" t="e">
        <f t="shared" si="1274"/>
        <v>#DIV/0!</v>
      </c>
      <c r="OO777" s="4">
        <f t="shared" si="1274"/>
        <v>0</v>
      </c>
      <c r="OP777" s="326"/>
      <c r="OQ777" s="326"/>
      <c r="OR777" s="326"/>
      <c r="OS777" s="326"/>
      <c r="OT777" s="326"/>
      <c r="OU777" s="326"/>
      <c r="OV777" s="326"/>
      <c r="OW777" s="326"/>
      <c r="OX777" s="327"/>
      <c r="OY777" s="4">
        <v>0</v>
      </c>
    </row>
    <row r="778" spans="2:415" s="39" customFormat="1" ht="75" hidden="1">
      <c r="B778" s="446"/>
      <c r="C778" s="51" t="s">
        <v>658</v>
      </c>
      <c r="D778" s="86"/>
      <c r="E778" s="46"/>
      <c r="F778" s="38"/>
      <c r="G778" s="38"/>
      <c r="H778" s="38"/>
      <c r="I778" s="38"/>
      <c r="J778" s="49"/>
      <c r="K778" s="38"/>
      <c r="L778" s="38"/>
      <c r="Q778" s="21"/>
      <c r="R778" s="21"/>
      <c r="S778" s="21"/>
      <c r="T778" s="21"/>
      <c r="U778" s="21"/>
      <c r="V778" s="21"/>
      <c r="W778" s="21"/>
      <c r="X778" s="21"/>
      <c r="Y778" s="21"/>
      <c r="Z778" s="21"/>
      <c r="AA778" s="21"/>
      <c r="AB778" s="21"/>
      <c r="BI778" s="38"/>
      <c r="BJ778" s="38"/>
      <c r="BK778" s="38"/>
      <c r="BL778" s="38"/>
      <c r="BM778" s="38"/>
      <c r="BN778" s="38"/>
      <c r="BO778" s="38"/>
      <c r="BP778" s="38"/>
      <c r="BQ778" s="38"/>
      <c r="BR778" s="22"/>
      <c r="KJ778" s="106"/>
      <c r="KQ778" s="32"/>
      <c r="NP778" s="13">
        <f>(((NP773*2)+(NP774*1)+(NP775*0)))/(NP773+NP774+NP775)</f>
        <v>2</v>
      </c>
      <c r="NQ778" s="13">
        <f>(((NQ773*2)+(NQ774*1)+(NQ775*0)))/(NQ773+NQ774+NQ775)</f>
        <v>2</v>
      </c>
      <c r="NR778" s="13">
        <f t="shared" ref="NR778:OO778" si="1275">(((NR773*2)+(NR774*1)+(NR775*0)))/(NR773+NR774+NR775)</f>
        <v>1</v>
      </c>
      <c r="NS778" s="13">
        <f t="shared" si="1275"/>
        <v>2</v>
      </c>
      <c r="NT778" s="13">
        <f t="shared" si="1275"/>
        <v>2</v>
      </c>
      <c r="NU778" s="13">
        <f t="shared" si="1275"/>
        <v>2</v>
      </c>
      <c r="NV778" s="13">
        <f t="shared" si="1275"/>
        <v>2</v>
      </c>
      <c r="NW778" s="13">
        <f t="shared" si="1275"/>
        <v>2</v>
      </c>
      <c r="NX778" s="13">
        <f t="shared" si="1275"/>
        <v>2</v>
      </c>
      <c r="NY778" s="13">
        <f t="shared" si="1275"/>
        <v>2</v>
      </c>
      <c r="NZ778" s="13">
        <f t="shared" si="1275"/>
        <v>1</v>
      </c>
      <c r="OA778" s="13">
        <f t="shared" si="1275"/>
        <v>2</v>
      </c>
      <c r="OB778" s="13">
        <f t="shared" si="1275"/>
        <v>1</v>
      </c>
      <c r="OC778" s="13">
        <f t="shared" si="1275"/>
        <v>2</v>
      </c>
      <c r="OD778" s="13">
        <f t="shared" si="1275"/>
        <v>2</v>
      </c>
      <c r="OE778" s="13">
        <f t="shared" si="1275"/>
        <v>2</v>
      </c>
      <c r="OF778" s="13">
        <f t="shared" si="1275"/>
        <v>2</v>
      </c>
      <c r="OG778" s="13">
        <f t="shared" si="1275"/>
        <v>2</v>
      </c>
      <c r="OH778" s="13">
        <f t="shared" si="1275"/>
        <v>2</v>
      </c>
      <c r="OI778" s="13">
        <f t="shared" si="1275"/>
        <v>2</v>
      </c>
      <c r="OJ778" s="13">
        <f t="shared" si="1275"/>
        <v>2</v>
      </c>
      <c r="OK778" s="13">
        <f t="shared" si="1275"/>
        <v>2</v>
      </c>
      <c r="OL778" s="13">
        <f t="shared" si="1275"/>
        <v>2</v>
      </c>
      <c r="OM778" s="13">
        <f t="shared" si="1275"/>
        <v>2</v>
      </c>
      <c r="ON778" s="13" t="e">
        <f t="shared" si="1275"/>
        <v>#DIV/0!</v>
      </c>
      <c r="OO778" s="13">
        <f t="shared" si="1275"/>
        <v>2</v>
      </c>
      <c r="OP778" s="330">
        <f>COUNTIF(NP779:OO779,"Đ")</f>
        <v>22</v>
      </c>
      <c r="OQ778" s="328">
        <f>OP778/(OP778+OR778+OT778+OV778)</f>
        <v>0.88</v>
      </c>
      <c r="OR778" s="330">
        <f>COUNTIF(NP779:OO779,"CCG")</f>
        <v>3</v>
      </c>
      <c r="OS778" s="328">
        <f>OR778/(OR778+OT778+OV778+OP778)</f>
        <v>0.12</v>
      </c>
      <c r="OT778" s="330">
        <f>COUNTIF(NP779:OO779,"CĐ")</f>
        <v>0</v>
      </c>
      <c r="OU778" s="328">
        <f>OT778/(OT778+OV778+OP778+OR778)</f>
        <v>0</v>
      </c>
      <c r="OV778" s="330">
        <f>COUNTIF(NP779:OO779,"Kđg")</f>
        <v>0</v>
      </c>
      <c r="OW778" s="328">
        <f>OV778/(OV778+OP778+OR778+OT778)</f>
        <v>0</v>
      </c>
      <c r="OX778" s="332">
        <f>(((OP778*2)+(OR778*1)+(OT778*0)))/(OP778+OR778+OT778)</f>
        <v>1.88</v>
      </c>
      <c r="OY778" s="343" t="str">
        <f>IF(OV778/(OP778+OR778+OT778+OV778)&gt;=50%,"KĐG",IF(OX778&gt;=1.6,"Đạt mục tiêu",IF(OX778&gt;=1,"Cần cố gắng","Chưa đạt")))</f>
        <v>Đạt mục tiêu</v>
      </c>
    </row>
    <row r="779" spans="2:415" s="39" customFormat="1" ht="18.75" hidden="1">
      <c r="B779" s="447"/>
      <c r="C779" s="52"/>
      <c r="D779" s="87"/>
      <c r="E779" s="46"/>
      <c r="F779" s="38"/>
      <c r="G779" s="38"/>
      <c r="H779" s="38"/>
      <c r="I779" s="38"/>
      <c r="J779" s="49"/>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KJ779" s="106"/>
      <c r="KQ779" s="32"/>
      <c r="NP779" s="13" t="str">
        <f>IF(NP777&gt;=50%,"KĐG",IF(NP778&gt;=1.6,"Đ",IF(NP778&gt;=1,"CCG","CĐ")))</f>
        <v>Đ</v>
      </c>
      <c r="NQ779" s="13" t="str">
        <f>IF(NQ777&gt;=50%,"KĐG",IF(NQ778&gt;=1.6,"Đ",IF(NQ778&gt;=1,"CCG","CĐ")))</f>
        <v>Đ</v>
      </c>
      <c r="NR779" s="13" t="str">
        <f t="shared" ref="NR779:OO779" si="1276">IF(NR777&gt;=50%,"KĐG",IF(NR778&gt;=1.6,"Đ",IF(NR778&gt;=1,"CCG","CĐ")))</f>
        <v>CCG</v>
      </c>
      <c r="NS779" s="13" t="str">
        <f t="shared" si="1276"/>
        <v>Đ</v>
      </c>
      <c r="NT779" s="13" t="str">
        <f t="shared" si="1276"/>
        <v>Đ</v>
      </c>
      <c r="NU779" s="13" t="str">
        <f t="shared" si="1276"/>
        <v>Đ</v>
      </c>
      <c r="NV779" s="13" t="str">
        <f t="shared" si="1276"/>
        <v>Đ</v>
      </c>
      <c r="NW779" s="13" t="str">
        <f t="shared" si="1276"/>
        <v>Đ</v>
      </c>
      <c r="NX779" s="13" t="str">
        <f t="shared" si="1276"/>
        <v>Đ</v>
      </c>
      <c r="NY779" s="13" t="str">
        <f t="shared" si="1276"/>
        <v>Đ</v>
      </c>
      <c r="NZ779" s="13" t="str">
        <f t="shared" si="1276"/>
        <v>CCG</v>
      </c>
      <c r="OA779" s="13" t="str">
        <f t="shared" si="1276"/>
        <v>Đ</v>
      </c>
      <c r="OB779" s="13" t="str">
        <f t="shared" si="1276"/>
        <v>CCG</v>
      </c>
      <c r="OC779" s="13" t="str">
        <f t="shared" si="1276"/>
        <v>Đ</v>
      </c>
      <c r="OD779" s="13" t="str">
        <f t="shared" si="1276"/>
        <v>Đ</v>
      </c>
      <c r="OE779" s="13" t="str">
        <f t="shared" si="1276"/>
        <v>Đ</v>
      </c>
      <c r="OF779" s="13" t="str">
        <f t="shared" si="1276"/>
        <v>Đ</v>
      </c>
      <c r="OG779" s="13" t="str">
        <f t="shared" si="1276"/>
        <v>Đ</v>
      </c>
      <c r="OH779" s="13" t="str">
        <f t="shared" si="1276"/>
        <v>Đ</v>
      </c>
      <c r="OI779" s="13" t="str">
        <f t="shared" si="1276"/>
        <v>Đ</v>
      </c>
      <c r="OJ779" s="13" t="str">
        <f t="shared" si="1276"/>
        <v>Đ</v>
      </c>
      <c r="OK779" s="13" t="str">
        <f t="shared" si="1276"/>
        <v>Đ</v>
      </c>
      <c r="OL779" s="13" t="str">
        <f t="shared" si="1276"/>
        <v>Đ</v>
      </c>
      <c r="OM779" s="13" t="str">
        <f t="shared" si="1276"/>
        <v>Đ</v>
      </c>
      <c r="ON779" s="13" t="e">
        <f t="shared" si="1276"/>
        <v>#DIV/0!</v>
      </c>
      <c r="OO779" s="13" t="str">
        <f t="shared" si="1276"/>
        <v>Đ</v>
      </c>
      <c r="OP779" s="331"/>
      <c r="OQ779" s="329"/>
      <c r="OR779" s="331"/>
      <c r="OS779" s="329"/>
      <c r="OT779" s="331"/>
      <c r="OU779" s="329"/>
      <c r="OV779" s="331"/>
      <c r="OW779" s="329"/>
      <c r="OX779" s="333"/>
      <c r="OY779" s="343"/>
    </row>
    <row r="780" spans="2:415" s="39" customFormat="1" ht="37.5" hidden="1">
      <c r="B780" s="445" t="s">
        <v>393</v>
      </c>
      <c r="C780" s="50" t="s">
        <v>656</v>
      </c>
      <c r="D780" s="85"/>
      <c r="E780" s="46"/>
      <c r="F780" s="38"/>
      <c r="G780" s="38"/>
      <c r="H780" s="38"/>
      <c r="I780" s="38"/>
      <c r="J780" s="49"/>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KJ780" s="106"/>
      <c r="KQ780" s="32"/>
      <c r="NP780" s="10">
        <f t="shared" ref="NP780:OO780" si="1277">COUNTIFS($M$13:$M$724,"TCKNXH",NP$13:NP$724,"2")</f>
        <v>0</v>
      </c>
      <c r="NQ780" s="10">
        <f t="shared" si="1277"/>
        <v>0</v>
      </c>
      <c r="NR780" s="10">
        <f t="shared" si="1277"/>
        <v>0</v>
      </c>
      <c r="NS780" s="10">
        <f t="shared" si="1277"/>
        <v>0</v>
      </c>
      <c r="NT780" s="10">
        <f t="shared" si="1277"/>
        <v>0</v>
      </c>
      <c r="NU780" s="10">
        <f t="shared" si="1277"/>
        <v>0</v>
      </c>
      <c r="NV780" s="10">
        <f t="shared" si="1277"/>
        <v>0</v>
      </c>
      <c r="NW780" s="10">
        <f t="shared" si="1277"/>
        <v>0</v>
      </c>
      <c r="NX780" s="10">
        <f t="shared" si="1277"/>
        <v>0</v>
      </c>
      <c r="NY780" s="10">
        <f t="shared" si="1277"/>
        <v>0</v>
      </c>
      <c r="NZ780" s="10">
        <f t="shared" si="1277"/>
        <v>0</v>
      </c>
      <c r="OA780" s="10">
        <f t="shared" si="1277"/>
        <v>0</v>
      </c>
      <c r="OB780" s="10">
        <f t="shared" si="1277"/>
        <v>0</v>
      </c>
      <c r="OC780" s="10">
        <f t="shared" si="1277"/>
        <v>0</v>
      </c>
      <c r="OD780" s="10">
        <f t="shared" si="1277"/>
        <v>0</v>
      </c>
      <c r="OE780" s="10">
        <f t="shared" si="1277"/>
        <v>0</v>
      </c>
      <c r="OF780" s="10">
        <f t="shared" si="1277"/>
        <v>0</v>
      </c>
      <c r="OG780" s="10">
        <f t="shared" si="1277"/>
        <v>0</v>
      </c>
      <c r="OH780" s="10">
        <f t="shared" si="1277"/>
        <v>0</v>
      </c>
      <c r="OI780" s="10">
        <f t="shared" si="1277"/>
        <v>0</v>
      </c>
      <c r="OJ780" s="10">
        <f t="shared" si="1277"/>
        <v>0</v>
      </c>
      <c r="OK780" s="10">
        <f t="shared" si="1277"/>
        <v>0</v>
      </c>
      <c r="OL780" s="10">
        <f t="shared" si="1277"/>
        <v>0</v>
      </c>
      <c r="OM780" s="10">
        <f t="shared" si="1277"/>
        <v>0</v>
      </c>
      <c r="ON780" s="10">
        <f t="shared" si="1277"/>
        <v>0</v>
      </c>
      <c r="OO780" s="10">
        <f t="shared" si="1277"/>
        <v>0</v>
      </c>
      <c r="OP780" s="322"/>
      <c r="OQ780" s="322"/>
      <c r="OR780" s="322"/>
      <c r="OS780" s="322"/>
      <c r="OT780" s="322"/>
      <c r="OU780" s="322"/>
      <c r="OV780" s="322"/>
      <c r="OW780" s="322"/>
      <c r="OX780" s="323"/>
      <c r="OY780" s="10">
        <f>COUNTIFS($J$1:$J$681,"TCKNXH",OY$1:OY$681,"2")</f>
        <v>0</v>
      </c>
    </row>
    <row r="781" spans="2:415" s="39" customFormat="1" ht="56.25" hidden="1">
      <c r="B781" s="446"/>
      <c r="C781" s="50" t="s">
        <v>651</v>
      </c>
      <c r="D781" s="85"/>
      <c r="E781" s="46"/>
      <c r="F781" s="38"/>
      <c r="G781" s="38"/>
      <c r="H781" s="38"/>
      <c r="I781" s="38"/>
      <c r="J781" s="49"/>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KJ781" s="106"/>
      <c r="KQ781" s="32"/>
      <c r="NP781" s="10">
        <f t="shared" ref="NP781:OO781" si="1278">COUNTIFS($M$13:$M$724,"TCKNXH",NP$13:NP$724,"1")</f>
        <v>0</v>
      </c>
      <c r="NQ781" s="10">
        <f t="shared" si="1278"/>
        <v>0</v>
      </c>
      <c r="NR781" s="10">
        <f t="shared" si="1278"/>
        <v>0</v>
      </c>
      <c r="NS781" s="10">
        <f t="shared" si="1278"/>
        <v>0</v>
      </c>
      <c r="NT781" s="10">
        <f t="shared" si="1278"/>
        <v>0</v>
      </c>
      <c r="NU781" s="10">
        <f t="shared" si="1278"/>
        <v>0</v>
      </c>
      <c r="NV781" s="10">
        <f t="shared" si="1278"/>
        <v>0</v>
      </c>
      <c r="NW781" s="10">
        <f t="shared" si="1278"/>
        <v>0</v>
      </c>
      <c r="NX781" s="10">
        <f t="shared" si="1278"/>
        <v>0</v>
      </c>
      <c r="NY781" s="10">
        <f t="shared" si="1278"/>
        <v>0</v>
      </c>
      <c r="NZ781" s="10">
        <f t="shared" si="1278"/>
        <v>0</v>
      </c>
      <c r="OA781" s="10">
        <f t="shared" si="1278"/>
        <v>0</v>
      </c>
      <c r="OB781" s="10">
        <f t="shared" si="1278"/>
        <v>0</v>
      </c>
      <c r="OC781" s="10">
        <f t="shared" si="1278"/>
        <v>0</v>
      </c>
      <c r="OD781" s="10">
        <f t="shared" si="1278"/>
        <v>0</v>
      </c>
      <c r="OE781" s="10">
        <f t="shared" si="1278"/>
        <v>0</v>
      </c>
      <c r="OF781" s="10">
        <f t="shared" si="1278"/>
        <v>0</v>
      </c>
      <c r="OG781" s="10">
        <f t="shared" si="1278"/>
        <v>0</v>
      </c>
      <c r="OH781" s="10">
        <f t="shared" si="1278"/>
        <v>0</v>
      </c>
      <c r="OI781" s="10">
        <f t="shared" si="1278"/>
        <v>0</v>
      </c>
      <c r="OJ781" s="10">
        <f t="shared" si="1278"/>
        <v>0</v>
      </c>
      <c r="OK781" s="10">
        <f t="shared" si="1278"/>
        <v>0</v>
      </c>
      <c r="OL781" s="10">
        <f t="shared" si="1278"/>
        <v>0</v>
      </c>
      <c r="OM781" s="10">
        <f t="shared" si="1278"/>
        <v>0</v>
      </c>
      <c r="ON781" s="10">
        <f t="shared" si="1278"/>
        <v>0</v>
      </c>
      <c r="OO781" s="10">
        <f t="shared" si="1278"/>
        <v>0</v>
      </c>
      <c r="OP781" s="324"/>
      <c r="OQ781" s="324"/>
      <c r="OR781" s="324"/>
      <c r="OS781" s="324"/>
      <c r="OT781" s="324"/>
      <c r="OU781" s="324"/>
      <c r="OV781" s="324"/>
      <c r="OW781" s="324"/>
      <c r="OX781" s="325"/>
      <c r="OY781" s="10">
        <f>COUNTIFS($J$1:$J$681,"TCKNXH",OY$1:OY$681,"1")</f>
        <v>0</v>
      </c>
    </row>
    <row r="782" spans="2:415" s="39" customFormat="1" ht="56.25" hidden="1">
      <c r="B782" s="446"/>
      <c r="C782" s="50" t="s">
        <v>652</v>
      </c>
      <c r="D782" s="85"/>
      <c r="E782" s="46"/>
      <c r="F782" s="38"/>
      <c r="G782" s="38"/>
      <c r="H782" s="38"/>
      <c r="I782" s="38"/>
      <c r="J782" s="49"/>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KJ782" s="106"/>
      <c r="KQ782" s="32"/>
      <c r="NP782" s="10">
        <f t="shared" ref="NP782:OO782" si="1279">COUNTIFS($M$13:$M$724,"TCKNXH",NP$13:NP$724,"0")</f>
        <v>0</v>
      </c>
      <c r="NQ782" s="10">
        <f t="shared" si="1279"/>
        <v>0</v>
      </c>
      <c r="NR782" s="10">
        <f t="shared" si="1279"/>
        <v>0</v>
      </c>
      <c r="NS782" s="10">
        <f t="shared" si="1279"/>
        <v>0</v>
      </c>
      <c r="NT782" s="10">
        <f t="shared" si="1279"/>
        <v>0</v>
      </c>
      <c r="NU782" s="10">
        <f t="shared" si="1279"/>
        <v>0</v>
      </c>
      <c r="NV782" s="10">
        <f t="shared" si="1279"/>
        <v>0</v>
      </c>
      <c r="NW782" s="10">
        <f t="shared" si="1279"/>
        <v>0</v>
      </c>
      <c r="NX782" s="10">
        <f t="shared" si="1279"/>
        <v>0</v>
      </c>
      <c r="NY782" s="10">
        <f t="shared" si="1279"/>
        <v>0</v>
      </c>
      <c r="NZ782" s="10">
        <f t="shared" si="1279"/>
        <v>0</v>
      </c>
      <c r="OA782" s="10">
        <f t="shared" si="1279"/>
        <v>0</v>
      </c>
      <c r="OB782" s="10">
        <f t="shared" si="1279"/>
        <v>0</v>
      </c>
      <c r="OC782" s="10">
        <f t="shared" si="1279"/>
        <v>0</v>
      </c>
      <c r="OD782" s="10">
        <f t="shared" si="1279"/>
        <v>0</v>
      </c>
      <c r="OE782" s="10">
        <f t="shared" si="1279"/>
        <v>0</v>
      </c>
      <c r="OF782" s="10">
        <f t="shared" si="1279"/>
        <v>0</v>
      </c>
      <c r="OG782" s="10">
        <f t="shared" si="1279"/>
        <v>0</v>
      </c>
      <c r="OH782" s="10">
        <f t="shared" si="1279"/>
        <v>0</v>
      </c>
      <c r="OI782" s="10">
        <f t="shared" si="1279"/>
        <v>0</v>
      </c>
      <c r="OJ782" s="10">
        <f t="shared" si="1279"/>
        <v>0</v>
      </c>
      <c r="OK782" s="10">
        <f t="shared" si="1279"/>
        <v>0</v>
      </c>
      <c r="OL782" s="10">
        <f t="shared" si="1279"/>
        <v>0</v>
      </c>
      <c r="OM782" s="10">
        <f t="shared" si="1279"/>
        <v>0</v>
      </c>
      <c r="ON782" s="10">
        <f t="shared" si="1279"/>
        <v>0</v>
      </c>
      <c r="OO782" s="10">
        <f t="shared" si="1279"/>
        <v>0</v>
      </c>
      <c r="OP782" s="324"/>
      <c r="OQ782" s="324"/>
      <c r="OR782" s="324"/>
      <c r="OS782" s="324"/>
      <c r="OT782" s="324"/>
      <c r="OU782" s="324"/>
      <c r="OV782" s="324"/>
      <c r="OW782" s="324"/>
      <c r="OX782" s="325"/>
      <c r="OY782" s="10">
        <f>COUNTIFS($J$1:$J$681,"TCKNXH",OY$1:OY$681,"0")</f>
        <v>0</v>
      </c>
    </row>
    <row r="783" spans="2:415" s="39" customFormat="1" ht="37.5" hidden="1">
      <c r="B783" s="446"/>
      <c r="C783" s="50" t="s">
        <v>653</v>
      </c>
      <c r="D783" s="85"/>
      <c r="E783" s="46"/>
      <c r="F783" s="38"/>
      <c r="G783" s="38"/>
      <c r="H783" s="38"/>
      <c r="I783" s="38"/>
      <c r="J783" s="49"/>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KJ783" s="106"/>
      <c r="KQ783" s="32"/>
      <c r="NP783" s="10">
        <f t="shared" ref="NP783:OO783" si="1280">COUNTIFS($M$13:$M$724,"TCKNXH",NP$13:NP$724,"kđg")</f>
        <v>0</v>
      </c>
      <c r="NQ783" s="10">
        <f t="shared" si="1280"/>
        <v>0</v>
      </c>
      <c r="NR783" s="10">
        <f t="shared" si="1280"/>
        <v>0</v>
      </c>
      <c r="NS783" s="10">
        <f t="shared" si="1280"/>
        <v>0</v>
      </c>
      <c r="NT783" s="10">
        <f t="shared" si="1280"/>
        <v>0</v>
      </c>
      <c r="NU783" s="10">
        <f t="shared" si="1280"/>
        <v>0</v>
      </c>
      <c r="NV783" s="10">
        <f t="shared" si="1280"/>
        <v>0</v>
      </c>
      <c r="NW783" s="10">
        <f t="shared" si="1280"/>
        <v>0</v>
      </c>
      <c r="NX783" s="10">
        <f t="shared" si="1280"/>
        <v>0</v>
      </c>
      <c r="NY783" s="10">
        <f t="shared" si="1280"/>
        <v>0</v>
      </c>
      <c r="NZ783" s="10">
        <f t="shared" si="1280"/>
        <v>0</v>
      </c>
      <c r="OA783" s="10">
        <f t="shared" si="1280"/>
        <v>0</v>
      </c>
      <c r="OB783" s="10">
        <f t="shared" si="1280"/>
        <v>0</v>
      </c>
      <c r="OC783" s="10">
        <f t="shared" si="1280"/>
        <v>0</v>
      </c>
      <c r="OD783" s="10">
        <f t="shared" si="1280"/>
        <v>0</v>
      </c>
      <c r="OE783" s="10">
        <f t="shared" si="1280"/>
        <v>0</v>
      </c>
      <c r="OF783" s="10">
        <f t="shared" si="1280"/>
        <v>0</v>
      </c>
      <c r="OG783" s="10">
        <f t="shared" si="1280"/>
        <v>0</v>
      </c>
      <c r="OH783" s="10">
        <f t="shared" si="1280"/>
        <v>0</v>
      </c>
      <c r="OI783" s="10">
        <f t="shared" si="1280"/>
        <v>0</v>
      </c>
      <c r="OJ783" s="10">
        <f t="shared" si="1280"/>
        <v>0</v>
      </c>
      <c r="OK783" s="10">
        <f t="shared" si="1280"/>
        <v>0</v>
      </c>
      <c r="OL783" s="10">
        <f t="shared" si="1280"/>
        <v>0</v>
      </c>
      <c r="OM783" s="10">
        <f t="shared" si="1280"/>
        <v>0</v>
      </c>
      <c r="ON783" s="10">
        <f t="shared" si="1280"/>
        <v>0</v>
      </c>
      <c r="OO783" s="10">
        <f t="shared" si="1280"/>
        <v>0</v>
      </c>
      <c r="OP783" s="324"/>
      <c r="OQ783" s="324"/>
      <c r="OR783" s="324"/>
      <c r="OS783" s="324"/>
      <c r="OT783" s="324"/>
      <c r="OU783" s="324"/>
      <c r="OV783" s="324"/>
      <c r="OW783" s="324"/>
      <c r="OX783" s="325"/>
      <c r="OY783" s="10">
        <f>COUNTIFS($J$1:$J$681,"TCKNXH",OY$1:OY$681,"kđg")</f>
        <v>0</v>
      </c>
    </row>
    <row r="784" spans="2:415" s="39" customFormat="1" ht="37.5" hidden="1">
      <c r="B784" s="446"/>
      <c r="C784" s="50" t="s">
        <v>654</v>
      </c>
      <c r="D784" s="85"/>
      <c r="E784" s="46"/>
      <c r="F784" s="38"/>
      <c r="G784" s="38"/>
      <c r="H784" s="38"/>
      <c r="I784" s="38"/>
      <c r="J784" s="49"/>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KJ784" s="106"/>
      <c r="KQ784" s="32"/>
      <c r="NP784" s="4" t="e">
        <f>NP783/(NP780+NP781+NP782+NP783)</f>
        <v>#DIV/0!</v>
      </c>
      <c r="NQ784" s="4" t="e">
        <f t="shared" ref="NQ784:OO784" si="1281">NQ783/(NQ780+NQ781+NQ782+NQ783)</f>
        <v>#DIV/0!</v>
      </c>
      <c r="NR784" s="4" t="e">
        <f t="shared" si="1281"/>
        <v>#DIV/0!</v>
      </c>
      <c r="NS784" s="4" t="e">
        <f t="shared" si="1281"/>
        <v>#DIV/0!</v>
      </c>
      <c r="NT784" s="4" t="e">
        <f t="shared" si="1281"/>
        <v>#DIV/0!</v>
      </c>
      <c r="NU784" s="4" t="e">
        <f t="shared" si="1281"/>
        <v>#DIV/0!</v>
      </c>
      <c r="NV784" s="4" t="e">
        <f t="shared" si="1281"/>
        <v>#DIV/0!</v>
      </c>
      <c r="NW784" s="4" t="e">
        <f t="shared" si="1281"/>
        <v>#DIV/0!</v>
      </c>
      <c r="NX784" s="4" t="e">
        <f t="shared" si="1281"/>
        <v>#DIV/0!</v>
      </c>
      <c r="NY784" s="4" t="e">
        <f t="shared" si="1281"/>
        <v>#DIV/0!</v>
      </c>
      <c r="NZ784" s="4" t="e">
        <f t="shared" si="1281"/>
        <v>#DIV/0!</v>
      </c>
      <c r="OA784" s="4" t="e">
        <f t="shared" si="1281"/>
        <v>#DIV/0!</v>
      </c>
      <c r="OB784" s="4" t="e">
        <f t="shared" si="1281"/>
        <v>#DIV/0!</v>
      </c>
      <c r="OC784" s="4" t="e">
        <f t="shared" si="1281"/>
        <v>#DIV/0!</v>
      </c>
      <c r="OD784" s="4" t="e">
        <f t="shared" si="1281"/>
        <v>#DIV/0!</v>
      </c>
      <c r="OE784" s="4" t="e">
        <f t="shared" si="1281"/>
        <v>#DIV/0!</v>
      </c>
      <c r="OF784" s="4" t="e">
        <f t="shared" si="1281"/>
        <v>#DIV/0!</v>
      </c>
      <c r="OG784" s="4" t="e">
        <f t="shared" si="1281"/>
        <v>#DIV/0!</v>
      </c>
      <c r="OH784" s="4" t="e">
        <f t="shared" si="1281"/>
        <v>#DIV/0!</v>
      </c>
      <c r="OI784" s="4" t="e">
        <f t="shared" si="1281"/>
        <v>#DIV/0!</v>
      </c>
      <c r="OJ784" s="4" t="e">
        <f t="shared" si="1281"/>
        <v>#DIV/0!</v>
      </c>
      <c r="OK784" s="4" t="e">
        <f t="shared" si="1281"/>
        <v>#DIV/0!</v>
      </c>
      <c r="OL784" s="4" t="e">
        <f t="shared" si="1281"/>
        <v>#DIV/0!</v>
      </c>
      <c r="OM784" s="4" t="e">
        <f t="shared" si="1281"/>
        <v>#DIV/0!</v>
      </c>
      <c r="ON784" s="4" t="e">
        <f t="shared" si="1281"/>
        <v>#DIV/0!</v>
      </c>
      <c r="OO784" s="4" t="e">
        <f t="shared" si="1281"/>
        <v>#DIV/0!</v>
      </c>
      <c r="OP784" s="326"/>
      <c r="OQ784" s="326"/>
      <c r="OR784" s="326"/>
      <c r="OS784" s="326"/>
      <c r="OT784" s="326"/>
      <c r="OU784" s="326"/>
      <c r="OV784" s="326"/>
      <c r="OW784" s="326"/>
      <c r="OX784" s="327"/>
      <c r="OY784" s="4">
        <v>0</v>
      </c>
    </row>
    <row r="785" spans="2:415" s="39" customFormat="1" ht="75" hidden="1">
      <c r="B785" s="446"/>
      <c r="C785" s="51" t="s">
        <v>659</v>
      </c>
      <c r="D785" s="86"/>
      <c r="E785" s="46"/>
      <c r="F785" s="38"/>
      <c r="G785" s="38"/>
      <c r="H785" s="38"/>
      <c r="I785" s="38"/>
      <c r="J785" s="49"/>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KJ785" s="106"/>
      <c r="KQ785" s="32"/>
      <c r="NP785" s="13" t="e">
        <f>(((NP780*2)+(NP781*1)+(NP782*0)))/(NP780+NP781+NP782)</f>
        <v>#DIV/0!</v>
      </c>
      <c r="NQ785" s="13" t="e">
        <f>(((NQ780*2)+(NQ781*1)+(NQ782*0)))/(NQ780+NQ781+NQ782)</f>
        <v>#DIV/0!</v>
      </c>
      <c r="NR785" s="13" t="e">
        <f t="shared" ref="NR785:OO785" si="1282">(((NR780*2)+(NR781*1)+(NR782*0)))/(NR780+NR781+NR782)</f>
        <v>#DIV/0!</v>
      </c>
      <c r="NS785" s="13" t="e">
        <f t="shared" si="1282"/>
        <v>#DIV/0!</v>
      </c>
      <c r="NT785" s="13" t="e">
        <f t="shared" si="1282"/>
        <v>#DIV/0!</v>
      </c>
      <c r="NU785" s="13" t="e">
        <f t="shared" si="1282"/>
        <v>#DIV/0!</v>
      </c>
      <c r="NV785" s="13" t="e">
        <f t="shared" si="1282"/>
        <v>#DIV/0!</v>
      </c>
      <c r="NW785" s="13" t="e">
        <f t="shared" si="1282"/>
        <v>#DIV/0!</v>
      </c>
      <c r="NX785" s="13" t="e">
        <f t="shared" si="1282"/>
        <v>#DIV/0!</v>
      </c>
      <c r="NY785" s="13" t="e">
        <f t="shared" si="1282"/>
        <v>#DIV/0!</v>
      </c>
      <c r="NZ785" s="13" t="e">
        <f t="shared" si="1282"/>
        <v>#DIV/0!</v>
      </c>
      <c r="OA785" s="13" t="e">
        <f t="shared" si="1282"/>
        <v>#DIV/0!</v>
      </c>
      <c r="OB785" s="13" t="e">
        <f t="shared" si="1282"/>
        <v>#DIV/0!</v>
      </c>
      <c r="OC785" s="13" t="e">
        <f t="shared" si="1282"/>
        <v>#DIV/0!</v>
      </c>
      <c r="OD785" s="13" t="e">
        <f t="shared" si="1282"/>
        <v>#DIV/0!</v>
      </c>
      <c r="OE785" s="13" t="e">
        <f t="shared" si="1282"/>
        <v>#DIV/0!</v>
      </c>
      <c r="OF785" s="13" t="e">
        <f t="shared" si="1282"/>
        <v>#DIV/0!</v>
      </c>
      <c r="OG785" s="13" t="e">
        <f t="shared" si="1282"/>
        <v>#DIV/0!</v>
      </c>
      <c r="OH785" s="13" t="e">
        <f t="shared" si="1282"/>
        <v>#DIV/0!</v>
      </c>
      <c r="OI785" s="13" t="e">
        <f t="shared" si="1282"/>
        <v>#DIV/0!</v>
      </c>
      <c r="OJ785" s="13" t="e">
        <f t="shared" si="1282"/>
        <v>#DIV/0!</v>
      </c>
      <c r="OK785" s="13" t="e">
        <f t="shared" si="1282"/>
        <v>#DIV/0!</v>
      </c>
      <c r="OL785" s="13" t="e">
        <f t="shared" si="1282"/>
        <v>#DIV/0!</v>
      </c>
      <c r="OM785" s="13" t="e">
        <f>(((OM780*2)+(OM781*1)+(OM782*0)))/(OM780+OM781+OM782)</f>
        <v>#DIV/0!</v>
      </c>
      <c r="ON785" s="13" t="e">
        <f>(((ON780*2)+(ON781*1)+(ON782*0)))/(ON780+ON781+ON782)</f>
        <v>#DIV/0!</v>
      </c>
      <c r="OO785" s="13" t="e">
        <f t="shared" si="1282"/>
        <v>#DIV/0!</v>
      </c>
      <c r="OP785" s="330">
        <f>COUNTIF(NP786:OO786,"Đ")</f>
        <v>0</v>
      </c>
      <c r="OQ785" s="328" t="e">
        <f>OP785/(OP785+OR785+OT785+OV785)</f>
        <v>#DIV/0!</v>
      </c>
      <c r="OR785" s="330">
        <f>COUNTIF(NP786:OO786,"CCG")</f>
        <v>0</v>
      </c>
      <c r="OS785" s="328" t="e">
        <f>OR785/(OR785+OT785+OV785+OP785)</f>
        <v>#DIV/0!</v>
      </c>
      <c r="OT785" s="330">
        <f>COUNTIF(NP786:OO786,"CĐ")</f>
        <v>0</v>
      </c>
      <c r="OU785" s="328" t="e">
        <f>OT785/(OT785+OV785+OP785+OR785)</f>
        <v>#DIV/0!</v>
      </c>
      <c r="OV785" s="330">
        <f>COUNTIF(NP786:OO786,"Kđg")</f>
        <v>0</v>
      </c>
      <c r="OW785" s="328" t="e">
        <f>OV785/(OV785+OP785+OR785+OT785)</f>
        <v>#DIV/0!</v>
      </c>
      <c r="OX785" s="332" t="e">
        <f>(((OP785*2)+(OR785*1)+(OT785*0)))/(OP785+OR785+OT785)</f>
        <v>#DIV/0!</v>
      </c>
      <c r="OY785" s="343" t="e">
        <f>IF(OV785/(OP785+OR785+OT785+OV785)&gt;=50%,"KĐG",IF(OX785&gt;=1.6,"Đạt mục tiêu",IF(OX785&gt;=1,"Cần cố gắng","Chưa đạt")))</f>
        <v>#DIV/0!</v>
      </c>
    </row>
    <row r="786" spans="2:415" s="39" customFormat="1" ht="18.75" hidden="1">
      <c r="B786" s="447"/>
      <c r="C786" s="52"/>
      <c r="D786" s="87"/>
      <c r="E786" s="46"/>
      <c r="F786" s="38"/>
      <c r="G786" s="38"/>
      <c r="H786" s="38"/>
      <c r="I786" s="38"/>
      <c r="J786" s="49"/>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KJ786" s="106"/>
      <c r="KQ786" s="32"/>
      <c r="NP786" s="13" t="e">
        <f>IF(NP784&gt;=50%,"KĐG",IF(NP785&gt;=1.6,"Đ",IF(NP785&gt;=1,"CCG","CĐ")))</f>
        <v>#DIV/0!</v>
      </c>
      <c r="NQ786" s="13" t="e">
        <f>IF(NQ784&gt;=50%,"KĐG",IF(NQ785&gt;=1.6,"Đ",IF(NQ785&gt;=1,"CCG","CĐ")))</f>
        <v>#DIV/0!</v>
      </c>
      <c r="NR786" s="13" t="e">
        <f t="shared" ref="NR786:OO786" si="1283">IF(NR784&gt;=50%,"KĐG",IF(NR785&gt;=1.6,"Đ",IF(NR785&gt;=1,"CCG","CĐ")))</f>
        <v>#DIV/0!</v>
      </c>
      <c r="NS786" s="13" t="e">
        <f t="shared" si="1283"/>
        <v>#DIV/0!</v>
      </c>
      <c r="NT786" s="13" t="e">
        <f t="shared" si="1283"/>
        <v>#DIV/0!</v>
      </c>
      <c r="NU786" s="13" t="e">
        <f t="shared" si="1283"/>
        <v>#DIV/0!</v>
      </c>
      <c r="NV786" s="13" t="e">
        <f t="shared" si="1283"/>
        <v>#DIV/0!</v>
      </c>
      <c r="NW786" s="13" t="e">
        <f t="shared" si="1283"/>
        <v>#DIV/0!</v>
      </c>
      <c r="NX786" s="13" t="e">
        <f t="shared" si="1283"/>
        <v>#DIV/0!</v>
      </c>
      <c r="NY786" s="13" t="e">
        <f t="shared" si="1283"/>
        <v>#DIV/0!</v>
      </c>
      <c r="NZ786" s="13" t="e">
        <f t="shared" si="1283"/>
        <v>#DIV/0!</v>
      </c>
      <c r="OA786" s="13" t="e">
        <f t="shared" si="1283"/>
        <v>#DIV/0!</v>
      </c>
      <c r="OB786" s="13" t="e">
        <f t="shared" si="1283"/>
        <v>#DIV/0!</v>
      </c>
      <c r="OC786" s="13" t="e">
        <f t="shared" si="1283"/>
        <v>#DIV/0!</v>
      </c>
      <c r="OD786" s="13" t="e">
        <f t="shared" si="1283"/>
        <v>#DIV/0!</v>
      </c>
      <c r="OE786" s="13" t="e">
        <f t="shared" si="1283"/>
        <v>#DIV/0!</v>
      </c>
      <c r="OF786" s="13" t="e">
        <f t="shared" si="1283"/>
        <v>#DIV/0!</v>
      </c>
      <c r="OG786" s="13" t="e">
        <f t="shared" si="1283"/>
        <v>#DIV/0!</v>
      </c>
      <c r="OH786" s="13" t="e">
        <f t="shared" si="1283"/>
        <v>#DIV/0!</v>
      </c>
      <c r="OI786" s="13" t="e">
        <f t="shared" si="1283"/>
        <v>#DIV/0!</v>
      </c>
      <c r="OJ786" s="13" t="e">
        <f t="shared" si="1283"/>
        <v>#DIV/0!</v>
      </c>
      <c r="OK786" s="13" t="e">
        <f t="shared" si="1283"/>
        <v>#DIV/0!</v>
      </c>
      <c r="OL786" s="13" t="e">
        <f t="shared" si="1283"/>
        <v>#DIV/0!</v>
      </c>
      <c r="OM786" s="13" t="e">
        <f>IF(OM784&gt;=50%,"KĐG",IF(OM785&gt;=1.6,"Đ",IF(OM785&gt;=1,"CCG","CĐ")))</f>
        <v>#DIV/0!</v>
      </c>
      <c r="ON786" s="13" t="e">
        <f>IF(ON784&gt;=50%,"KĐG",IF(ON785&gt;=1.6,"Đ",IF(ON785&gt;=1,"CCG","CĐ")))</f>
        <v>#DIV/0!</v>
      </c>
      <c r="OO786" s="13" t="e">
        <f t="shared" si="1283"/>
        <v>#DIV/0!</v>
      </c>
      <c r="OP786" s="331"/>
      <c r="OQ786" s="329"/>
      <c r="OR786" s="331"/>
      <c r="OS786" s="329"/>
      <c r="OT786" s="331"/>
      <c r="OU786" s="329"/>
      <c r="OV786" s="331"/>
      <c r="OW786" s="329"/>
      <c r="OX786" s="333"/>
      <c r="OY786" s="343"/>
    </row>
    <row r="787" spans="2:415" s="39" customFormat="1" ht="56.25" hidden="1">
      <c r="B787" s="445" t="s">
        <v>379</v>
      </c>
      <c r="C787" s="50" t="s">
        <v>650</v>
      </c>
      <c r="D787" s="85"/>
      <c r="E787" s="46"/>
      <c r="F787" s="38"/>
      <c r="G787" s="38"/>
      <c r="H787" s="38"/>
      <c r="I787" s="38"/>
      <c r="J787" s="49"/>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KJ787" s="106"/>
      <c r="KQ787" s="32"/>
      <c r="NP787" s="10">
        <f t="shared" ref="NP787:OO787" si="1284">COUNTIFS($M$13:$M$724,"Thẩm mỹ",NP$13:NP$724,"2")</f>
        <v>1</v>
      </c>
      <c r="NQ787" s="10">
        <f t="shared" si="1284"/>
        <v>1</v>
      </c>
      <c r="NR787" s="10">
        <f t="shared" si="1284"/>
        <v>1</v>
      </c>
      <c r="NS787" s="10">
        <f t="shared" si="1284"/>
        <v>1</v>
      </c>
      <c r="NT787" s="10">
        <f t="shared" si="1284"/>
        <v>1</v>
      </c>
      <c r="NU787" s="10">
        <f t="shared" si="1284"/>
        <v>1</v>
      </c>
      <c r="NV787" s="10">
        <f t="shared" si="1284"/>
        <v>1</v>
      </c>
      <c r="NW787" s="10">
        <f t="shared" si="1284"/>
        <v>1</v>
      </c>
      <c r="NX787" s="10">
        <f t="shared" si="1284"/>
        <v>1</v>
      </c>
      <c r="NY787" s="10">
        <f t="shared" si="1284"/>
        <v>1</v>
      </c>
      <c r="NZ787" s="10">
        <f t="shared" si="1284"/>
        <v>1</v>
      </c>
      <c r="OA787" s="10">
        <f t="shared" si="1284"/>
        <v>1</v>
      </c>
      <c r="OB787" s="10">
        <f t="shared" si="1284"/>
        <v>1</v>
      </c>
      <c r="OC787" s="10">
        <f t="shared" si="1284"/>
        <v>1</v>
      </c>
      <c r="OD787" s="10">
        <f t="shared" si="1284"/>
        <v>1</v>
      </c>
      <c r="OE787" s="10">
        <f t="shared" si="1284"/>
        <v>1</v>
      </c>
      <c r="OF787" s="10">
        <f t="shared" si="1284"/>
        <v>1</v>
      </c>
      <c r="OG787" s="10">
        <f t="shared" si="1284"/>
        <v>1</v>
      </c>
      <c r="OH787" s="10">
        <f t="shared" si="1284"/>
        <v>1</v>
      </c>
      <c r="OI787" s="10">
        <f t="shared" si="1284"/>
        <v>1</v>
      </c>
      <c r="OJ787" s="10">
        <f t="shared" si="1284"/>
        <v>1</v>
      </c>
      <c r="OK787" s="10">
        <f t="shared" si="1284"/>
        <v>1</v>
      </c>
      <c r="OL787" s="10">
        <f t="shared" si="1284"/>
        <v>1</v>
      </c>
      <c r="OM787" s="10">
        <f t="shared" si="1284"/>
        <v>1</v>
      </c>
      <c r="ON787" s="10">
        <f t="shared" si="1284"/>
        <v>1</v>
      </c>
      <c r="OO787" s="10">
        <f t="shared" si="1284"/>
        <v>0</v>
      </c>
      <c r="OP787" s="322"/>
      <c r="OQ787" s="322"/>
      <c r="OR787" s="322"/>
      <c r="OS787" s="322"/>
      <c r="OT787" s="322"/>
      <c r="OU787" s="322"/>
      <c r="OV787" s="322"/>
      <c r="OW787" s="322"/>
      <c r="OX787" s="323"/>
      <c r="OY787" s="10">
        <f>COUNTIFS($J$1:$J$681,"Thẩm mỹ",OY$1:OY$681,"2")</f>
        <v>0</v>
      </c>
    </row>
    <row r="788" spans="2:415" s="39" customFormat="1" ht="56.25" hidden="1">
      <c r="B788" s="446"/>
      <c r="C788" s="50" t="s">
        <v>651</v>
      </c>
      <c r="D788" s="85"/>
      <c r="E788" s="46"/>
      <c r="F788" s="38"/>
      <c r="G788" s="38"/>
      <c r="H788" s="38"/>
      <c r="I788" s="38"/>
      <c r="J788" s="49"/>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KJ788" s="106"/>
      <c r="KQ788" s="32"/>
      <c r="NP788" s="10">
        <f t="shared" ref="NP788:OO788" si="1285">COUNTIFS($M$13:$M$724,"Thẩm mỹ",NP$13:NP$724,"1")</f>
        <v>0</v>
      </c>
      <c r="NQ788" s="10">
        <f t="shared" si="1285"/>
        <v>0</v>
      </c>
      <c r="NR788" s="10">
        <f t="shared" si="1285"/>
        <v>0</v>
      </c>
      <c r="NS788" s="10">
        <f t="shared" si="1285"/>
        <v>0</v>
      </c>
      <c r="NT788" s="10">
        <f t="shared" si="1285"/>
        <v>0</v>
      </c>
      <c r="NU788" s="10">
        <f t="shared" si="1285"/>
        <v>0</v>
      </c>
      <c r="NV788" s="10">
        <f t="shared" si="1285"/>
        <v>0</v>
      </c>
      <c r="NW788" s="10">
        <f t="shared" si="1285"/>
        <v>0</v>
      </c>
      <c r="NX788" s="10">
        <f t="shared" si="1285"/>
        <v>0</v>
      </c>
      <c r="NY788" s="10">
        <f t="shared" si="1285"/>
        <v>0</v>
      </c>
      <c r="NZ788" s="10">
        <f t="shared" si="1285"/>
        <v>0</v>
      </c>
      <c r="OA788" s="10">
        <f t="shared" si="1285"/>
        <v>0</v>
      </c>
      <c r="OB788" s="10">
        <f t="shared" si="1285"/>
        <v>0</v>
      </c>
      <c r="OC788" s="10">
        <f t="shared" si="1285"/>
        <v>0</v>
      </c>
      <c r="OD788" s="10">
        <f t="shared" si="1285"/>
        <v>0</v>
      </c>
      <c r="OE788" s="10">
        <f t="shared" si="1285"/>
        <v>0</v>
      </c>
      <c r="OF788" s="10">
        <f t="shared" si="1285"/>
        <v>0</v>
      </c>
      <c r="OG788" s="10">
        <f t="shared" si="1285"/>
        <v>0</v>
      </c>
      <c r="OH788" s="10">
        <f t="shared" si="1285"/>
        <v>0</v>
      </c>
      <c r="OI788" s="10">
        <f t="shared" si="1285"/>
        <v>0</v>
      </c>
      <c r="OJ788" s="10">
        <f t="shared" si="1285"/>
        <v>0</v>
      </c>
      <c r="OK788" s="10">
        <f t="shared" si="1285"/>
        <v>0</v>
      </c>
      <c r="OL788" s="10">
        <f t="shared" si="1285"/>
        <v>0</v>
      </c>
      <c r="OM788" s="10">
        <f t="shared" si="1285"/>
        <v>0</v>
      </c>
      <c r="ON788" s="10">
        <f t="shared" si="1285"/>
        <v>0</v>
      </c>
      <c r="OO788" s="10">
        <f t="shared" si="1285"/>
        <v>1</v>
      </c>
      <c r="OP788" s="324"/>
      <c r="OQ788" s="324"/>
      <c r="OR788" s="324"/>
      <c r="OS788" s="324"/>
      <c r="OT788" s="324"/>
      <c r="OU788" s="324"/>
      <c r="OV788" s="324"/>
      <c r="OW788" s="324"/>
      <c r="OX788" s="325"/>
      <c r="OY788" s="10">
        <f>COUNTIFS($J$1:$J$681,"Thẩm mỹ",OY$1:OY$681,"1")</f>
        <v>0</v>
      </c>
    </row>
    <row r="789" spans="2:415" s="39" customFormat="1" ht="56.25" hidden="1">
      <c r="B789" s="446"/>
      <c r="C789" s="50" t="s">
        <v>652</v>
      </c>
      <c r="D789" s="85"/>
      <c r="E789" s="46"/>
      <c r="F789" s="38"/>
      <c r="G789" s="38"/>
      <c r="H789" s="38"/>
      <c r="I789" s="38"/>
      <c r="J789" s="49"/>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KJ789" s="106"/>
      <c r="KQ789" s="32"/>
      <c r="NP789" s="10">
        <f t="shared" ref="NP789:OO789" si="1286">COUNTIFS($M$13:$M$724,"Thẩm mỹ",NP$13:NP$724,"0")</f>
        <v>0</v>
      </c>
      <c r="NQ789" s="10">
        <f t="shared" si="1286"/>
        <v>0</v>
      </c>
      <c r="NR789" s="10">
        <f t="shared" si="1286"/>
        <v>0</v>
      </c>
      <c r="NS789" s="10">
        <f t="shared" si="1286"/>
        <v>0</v>
      </c>
      <c r="NT789" s="10">
        <f t="shared" si="1286"/>
        <v>0</v>
      </c>
      <c r="NU789" s="10">
        <f t="shared" si="1286"/>
        <v>0</v>
      </c>
      <c r="NV789" s="10">
        <f t="shared" si="1286"/>
        <v>0</v>
      </c>
      <c r="NW789" s="10">
        <f t="shared" si="1286"/>
        <v>0</v>
      </c>
      <c r="NX789" s="10">
        <f t="shared" si="1286"/>
        <v>0</v>
      </c>
      <c r="NY789" s="10">
        <f t="shared" si="1286"/>
        <v>0</v>
      </c>
      <c r="NZ789" s="10">
        <f t="shared" si="1286"/>
        <v>0</v>
      </c>
      <c r="OA789" s="10">
        <f t="shared" si="1286"/>
        <v>0</v>
      </c>
      <c r="OB789" s="10">
        <f t="shared" si="1286"/>
        <v>0</v>
      </c>
      <c r="OC789" s="10">
        <f t="shared" si="1286"/>
        <v>0</v>
      </c>
      <c r="OD789" s="10">
        <f t="shared" si="1286"/>
        <v>0</v>
      </c>
      <c r="OE789" s="10">
        <f t="shared" si="1286"/>
        <v>0</v>
      </c>
      <c r="OF789" s="10">
        <f t="shared" si="1286"/>
        <v>0</v>
      </c>
      <c r="OG789" s="10">
        <f t="shared" si="1286"/>
        <v>0</v>
      </c>
      <c r="OH789" s="10">
        <f t="shared" si="1286"/>
        <v>0</v>
      </c>
      <c r="OI789" s="10">
        <f t="shared" si="1286"/>
        <v>0</v>
      </c>
      <c r="OJ789" s="10">
        <f t="shared" si="1286"/>
        <v>0</v>
      </c>
      <c r="OK789" s="10">
        <f t="shared" si="1286"/>
        <v>0</v>
      </c>
      <c r="OL789" s="10">
        <f t="shared" si="1286"/>
        <v>0</v>
      </c>
      <c r="OM789" s="10">
        <f t="shared" si="1286"/>
        <v>0</v>
      </c>
      <c r="ON789" s="10">
        <f t="shared" si="1286"/>
        <v>0</v>
      </c>
      <c r="OO789" s="10">
        <f t="shared" si="1286"/>
        <v>0</v>
      </c>
      <c r="OP789" s="324"/>
      <c r="OQ789" s="324"/>
      <c r="OR789" s="324"/>
      <c r="OS789" s="324"/>
      <c r="OT789" s="324"/>
      <c r="OU789" s="324"/>
      <c r="OV789" s="324"/>
      <c r="OW789" s="324"/>
      <c r="OX789" s="325"/>
      <c r="OY789" s="10">
        <f>COUNTIFS($J$1:$J$681,"Thẩm mỹ",OY$1:OY$681,"0")</f>
        <v>0</v>
      </c>
    </row>
    <row r="790" spans="2:415" s="39" customFormat="1" ht="37.5" hidden="1">
      <c r="B790" s="446"/>
      <c r="C790" s="50" t="s">
        <v>653</v>
      </c>
      <c r="D790" s="85"/>
      <c r="E790" s="46"/>
      <c r="F790" s="38"/>
      <c r="G790" s="38"/>
      <c r="H790" s="38"/>
      <c r="I790" s="38"/>
      <c r="J790" s="49"/>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KJ790" s="106"/>
      <c r="KQ790" s="32"/>
      <c r="NP790" s="10">
        <f t="shared" ref="NP790:OO790" si="1287">COUNTIFS($M$13:$M$724,"Thẩm mỹ",NP$13:NP$724,"kđg")</f>
        <v>0</v>
      </c>
      <c r="NQ790" s="10">
        <f t="shared" si="1287"/>
        <v>0</v>
      </c>
      <c r="NR790" s="10">
        <f t="shared" si="1287"/>
        <v>0</v>
      </c>
      <c r="NS790" s="10">
        <f t="shared" si="1287"/>
        <v>0</v>
      </c>
      <c r="NT790" s="10">
        <f t="shared" si="1287"/>
        <v>0</v>
      </c>
      <c r="NU790" s="10">
        <f t="shared" si="1287"/>
        <v>0</v>
      </c>
      <c r="NV790" s="10">
        <f t="shared" si="1287"/>
        <v>0</v>
      </c>
      <c r="NW790" s="10">
        <f t="shared" si="1287"/>
        <v>0</v>
      </c>
      <c r="NX790" s="10">
        <f t="shared" si="1287"/>
        <v>0</v>
      </c>
      <c r="NY790" s="10">
        <f t="shared" si="1287"/>
        <v>0</v>
      </c>
      <c r="NZ790" s="10">
        <f t="shared" si="1287"/>
        <v>0</v>
      </c>
      <c r="OA790" s="10">
        <f t="shared" si="1287"/>
        <v>0</v>
      </c>
      <c r="OB790" s="10">
        <f t="shared" si="1287"/>
        <v>0</v>
      </c>
      <c r="OC790" s="10">
        <f t="shared" si="1287"/>
        <v>0</v>
      </c>
      <c r="OD790" s="10">
        <f t="shared" si="1287"/>
        <v>0</v>
      </c>
      <c r="OE790" s="10">
        <f t="shared" si="1287"/>
        <v>0</v>
      </c>
      <c r="OF790" s="10">
        <f t="shared" si="1287"/>
        <v>0</v>
      </c>
      <c r="OG790" s="10">
        <f t="shared" si="1287"/>
        <v>0</v>
      </c>
      <c r="OH790" s="10">
        <f t="shared" si="1287"/>
        <v>0</v>
      </c>
      <c r="OI790" s="10">
        <f t="shared" si="1287"/>
        <v>0</v>
      </c>
      <c r="OJ790" s="10">
        <f t="shared" si="1287"/>
        <v>0</v>
      </c>
      <c r="OK790" s="10">
        <f t="shared" si="1287"/>
        <v>0</v>
      </c>
      <c r="OL790" s="10">
        <f t="shared" si="1287"/>
        <v>0</v>
      </c>
      <c r="OM790" s="10">
        <f t="shared" si="1287"/>
        <v>0</v>
      </c>
      <c r="ON790" s="10">
        <f t="shared" si="1287"/>
        <v>0</v>
      </c>
      <c r="OO790" s="10">
        <f t="shared" si="1287"/>
        <v>0</v>
      </c>
      <c r="OP790" s="324"/>
      <c r="OQ790" s="324"/>
      <c r="OR790" s="324"/>
      <c r="OS790" s="324"/>
      <c r="OT790" s="324"/>
      <c r="OU790" s="324"/>
      <c r="OV790" s="324"/>
      <c r="OW790" s="324"/>
      <c r="OX790" s="325"/>
      <c r="OY790" s="10">
        <f>COUNTIFS($J$1:$J$681,"Thẩm mỹ",OY$1:OY$681,"kđg")</f>
        <v>0</v>
      </c>
    </row>
    <row r="791" spans="2:415" s="39" customFormat="1" ht="37.5" hidden="1">
      <c r="B791" s="446"/>
      <c r="C791" s="50" t="s">
        <v>654</v>
      </c>
      <c r="D791" s="85"/>
      <c r="E791" s="46"/>
      <c r="F791" s="38"/>
      <c r="G791" s="38"/>
      <c r="H791" s="38"/>
      <c r="I791" s="38"/>
      <c r="J791" s="49"/>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KJ791" s="106"/>
      <c r="KQ791" s="32"/>
      <c r="NP791" s="4">
        <f>NP790/(NP787+NP788+NP789+NP790)</f>
        <v>0</v>
      </c>
      <c r="NQ791" s="4">
        <f t="shared" ref="NQ791:OO791" si="1288">NQ790/(NQ787+NQ788+NQ789+NQ790)</f>
        <v>0</v>
      </c>
      <c r="NR791" s="4">
        <f t="shared" si="1288"/>
        <v>0</v>
      </c>
      <c r="NS791" s="4">
        <f t="shared" si="1288"/>
        <v>0</v>
      </c>
      <c r="NT791" s="4">
        <f t="shared" si="1288"/>
        <v>0</v>
      </c>
      <c r="NU791" s="4">
        <f t="shared" si="1288"/>
        <v>0</v>
      </c>
      <c r="NV791" s="4">
        <f t="shared" si="1288"/>
        <v>0</v>
      </c>
      <c r="NW791" s="4">
        <f t="shared" si="1288"/>
        <v>0</v>
      </c>
      <c r="NX791" s="4">
        <f t="shared" si="1288"/>
        <v>0</v>
      </c>
      <c r="NY791" s="4">
        <f t="shared" si="1288"/>
        <v>0</v>
      </c>
      <c r="NZ791" s="4">
        <f t="shared" si="1288"/>
        <v>0</v>
      </c>
      <c r="OA791" s="4">
        <f t="shared" si="1288"/>
        <v>0</v>
      </c>
      <c r="OB791" s="4">
        <f t="shared" si="1288"/>
        <v>0</v>
      </c>
      <c r="OC791" s="4">
        <f t="shared" si="1288"/>
        <v>0</v>
      </c>
      <c r="OD791" s="4">
        <f t="shared" si="1288"/>
        <v>0</v>
      </c>
      <c r="OE791" s="4">
        <f t="shared" si="1288"/>
        <v>0</v>
      </c>
      <c r="OF791" s="4">
        <f t="shared" si="1288"/>
        <v>0</v>
      </c>
      <c r="OG791" s="4">
        <f t="shared" si="1288"/>
        <v>0</v>
      </c>
      <c r="OH791" s="4">
        <f t="shared" si="1288"/>
        <v>0</v>
      </c>
      <c r="OI791" s="4">
        <f t="shared" si="1288"/>
        <v>0</v>
      </c>
      <c r="OJ791" s="4">
        <f t="shared" si="1288"/>
        <v>0</v>
      </c>
      <c r="OK791" s="4">
        <f t="shared" si="1288"/>
        <v>0</v>
      </c>
      <c r="OL791" s="4">
        <f t="shared" si="1288"/>
        <v>0</v>
      </c>
      <c r="OM791" s="4">
        <f t="shared" si="1288"/>
        <v>0</v>
      </c>
      <c r="ON791" s="4">
        <f t="shared" si="1288"/>
        <v>0</v>
      </c>
      <c r="OO791" s="4">
        <f t="shared" si="1288"/>
        <v>0</v>
      </c>
      <c r="OP791" s="326"/>
      <c r="OQ791" s="326"/>
      <c r="OR791" s="326"/>
      <c r="OS791" s="326"/>
      <c r="OT791" s="326"/>
      <c r="OU791" s="326"/>
      <c r="OV791" s="326"/>
      <c r="OW791" s="326"/>
      <c r="OX791" s="327"/>
      <c r="OY791" s="4">
        <v>0</v>
      </c>
    </row>
    <row r="792" spans="2:415" s="39" customFormat="1" ht="75" hidden="1">
      <c r="B792" s="446"/>
      <c r="C792" s="51" t="s">
        <v>665</v>
      </c>
      <c r="D792" s="86"/>
      <c r="E792" s="46"/>
      <c r="F792" s="38"/>
      <c r="G792" s="38"/>
      <c r="H792" s="38"/>
      <c r="I792" s="38"/>
      <c r="J792" s="49"/>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KJ792" s="106"/>
      <c r="KQ792" s="32"/>
      <c r="NP792" s="13">
        <f>(((NP787*2)+(NP788*1)+(NP789*0)))/(NP787+NP788+NP789)</f>
        <v>2</v>
      </c>
      <c r="NQ792" s="13">
        <f>(((NQ787*2)+(NQ788*1)+(NQ789*0)))/(NQ787+NQ788+NQ789)</f>
        <v>2</v>
      </c>
      <c r="NR792" s="13">
        <f t="shared" ref="NR792:OO792" si="1289">(((NR787*2)+(NR788*1)+(NR789*0)))/(NR787+NR788+NR789)</f>
        <v>2</v>
      </c>
      <c r="NS792" s="13">
        <f t="shared" si="1289"/>
        <v>2</v>
      </c>
      <c r="NT792" s="13">
        <f t="shared" si="1289"/>
        <v>2</v>
      </c>
      <c r="NU792" s="13">
        <f t="shared" si="1289"/>
        <v>2</v>
      </c>
      <c r="NV792" s="13">
        <f t="shared" si="1289"/>
        <v>2</v>
      </c>
      <c r="NW792" s="13">
        <f t="shared" si="1289"/>
        <v>2</v>
      </c>
      <c r="NX792" s="13">
        <f t="shared" si="1289"/>
        <v>2</v>
      </c>
      <c r="NY792" s="13">
        <f t="shared" si="1289"/>
        <v>2</v>
      </c>
      <c r="NZ792" s="13">
        <f t="shared" si="1289"/>
        <v>2</v>
      </c>
      <c r="OA792" s="13">
        <f t="shared" si="1289"/>
        <v>2</v>
      </c>
      <c r="OB792" s="13">
        <f t="shared" si="1289"/>
        <v>2</v>
      </c>
      <c r="OC792" s="13">
        <f t="shared" si="1289"/>
        <v>2</v>
      </c>
      <c r="OD792" s="13">
        <f t="shared" si="1289"/>
        <v>2</v>
      </c>
      <c r="OE792" s="13">
        <f t="shared" si="1289"/>
        <v>2</v>
      </c>
      <c r="OF792" s="13">
        <f t="shared" si="1289"/>
        <v>2</v>
      </c>
      <c r="OG792" s="13">
        <f t="shared" si="1289"/>
        <v>2</v>
      </c>
      <c r="OH792" s="13">
        <f t="shared" si="1289"/>
        <v>2</v>
      </c>
      <c r="OI792" s="13">
        <f t="shared" si="1289"/>
        <v>2</v>
      </c>
      <c r="OJ792" s="13">
        <f t="shared" si="1289"/>
        <v>2</v>
      </c>
      <c r="OK792" s="13">
        <f t="shared" si="1289"/>
        <v>2</v>
      </c>
      <c r="OL792" s="13">
        <f t="shared" si="1289"/>
        <v>2</v>
      </c>
      <c r="OM792" s="13">
        <f t="shared" si="1289"/>
        <v>2</v>
      </c>
      <c r="ON792" s="13">
        <f t="shared" si="1289"/>
        <v>2</v>
      </c>
      <c r="OO792" s="13">
        <f t="shared" si="1289"/>
        <v>1</v>
      </c>
      <c r="OP792" s="330">
        <f>COUNTIF(NP793:OO793,"Đ")</f>
        <v>25</v>
      </c>
      <c r="OQ792" s="328">
        <f>OP792/(OP792+OR792+OT792+OV792)</f>
        <v>0.96153846153846156</v>
      </c>
      <c r="OR792" s="330">
        <f>COUNTIF(NP793:OO793,"CCG")</f>
        <v>1</v>
      </c>
      <c r="OS792" s="328">
        <f>OR792/(OR792+OT792+OV792+OP792)</f>
        <v>3.8461538461538464E-2</v>
      </c>
      <c r="OT792" s="330">
        <f>COUNTIF(NP793:OO793,"CĐ")</f>
        <v>0</v>
      </c>
      <c r="OU792" s="328">
        <f>OT792/(OT792+OV792+OP792+OR792)</f>
        <v>0</v>
      </c>
      <c r="OV792" s="330">
        <f>COUNTIF(NP793:OO793,"Kđg")</f>
        <v>0</v>
      </c>
      <c r="OW792" s="328">
        <f>OV792/(OV792+OP792+OR792+OT792)</f>
        <v>0</v>
      </c>
      <c r="OX792" s="332">
        <f>(((OP792*2)+(OR792*1)+(OT792*0)))/(OP792+OR792+OT792)</f>
        <v>1.9615384615384615</v>
      </c>
      <c r="OY792" s="343" t="str">
        <f>IF(OV792/(OP792+OR792+OT792+OV792)&gt;=50%,"KĐG",IF(OX792&gt;=1.6,"Đạt mục tiêu",IF(OX792&gt;=1,"Cần cố gắng","Chưa đạt")))</f>
        <v>Đạt mục tiêu</v>
      </c>
    </row>
    <row r="793" spans="2:415" s="39" customFormat="1" ht="18.75" hidden="1">
      <c r="B793" s="447"/>
      <c r="C793" s="52"/>
      <c r="D793" s="87"/>
      <c r="E793" s="46"/>
      <c r="F793" s="38"/>
      <c r="G793" s="38"/>
      <c r="H793" s="38"/>
      <c r="I793" s="38"/>
      <c r="J793" s="49"/>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KJ793" s="106"/>
      <c r="KQ793" s="32"/>
      <c r="NP793" s="13" t="str">
        <f>IF(NP791&gt;=50%,"KĐG",IF(NP792&gt;=1.6,"Đ",IF(NP792&gt;=1,"CCG","CĐ")))</f>
        <v>Đ</v>
      </c>
      <c r="NQ793" s="13" t="str">
        <f>IF(NQ791&gt;=50%,"KĐG",IF(NQ792&gt;=1.6,"Đ",IF(NQ792&gt;=1,"CCG","CĐ")))</f>
        <v>Đ</v>
      </c>
      <c r="NR793" s="13" t="str">
        <f t="shared" ref="NR793:OO793" si="1290">IF(NR791&gt;=50%,"KĐG",IF(NR792&gt;=1.6,"Đ",IF(NR792&gt;=1,"CCG","CĐ")))</f>
        <v>Đ</v>
      </c>
      <c r="NS793" s="13" t="str">
        <f t="shared" si="1290"/>
        <v>Đ</v>
      </c>
      <c r="NT793" s="13" t="str">
        <f t="shared" si="1290"/>
        <v>Đ</v>
      </c>
      <c r="NU793" s="13" t="str">
        <f t="shared" si="1290"/>
        <v>Đ</v>
      </c>
      <c r="NV793" s="13" t="str">
        <f t="shared" si="1290"/>
        <v>Đ</v>
      </c>
      <c r="NW793" s="13" t="str">
        <f t="shared" si="1290"/>
        <v>Đ</v>
      </c>
      <c r="NX793" s="13" t="str">
        <f t="shared" si="1290"/>
        <v>Đ</v>
      </c>
      <c r="NY793" s="13" t="str">
        <f t="shared" si="1290"/>
        <v>Đ</v>
      </c>
      <c r="NZ793" s="13" t="str">
        <f t="shared" si="1290"/>
        <v>Đ</v>
      </c>
      <c r="OA793" s="13" t="str">
        <f t="shared" si="1290"/>
        <v>Đ</v>
      </c>
      <c r="OB793" s="13" t="str">
        <f t="shared" si="1290"/>
        <v>Đ</v>
      </c>
      <c r="OC793" s="13" t="str">
        <f t="shared" si="1290"/>
        <v>Đ</v>
      </c>
      <c r="OD793" s="13" t="str">
        <f t="shared" si="1290"/>
        <v>Đ</v>
      </c>
      <c r="OE793" s="13" t="str">
        <f t="shared" si="1290"/>
        <v>Đ</v>
      </c>
      <c r="OF793" s="13" t="str">
        <f t="shared" si="1290"/>
        <v>Đ</v>
      </c>
      <c r="OG793" s="13" t="str">
        <f t="shared" si="1290"/>
        <v>Đ</v>
      </c>
      <c r="OH793" s="13" t="str">
        <f t="shared" si="1290"/>
        <v>Đ</v>
      </c>
      <c r="OI793" s="13" t="str">
        <f t="shared" si="1290"/>
        <v>Đ</v>
      </c>
      <c r="OJ793" s="13" t="str">
        <f t="shared" si="1290"/>
        <v>Đ</v>
      </c>
      <c r="OK793" s="13" t="str">
        <f t="shared" si="1290"/>
        <v>Đ</v>
      </c>
      <c r="OL793" s="13" t="str">
        <f t="shared" si="1290"/>
        <v>Đ</v>
      </c>
      <c r="OM793" s="13" t="str">
        <f t="shared" si="1290"/>
        <v>Đ</v>
      </c>
      <c r="ON793" s="13" t="str">
        <f t="shared" si="1290"/>
        <v>Đ</v>
      </c>
      <c r="OO793" s="13" t="str">
        <f t="shared" si="1290"/>
        <v>CCG</v>
      </c>
      <c r="OP793" s="331"/>
      <c r="OQ793" s="329"/>
      <c r="OR793" s="331"/>
      <c r="OS793" s="329"/>
      <c r="OT793" s="331"/>
      <c r="OU793" s="329"/>
      <c r="OV793" s="331"/>
      <c r="OW793" s="329"/>
      <c r="OX793" s="333"/>
      <c r="OY793" s="343"/>
    </row>
    <row r="794" spans="2:415" s="39" customFormat="1" ht="37.5" hidden="1">
      <c r="B794" s="445"/>
      <c r="C794" s="50" t="s">
        <v>656</v>
      </c>
      <c r="D794" s="85"/>
      <c r="E794" s="46"/>
      <c r="F794" s="38"/>
      <c r="G794" s="38"/>
      <c r="H794" s="38"/>
      <c r="I794" s="38"/>
      <c r="J794" s="49"/>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KJ794" s="106"/>
      <c r="KQ794" s="32"/>
      <c r="NP794" s="10">
        <f t="shared" ref="NP794:OO797" si="1291">NP759+NP766+NP773+NP780+NP787</f>
        <v>16</v>
      </c>
      <c r="NQ794" s="10">
        <f t="shared" si="1291"/>
        <v>16</v>
      </c>
      <c r="NR794" s="10">
        <f t="shared" si="1291"/>
        <v>12</v>
      </c>
      <c r="NS794" s="10">
        <f t="shared" si="1291"/>
        <v>16</v>
      </c>
      <c r="NT794" s="10">
        <f t="shared" si="1291"/>
        <v>16</v>
      </c>
      <c r="NU794" s="10">
        <f t="shared" si="1291"/>
        <v>16</v>
      </c>
      <c r="NV794" s="10">
        <f t="shared" si="1291"/>
        <v>16</v>
      </c>
      <c r="NW794" s="10">
        <f t="shared" si="1291"/>
        <v>16</v>
      </c>
      <c r="NX794" s="10">
        <f t="shared" si="1291"/>
        <v>16</v>
      </c>
      <c r="NY794" s="10">
        <f t="shared" si="1291"/>
        <v>16</v>
      </c>
      <c r="NZ794" s="10">
        <f t="shared" si="1291"/>
        <v>8</v>
      </c>
      <c r="OA794" s="10">
        <f t="shared" si="1291"/>
        <v>16</v>
      </c>
      <c r="OB794" s="10">
        <f t="shared" si="1291"/>
        <v>7</v>
      </c>
      <c r="OC794" s="10">
        <f t="shared" si="1291"/>
        <v>16</v>
      </c>
      <c r="OD794" s="10">
        <f t="shared" si="1291"/>
        <v>16</v>
      </c>
      <c r="OE794" s="10">
        <f t="shared" si="1291"/>
        <v>16</v>
      </c>
      <c r="OF794" s="10">
        <f t="shared" si="1291"/>
        <v>16</v>
      </c>
      <c r="OG794" s="10">
        <f t="shared" si="1291"/>
        <v>16</v>
      </c>
      <c r="OH794" s="10">
        <f t="shared" si="1291"/>
        <v>16</v>
      </c>
      <c r="OI794" s="10">
        <f t="shared" si="1291"/>
        <v>16</v>
      </c>
      <c r="OJ794" s="10">
        <f t="shared" si="1291"/>
        <v>16</v>
      </c>
      <c r="OK794" s="10">
        <f t="shared" si="1291"/>
        <v>16</v>
      </c>
      <c r="OL794" s="10">
        <f t="shared" si="1291"/>
        <v>16</v>
      </c>
      <c r="OM794" s="10">
        <f t="shared" si="1291"/>
        <v>16</v>
      </c>
      <c r="ON794" s="10">
        <f t="shared" si="1291"/>
        <v>15</v>
      </c>
      <c r="OO794" s="10">
        <f t="shared" si="1291"/>
        <v>15</v>
      </c>
      <c r="OP794" s="322"/>
      <c r="OQ794" s="322"/>
      <c r="OR794" s="322"/>
      <c r="OS794" s="322"/>
      <c r="OT794" s="322"/>
      <c r="OU794" s="322"/>
      <c r="OV794" s="322"/>
      <c r="OW794" s="322"/>
      <c r="OX794" s="323"/>
      <c r="OY794" s="10">
        <f>OY759+OY766+OY773+OY780+OY787</f>
        <v>0</v>
      </c>
    </row>
    <row r="795" spans="2:415" s="39" customFormat="1" ht="56.25" hidden="1">
      <c r="B795" s="446"/>
      <c r="C795" s="50" t="s">
        <v>651</v>
      </c>
      <c r="D795" s="85"/>
      <c r="E795" s="46"/>
      <c r="F795" s="38"/>
      <c r="G795" s="38"/>
      <c r="H795" s="38"/>
      <c r="I795" s="38"/>
      <c r="J795" s="49"/>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KJ795" s="106"/>
      <c r="KQ795" s="32"/>
      <c r="NP795" s="10">
        <f t="shared" si="1291"/>
        <v>0</v>
      </c>
      <c r="NQ795" s="10">
        <f t="shared" si="1291"/>
        <v>0</v>
      </c>
      <c r="NR795" s="10">
        <f t="shared" si="1291"/>
        <v>4</v>
      </c>
      <c r="NS795" s="10">
        <f t="shared" si="1291"/>
        <v>0</v>
      </c>
      <c r="NT795" s="10">
        <f t="shared" si="1291"/>
        <v>0</v>
      </c>
      <c r="NU795" s="10">
        <f t="shared" si="1291"/>
        <v>0</v>
      </c>
      <c r="NV795" s="10">
        <f t="shared" si="1291"/>
        <v>0</v>
      </c>
      <c r="NW795" s="10">
        <f t="shared" si="1291"/>
        <v>0</v>
      </c>
      <c r="NX795" s="10">
        <f t="shared" si="1291"/>
        <v>0</v>
      </c>
      <c r="NY795" s="10">
        <f t="shared" si="1291"/>
        <v>0</v>
      </c>
      <c r="NZ795" s="10">
        <f t="shared" si="1291"/>
        <v>8</v>
      </c>
      <c r="OA795" s="10">
        <f t="shared" si="1291"/>
        <v>0</v>
      </c>
      <c r="OB795" s="10">
        <f t="shared" si="1291"/>
        <v>9</v>
      </c>
      <c r="OC795" s="10">
        <f t="shared" si="1291"/>
        <v>0</v>
      </c>
      <c r="OD795" s="10">
        <f t="shared" si="1291"/>
        <v>0</v>
      </c>
      <c r="OE795" s="10">
        <f t="shared" si="1291"/>
        <v>0</v>
      </c>
      <c r="OF795" s="10">
        <f t="shared" si="1291"/>
        <v>0</v>
      </c>
      <c r="OG795" s="10">
        <f t="shared" si="1291"/>
        <v>0</v>
      </c>
      <c r="OH795" s="10">
        <f t="shared" si="1291"/>
        <v>0</v>
      </c>
      <c r="OI795" s="10">
        <f t="shared" si="1291"/>
        <v>0</v>
      </c>
      <c r="OJ795" s="10">
        <f t="shared" si="1291"/>
        <v>0</v>
      </c>
      <c r="OK795" s="10">
        <f t="shared" si="1291"/>
        <v>0</v>
      </c>
      <c r="OL795" s="10">
        <f t="shared" si="1291"/>
        <v>0</v>
      </c>
      <c r="OM795" s="10">
        <f t="shared" si="1291"/>
        <v>0</v>
      </c>
      <c r="ON795" s="10">
        <f t="shared" si="1291"/>
        <v>0</v>
      </c>
      <c r="OO795" s="10">
        <f t="shared" si="1291"/>
        <v>1</v>
      </c>
      <c r="OP795" s="324"/>
      <c r="OQ795" s="324"/>
      <c r="OR795" s="324"/>
      <c r="OS795" s="324"/>
      <c r="OT795" s="324"/>
      <c r="OU795" s="324"/>
      <c r="OV795" s="324"/>
      <c r="OW795" s="324"/>
      <c r="OX795" s="325"/>
      <c r="OY795" s="10">
        <f>OY760+OY767+OY774+OY781+OY788</f>
        <v>0</v>
      </c>
    </row>
    <row r="796" spans="2:415" s="39" customFormat="1" ht="56.25" hidden="1">
      <c r="B796" s="446"/>
      <c r="C796" s="50" t="s">
        <v>652</v>
      </c>
      <c r="D796" s="85"/>
      <c r="E796" s="46"/>
      <c r="F796" s="38"/>
      <c r="G796" s="38"/>
      <c r="H796" s="38"/>
      <c r="I796" s="38"/>
      <c r="J796" s="49"/>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KJ796" s="106"/>
      <c r="KQ796" s="32"/>
      <c r="NP796" s="10">
        <f t="shared" si="1291"/>
        <v>0</v>
      </c>
      <c r="NQ796" s="10">
        <f t="shared" si="1291"/>
        <v>0</v>
      </c>
      <c r="NR796" s="10">
        <f t="shared" si="1291"/>
        <v>0</v>
      </c>
      <c r="NS796" s="10">
        <f t="shared" si="1291"/>
        <v>0</v>
      </c>
      <c r="NT796" s="10">
        <f t="shared" si="1291"/>
        <v>0</v>
      </c>
      <c r="NU796" s="10">
        <f t="shared" si="1291"/>
        <v>0</v>
      </c>
      <c r="NV796" s="10">
        <f t="shared" si="1291"/>
        <v>0</v>
      </c>
      <c r="NW796" s="10">
        <f t="shared" si="1291"/>
        <v>0</v>
      </c>
      <c r="NX796" s="10">
        <f t="shared" si="1291"/>
        <v>0</v>
      </c>
      <c r="NY796" s="10">
        <f t="shared" si="1291"/>
        <v>0</v>
      </c>
      <c r="NZ796" s="10">
        <f t="shared" si="1291"/>
        <v>0</v>
      </c>
      <c r="OA796" s="10">
        <f t="shared" si="1291"/>
        <v>0</v>
      </c>
      <c r="OB796" s="10">
        <f t="shared" si="1291"/>
        <v>0</v>
      </c>
      <c r="OC796" s="10">
        <f t="shared" si="1291"/>
        <v>0</v>
      </c>
      <c r="OD796" s="10">
        <f t="shared" si="1291"/>
        <v>0</v>
      </c>
      <c r="OE796" s="10">
        <f t="shared" si="1291"/>
        <v>0</v>
      </c>
      <c r="OF796" s="10">
        <f t="shared" si="1291"/>
        <v>0</v>
      </c>
      <c r="OG796" s="10">
        <f t="shared" si="1291"/>
        <v>0</v>
      </c>
      <c r="OH796" s="10">
        <f t="shared" si="1291"/>
        <v>0</v>
      </c>
      <c r="OI796" s="10">
        <f t="shared" si="1291"/>
        <v>0</v>
      </c>
      <c r="OJ796" s="10">
        <f t="shared" si="1291"/>
        <v>0</v>
      </c>
      <c r="OK796" s="10">
        <f t="shared" si="1291"/>
        <v>0</v>
      </c>
      <c r="OL796" s="10">
        <f t="shared" si="1291"/>
        <v>0</v>
      </c>
      <c r="OM796" s="10">
        <f t="shared" si="1291"/>
        <v>0</v>
      </c>
      <c r="ON796" s="10">
        <f t="shared" si="1291"/>
        <v>0</v>
      </c>
      <c r="OO796" s="10">
        <f t="shared" si="1291"/>
        <v>0</v>
      </c>
      <c r="OP796" s="324"/>
      <c r="OQ796" s="324"/>
      <c r="OR796" s="324"/>
      <c r="OS796" s="324"/>
      <c r="OT796" s="324"/>
      <c r="OU796" s="324"/>
      <c r="OV796" s="324"/>
      <c r="OW796" s="324"/>
      <c r="OX796" s="325"/>
      <c r="OY796" s="10">
        <f>OY761+OY768+OY775+OY782+OY789</f>
        <v>0</v>
      </c>
    </row>
    <row r="797" spans="2:415" s="39" customFormat="1" ht="37.5" hidden="1">
      <c r="B797" s="446"/>
      <c r="C797" s="50" t="s">
        <v>653</v>
      </c>
      <c r="D797" s="85"/>
      <c r="E797" s="46"/>
      <c r="F797" s="38"/>
      <c r="G797" s="38"/>
      <c r="H797" s="38"/>
      <c r="I797" s="38"/>
      <c r="J797" s="49"/>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KJ797" s="106"/>
      <c r="KQ797" s="32"/>
      <c r="NP797" s="10">
        <f t="shared" si="1291"/>
        <v>0</v>
      </c>
      <c r="NQ797" s="10">
        <f t="shared" si="1291"/>
        <v>0</v>
      </c>
      <c r="NR797" s="10">
        <f t="shared" si="1291"/>
        <v>0</v>
      </c>
      <c r="NS797" s="10">
        <f t="shared" si="1291"/>
        <v>0</v>
      </c>
      <c r="NT797" s="10">
        <f t="shared" si="1291"/>
        <v>0</v>
      </c>
      <c r="NU797" s="10">
        <f t="shared" si="1291"/>
        <v>0</v>
      </c>
      <c r="NV797" s="10">
        <f t="shared" si="1291"/>
        <v>0</v>
      </c>
      <c r="NW797" s="10">
        <f t="shared" si="1291"/>
        <v>0</v>
      </c>
      <c r="NX797" s="10">
        <f t="shared" si="1291"/>
        <v>0</v>
      </c>
      <c r="NY797" s="10">
        <f t="shared" si="1291"/>
        <v>0</v>
      </c>
      <c r="NZ797" s="10">
        <f t="shared" si="1291"/>
        <v>0</v>
      </c>
      <c r="OA797" s="10">
        <f t="shared" si="1291"/>
        <v>0</v>
      </c>
      <c r="OB797" s="10">
        <f t="shared" si="1291"/>
        <v>0</v>
      </c>
      <c r="OC797" s="10">
        <f t="shared" si="1291"/>
        <v>0</v>
      </c>
      <c r="OD797" s="10">
        <f t="shared" si="1291"/>
        <v>0</v>
      </c>
      <c r="OE797" s="10">
        <f t="shared" si="1291"/>
        <v>0</v>
      </c>
      <c r="OF797" s="10">
        <f t="shared" si="1291"/>
        <v>0</v>
      </c>
      <c r="OG797" s="10">
        <f t="shared" si="1291"/>
        <v>0</v>
      </c>
      <c r="OH797" s="10">
        <f t="shared" si="1291"/>
        <v>0</v>
      </c>
      <c r="OI797" s="10">
        <f t="shared" si="1291"/>
        <v>0</v>
      </c>
      <c r="OJ797" s="10">
        <f t="shared" si="1291"/>
        <v>0</v>
      </c>
      <c r="OK797" s="10">
        <f t="shared" si="1291"/>
        <v>0</v>
      </c>
      <c r="OL797" s="10">
        <f t="shared" si="1291"/>
        <v>0</v>
      </c>
      <c r="OM797" s="10">
        <f t="shared" si="1291"/>
        <v>0</v>
      </c>
      <c r="ON797" s="10">
        <f t="shared" si="1291"/>
        <v>0</v>
      </c>
      <c r="OO797" s="10">
        <f t="shared" si="1291"/>
        <v>0</v>
      </c>
      <c r="OP797" s="324"/>
      <c r="OQ797" s="324"/>
      <c r="OR797" s="324"/>
      <c r="OS797" s="324"/>
      <c r="OT797" s="324"/>
      <c r="OU797" s="324"/>
      <c r="OV797" s="324"/>
      <c r="OW797" s="324"/>
      <c r="OX797" s="325"/>
      <c r="OY797" s="10">
        <f>OY762+OY769+OY776+OY783+OY790</f>
        <v>0</v>
      </c>
    </row>
    <row r="798" spans="2:415" s="39" customFormat="1" ht="37.5" hidden="1">
      <c r="B798" s="446"/>
      <c r="C798" s="50" t="s">
        <v>654</v>
      </c>
      <c r="D798" s="85"/>
      <c r="E798" s="46"/>
      <c r="F798" s="38"/>
      <c r="G798" s="38"/>
      <c r="H798" s="38"/>
      <c r="I798" s="38"/>
      <c r="J798" s="49"/>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KJ798" s="106"/>
      <c r="KQ798" s="32"/>
      <c r="NP798" s="4">
        <f>NP797/(NP794+NP795+NP796+NP797)</f>
        <v>0</v>
      </c>
      <c r="NQ798" s="4">
        <f t="shared" ref="NQ798:OO798" si="1292">NQ797/(NQ794+NQ795+NQ796+NQ797)</f>
        <v>0</v>
      </c>
      <c r="NR798" s="4">
        <f t="shared" si="1292"/>
        <v>0</v>
      </c>
      <c r="NS798" s="4">
        <f t="shared" si="1292"/>
        <v>0</v>
      </c>
      <c r="NT798" s="4">
        <f t="shared" si="1292"/>
        <v>0</v>
      </c>
      <c r="NU798" s="4">
        <f t="shared" si="1292"/>
        <v>0</v>
      </c>
      <c r="NV798" s="4">
        <f t="shared" si="1292"/>
        <v>0</v>
      </c>
      <c r="NW798" s="4">
        <f t="shared" si="1292"/>
        <v>0</v>
      </c>
      <c r="NX798" s="4">
        <f t="shared" si="1292"/>
        <v>0</v>
      </c>
      <c r="NY798" s="4">
        <f t="shared" si="1292"/>
        <v>0</v>
      </c>
      <c r="NZ798" s="4">
        <f t="shared" si="1292"/>
        <v>0</v>
      </c>
      <c r="OA798" s="4">
        <f t="shared" si="1292"/>
        <v>0</v>
      </c>
      <c r="OB798" s="4">
        <f t="shared" si="1292"/>
        <v>0</v>
      </c>
      <c r="OC798" s="4">
        <f t="shared" si="1292"/>
        <v>0</v>
      </c>
      <c r="OD798" s="4">
        <f t="shared" si="1292"/>
        <v>0</v>
      </c>
      <c r="OE798" s="4">
        <f t="shared" si="1292"/>
        <v>0</v>
      </c>
      <c r="OF798" s="4">
        <f t="shared" si="1292"/>
        <v>0</v>
      </c>
      <c r="OG798" s="4">
        <f t="shared" si="1292"/>
        <v>0</v>
      </c>
      <c r="OH798" s="4">
        <f t="shared" si="1292"/>
        <v>0</v>
      </c>
      <c r="OI798" s="4">
        <f t="shared" si="1292"/>
        <v>0</v>
      </c>
      <c r="OJ798" s="4">
        <f t="shared" si="1292"/>
        <v>0</v>
      </c>
      <c r="OK798" s="4">
        <f t="shared" si="1292"/>
        <v>0</v>
      </c>
      <c r="OL798" s="4">
        <f t="shared" si="1292"/>
        <v>0</v>
      </c>
      <c r="OM798" s="4">
        <f t="shared" si="1292"/>
        <v>0</v>
      </c>
      <c r="ON798" s="4">
        <f t="shared" si="1292"/>
        <v>0</v>
      </c>
      <c r="OO798" s="4">
        <f t="shared" si="1292"/>
        <v>0</v>
      </c>
      <c r="OP798" s="326"/>
      <c r="OQ798" s="326"/>
      <c r="OR798" s="326"/>
      <c r="OS798" s="326"/>
      <c r="OT798" s="326"/>
      <c r="OU798" s="326"/>
      <c r="OV798" s="326"/>
      <c r="OW798" s="326"/>
      <c r="OX798" s="327"/>
      <c r="OY798" s="4">
        <v>0</v>
      </c>
    </row>
    <row r="799" spans="2:415" s="39" customFormat="1" hidden="1">
      <c r="B799" s="446"/>
      <c r="C799" s="472" t="s">
        <v>660</v>
      </c>
      <c r="D799" s="473"/>
      <c r="E799" s="46"/>
      <c r="F799" s="38"/>
      <c r="G799" s="38"/>
      <c r="H799" s="38"/>
      <c r="I799" s="38"/>
      <c r="J799" s="49"/>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KJ799" s="106"/>
      <c r="KQ799" s="32"/>
      <c r="NP799" s="13">
        <f>(((NP794*2)+(NP795*1)+(NP796*0)))/(NP794+NP795+NP796)</f>
        <v>2</v>
      </c>
      <c r="NQ799" s="13">
        <f>(((NQ794*2)+(NQ795*1)+(NQ796*0)))/(NQ794+NQ795+NQ796)</f>
        <v>2</v>
      </c>
      <c r="NR799" s="13">
        <f t="shared" ref="NR799:OO799" si="1293">(((NR794*2)+(NR795*1)+(NR796*0)))/(NR794+NR795+NR796)</f>
        <v>1.75</v>
      </c>
      <c r="NS799" s="13">
        <f t="shared" si="1293"/>
        <v>2</v>
      </c>
      <c r="NT799" s="13">
        <f t="shared" si="1293"/>
        <v>2</v>
      </c>
      <c r="NU799" s="13">
        <f t="shared" si="1293"/>
        <v>2</v>
      </c>
      <c r="NV799" s="13">
        <f t="shared" si="1293"/>
        <v>2</v>
      </c>
      <c r="NW799" s="13">
        <f t="shared" si="1293"/>
        <v>2</v>
      </c>
      <c r="NX799" s="13">
        <f t="shared" si="1293"/>
        <v>2</v>
      </c>
      <c r="NY799" s="13">
        <f t="shared" si="1293"/>
        <v>2</v>
      </c>
      <c r="NZ799" s="13">
        <f t="shared" si="1293"/>
        <v>1.5</v>
      </c>
      <c r="OA799" s="13">
        <f t="shared" si="1293"/>
        <v>2</v>
      </c>
      <c r="OB799" s="13">
        <f t="shared" si="1293"/>
        <v>1.4375</v>
      </c>
      <c r="OC799" s="13">
        <f t="shared" si="1293"/>
        <v>2</v>
      </c>
      <c r="OD799" s="13">
        <f t="shared" si="1293"/>
        <v>2</v>
      </c>
      <c r="OE799" s="13">
        <f t="shared" si="1293"/>
        <v>2</v>
      </c>
      <c r="OF799" s="13">
        <f t="shared" si="1293"/>
        <v>2</v>
      </c>
      <c r="OG799" s="13">
        <f t="shared" si="1293"/>
        <v>2</v>
      </c>
      <c r="OH799" s="13">
        <f t="shared" si="1293"/>
        <v>2</v>
      </c>
      <c r="OI799" s="13">
        <f t="shared" si="1293"/>
        <v>2</v>
      </c>
      <c r="OJ799" s="13">
        <f t="shared" si="1293"/>
        <v>2</v>
      </c>
      <c r="OK799" s="13">
        <f t="shared" si="1293"/>
        <v>2</v>
      </c>
      <c r="OL799" s="13">
        <f t="shared" si="1293"/>
        <v>2</v>
      </c>
      <c r="OM799" s="13">
        <f t="shared" si="1293"/>
        <v>2</v>
      </c>
      <c r="ON799" s="13">
        <f t="shared" si="1293"/>
        <v>2</v>
      </c>
      <c r="OO799" s="13">
        <f t="shared" si="1293"/>
        <v>1.9375</v>
      </c>
      <c r="OP799" s="330">
        <f>COUNTIF(NP800:OO800,"Đ")</f>
        <v>24</v>
      </c>
      <c r="OQ799" s="328">
        <f>OP799/(OP799+OR799+OT799+OV799)</f>
        <v>0.92307692307692313</v>
      </c>
      <c r="OR799" s="330">
        <f>COUNTIF(NP800:OO800,"CCG")</f>
        <v>2</v>
      </c>
      <c r="OS799" s="328">
        <f>OR799/(OR799+OT799+OV799+OP799)</f>
        <v>7.6923076923076927E-2</v>
      </c>
      <c r="OT799" s="330">
        <f>COUNTIF(NP800:OO800,"CĐ")</f>
        <v>0</v>
      </c>
      <c r="OU799" s="328">
        <f>OT799/(OT799+OV799+OP799+OR799)</f>
        <v>0</v>
      </c>
      <c r="OV799" s="330">
        <f>COUNTIF(NP800:OO800,"Kđg")</f>
        <v>0</v>
      </c>
      <c r="OW799" s="328">
        <f>OV799/(OV799+OP799+OR799+OT799)</f>
        <v>0</v>
      </c>
      <c r="OX799" s="332">
        <f>(((OP799*2)+(OR799*1)+(OT799*0)))/(OP799+OR799+OT799)</f>
        <v>1.9230769230769231</v>
      </c>
      <c r="OY799" s="343" t="str">
        <f>IF(OV799/(OP799+OR799+OT799+OV799)&gt;=50%,"KĐG",IF(OX799&gt;=1.6,"Đạt mục tiêu",IF(OX799&gt;=1,"Cần cố gắng","Chưa đạt")))</f>
        <v>Đạt mục tiêu</v>
      </c>
    </row>
    <row r="800" spans="2:415" s="39" customFormat="1" hidden="1">
      <c r="B800" s="447"/>
      <c r="C800" s="474"/>
      <c r="D800" s="475"/>
      <c r="E800" s="46"/>
      <c r="F800" s="38"/>
      <c r="G800" s="38"/>
      <c r="H800" s="38"/>
      <c r="I800" s="38"/>
      <c r="J800" s="49"/>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KJ800" s="106"/>
      <c r="KQ800" s="32"/>
      <c r="NP800" s="13" t="str">
        <f>IF(NP798&gt;=50%,"KĐG",IF(NP799&gt;=1.6,"Đ",IF(NP799&gt;=1,"CCG","CĐ")))</f>
        <v>Đ</v>
      </c>
      <c r="NQ800" s="13" t="str">
        <f>IF(NQ798&gt;=50%,"KĐG",IF(NQ799&gt;=1.6,"Đ",IF(NQ799&gt;=1,"CCG","CĐ")))</f>
        <v>Đ</v>
      </c>
      <c r="NR800" s="13" t="str">
        <f t="shared" ref="NR800:OO800" si="1294">IF(NR798&gt;=50%,"KĐG",IF(NR799&gt;=1.6,"Đ",IF(NR799&gt;=1,"CCG","CĐ")))</f>
        <v>Đ</v>
      </c>
      <c r="NS800" s="13" t="str">
        <f t="shared" si="1294"/>
        <v>Đ</v>
      </c>
      <c r="NT800" s="13" t="str">
        <f t="shared" si="1294"/>
        <v>Đ</v>
      </c>
      <c r="NU800" s="13" t="str">
        <f t="shared" si="1294"/>
        <v>Đ</v>
      </c>
      <c r="NV800" s="13" t="str">
        <f t="shared" si="1294"/>
        <v>Đ</v>
      </c>
      <c r="NW800" s="13" t="str">
        <f t="shared" si="1294"/>
        <v>Đ</v>
      </c>
      <c r="NX800" s="13" t="str">
        <f t="shared" si="1294"/>
        <v>Đ</v>
      </c>
      <c r="NY800" s="13" t="str">
        <f t="shared" si="1294"/>
        <v>Đ</v>
      </c>
      <c r="NZ800" s="13" t="str">
        <f t="shared" si="1294"/>
        <v>CCG</v>
      </c>
      <c r="OA800" s="13" t="str">
        <f t="shared" si="1294"/>
        <v>Đ</v>
      </c>
      <c r="OB800" s="13" t="str">
        <f t="shared" si="1294"/>
        <v>CCG</v>
      </c>
      <c r="OC800" s="13" t="str">
        <f t="shared" si="1294"/>
        <v>Đ</v>
      </c>
      <c r="OD800" s="13" t="str">
        <f t="shared" si="1294"/>
        <v>Đ</v>
      </c>
      <c r="OE800" s="13" t="str">
        <f t="shared" si="1294"/>
        <v>Đ</v>
      </c>
      <c r="OF800" s="13" t="str">
        <f t="shared" si="1294"/>
        <v>Đ</v>
      </c>
      <c r="OG800" s="13" t="str">
        <f t="shared" si="1294"/>
        <v>Đ</v>
      </c>
      <c r="OH800" s="13" t="str">
        <f t="shared" si="1294"/>
        <v>Đ</v>
      </c>
      <c r="OI800" s="13" t="str">
        <f t="shared" si="1294"/>
        <v>Đ</v>
      </c>
      <c r="OJ800" s="13" t="str">
        <f t="shared" si="1294"/>
        <v>Đ</v>
      </c>
      <c r="OK800" s="13" t="str">
        <f t="shared" si="1294"/>
        <v>Đ</v>
      </c>
      <c r="OL800" s="13" t="str">
        <f t="shared" si="1294"/>
        <v>Đ</v>
      </c>
      <c r="OM800" s="13" t="str">
        <f t="shared" si="1294"/>
        <v>Đ</v>
      </c>
      <c r="ON800" s="13" t="str">
        <f t="shared" si="1294"/>
        <v>Đ</v>
      </c>
      <c r="OO800" s="13" t="str">
        <f t="shared" si="1294"/>
        <v>Đ</v>
      </c>
      <c r="OP800" s="331"/>
      <c r="OQ800" s="329"/>
      <c r="OR800" s="331"/>
      <c r="OS800" s="329"/>
      <c r="OT800" s="331"/>
      <c r="OU800" s="329"/>
      <c r="OV800" s="331"/>
      <c r="OW800" s="329"/>
      <c r="OX800" s="333"/>
      <c r="OY800" s="343"/>
    </row>
    <row r="801" spans="1:418" s="39" customFormat="1" ht="18.75" hidden="1">
      <c r="B801" s="264"/>
      <c r="C801" s="184"/>
      <c r="D801" s="185"/>
      <c r="E801" s="258"/>
      <c r="F801" s="38"/>
      <c r="G801" s="38"/>
      <c r="H801" s="38"/>
      <c r="I801" s="264"/>
      <c r="J801" s="264"/>
      <c r="K801" s="264"/>
      <c r="L801" s="38"/>
      <c r="Q801" s="21"/>
      <c r="R801" s="21"/>
      <c r="S801" s="21"/>
      <c r="T801" s="21"/>
      <c r="U801" s="21"/>
      <c r="V801" s="21"/>
      <c r="W801" s="21"/>
      <c r="X801" s="21"/>
      <c r="Y801" s="21"/>
      <c r="Z801" s="21"/>
      <c r="AA801" s="21"/>
      <c r="AB801" s="21"/>
      <c r="BI801" s="38"/>
      <c r="BJ801" s="38"/>
      <c r="BK801" s="38"/>
      <c r="BL801" s="58"/>
      <c r="BM801" s="58"/>
      <c r="BN801" s="58"/>
      <c r="BO801" s="58"/>
      <c r="BP801" s="58"/>
      <c r="BQ801" s="58"/>
      <c r="BR801" s="5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c r="DA801" s="38"/>
      <c r="DB801" s="38"/>
      <c r="DC801" s="38"/>
      <c r="DD801" s="38"/>
      <c r="DE801" s="38"/>
      <c r="DF801" s="38"/>
      <c r="DG801" s="38"/>
      <c r="DH801" s="38"/>
      <c r="DI801" s="38"/>
      <c r="DJ801" s="38"/>
      <c r="DK801" s="38"/>
      <c r="DL801" s="38"/>
      <c r="DM801" s="38"/>
      <c r="DN801" s="38"/>
      <c r="DO801" s="38"/>
      <c r="DP801" s="38"/>
      <c r="DQ801" s="38"/>
      <c r="DR801" s="38"/>
      <c r="DS801" s="38"/>
      <c r="DT801" s="38"/>
      <c r="DU801" s="38"/>
      <c r="DV801" s="38"/>
      <c r="DW801" s="38"/>
      <c r="DX801" s="38"/>
      <c r="DY801" s="38"/>
      <c r="DZ801" s="38"/>
      <c r="EA801" s="38"/>
      <c r="EB801" s="38"/>
      <c r="EC801" s="38"/>
      <c r="ED801" s="38"/>
      <c r="EE801" s="38"/>
      <c r="EF801" s="38"/>
      <c r="EG801" s="38"/>
      <c r="EH801" s="38"/>
      <c r="EI801" s="38"/>
      <c r="EJ801" s="38"/>
      <c r="EK801" s="38"/>
      <c r="EL801" s="38"/>
      <c r="EM801" s="38"/>
      <c r="EN801" s="38"/>
      <c r="EO801" s="38"/>
      <c r="EP801" s="38"/>
      <c r="EQ801" s="38"/>
      <c r="ER801" s="38"/>
      <c r="ES801" s="38"/>
      <c r="ET801" s="38"/>
      <c r="EU801" s="38"/>
      <c r="EV801" s="38"/>
      <c r="EW801" s="38"/>
      <c r="EX801" s="38"/>
      <c r="EY801" s="38"/>
      <c r="EZ801" s="38"/>
      <c r="FA801" s="38"/>
      <c r="FB801" s="38"/>
      <c r="FC801" s="38"/>
      <c r="FD801" s="38"/>
      <c r="FE801" s="38"/>
      <c r="FF801" s="38"/>
      <c r="FG801" s="38"/>
      <c r="FH801" s="38"/>
      <c r="FI801" s="38"/>
      <c r="FJ801" s="38"/>
      <c r="FK801" s="38"/>
      <c r="FL801" s="38"/>
      <c r="FM801" s="38"/>
      <c r="FN801" s="38"/>
      <c r="FO801" s="38"/>
      <c r="FP801" s="38"/>
      <c r="FQ801" s="38"/>
      <c r="FR801" s="38"/>
      <c r="FS801" s="38"/>
      <c r="FT801" s="38"/>
      <c r="FU801" s="38"/>
      <c r="FV801" s="38"/>
      <c r="FW801" s="38"/>
      <c r="FX801" s="38"/>
      <c r="FY801" s="38"/>
      <c r="FZ801" s="38"/>
      <c r="GA801" s="38"/>
      <c r="GB801" s="38"/>
      <c r="GC801" s="38"/>
      <c r="GD801" s="38"/>
      <c r="GE801" s="38"/>
      <c r="GF801" s="38"/>
      <c r="GG801" s="38"/>
      <c r="GH801" s="38"/>
      <c r="GI801" s="38"/>
      <c r="GJ801" s="38"/>
      <c r="GK801" s="38"/>
      <c r="GL801" s="38"/>
      <c r="GM801" s="38"/>
      <c r="GN801" s="38"/>
      <c r="GO801" s="38"/>
      <c r="GP801" s="38"/>
      <c r="GQ801" s="38"/>
      <c r="GR801" s="38"/>
      <c r="GS801" s="38"/>
      <c r="GT801" s="38"/>
      <c r="GU801" s="38"/>
      <c r="GV801" s="38"/>
      <c r="GW801" s="38"/>
      <c r="GX801" s="38"/>
      <c r="GY801" s="38"/>
      <c r="GZ801" s="38"/>
      <c r="HA801" s="38"/>
      <c r="HB801" s="38"/>
      <c r="HC801" s="38"/>
      <c r="HD801" s="38"/>
      <c r="HE801" s="38"/>
      <c r="HF801" s="38"/>
      <c r="HG801" s="38"/>
      <c r="HH801" s="38"/>
      <c r="HI801" s="38"/>
      <c r="HJ801" s="38"/>
      <c r="HK801" s="38"/>
      <c r="HL801" s="38"/>
      <c r="HM801" s="38"/>
      <c r="HN801" s="38"/>
      <c r="HO801" s="38"/>
      <c r="HP801" s="38"/>
      <c r="HQ801" s="38"/>
      <c r="HR801" s="38"/>
      <c r="HS801" s="38"/>
      <c r="HT801" s="38"/>
      <c r="HU801" s="38"/>
      <c r="HV801" s="38"/>
      <c r="HW801" s="38"/>
      <c r="HX801" s="38"/>
      <c r="HY801" s="38"/>
      <c r="HZ801" s="38"/>
      <c r="IA801" s="38"/>
      <c r="IB801" s="38"/>
      <c r="IC801" s="38"/>
      <c r="ID801" s="38"/>
      <c r="IE801" s="38"/>
      <c r="IF801" s="38"/>
      <c r="IG801" s="38"/>
      <c r="IH801" s="38"/>
      <c r="II801" s="38"/>
      <c r="IJ801" s="38"/>
      <c r="IK801" s="38"/>
      <c r="IL801" s="38"/>
      <c r="IM801" s="38"/>
      <c r="IN801" s="38"/>
      <c r="IO801" s="38"/>
      <c r="IP801" s="38"/>
      <c r="IQ801" s="38"/>
      <c r="IR801" s="38"/>
      <c r="IS801" s="38"/>
      <c r="IT801" s="38"/>
      <c r="IU801" s="38"/>
      <c r="IV801" s="38"/>
      <c r="IW801" s="38"/>
      <c r="IX801" s="38"/>
      <c r="IY801" s="38"/>
      <c r="IZ801" s="38"/>
      <c r="JA801" s="38"/>
      <c r="JB801" s="38"/>
      <c r="JC801" s="38"/>
      <c r="JD801" s="38"/>
      <c r="JE801" s="38"/>
      <c r="JF801" s="38"/>
      <c r="JG801" s="38"/>
      <c r="JH801" s="38"/>
      <c r="JI801" s="38"/>
      <c r="JJ801" s="38"/>
      <c r="JK801" s="38"/>
      <c r="JL801" s="38"/>
      <c r="JM801" s="38"/>
      <c r="JN801" s="38"/>
      <c r="JO801" s="38"/>
      <c r="JP801" s="38"/>
      <c r="JQ801" s="38"/>
      <c r="JR801" s="38"/>
      <c r="JS801" s="38"/>
      <c r="JT801" s="38"/>
      <c r="JU801" s="38"/>
      <c r="JV801" s="38"/>
      <c r="JW801" s="38"/>
      <c r="JX801" s="38"/>
      <c r="JY801" s="38"/>
      <c r="JZ801" s="38"/>
      <c r="KA801" s="38"/>
      <c r="KB801" s="38"/>
      <c r="KC801" s="38"/>
      <c r="KD801" s="38"/>
      <c r="KE801" s="38"/>
      <c r="KF801" s="38"/>
      <c r="KG801" s="38"/>
      <c r="KH801" s="38"/>
      <c r="KI801" s="38"/>
      <c r="KJ801" s="228"/>
      <c r="KK801" s="38"/>
      <c r="KL801" s="38"/>
      <c r="KM801" s="38"/>
      <c r="KN801" s="38"/>
      <c r="KO801" s="38"/>
      <c r="KP801" s="38"/>
      <c r="KQ801" s="229"/>
      <c r="KR801" s="38"/>
      <c r="KS801" s="38"/>
      <c r="KT801" s="38"/>
      <c r="KU801" s="38"/>
      <c r="KV801" s="38"/>
      <c r="KW801" s="38"/>
      <c r="KX801" s="38"/>
      <c r="KY801" s="38"/>
      <c r="KZ801" s="38"/>
      <c r="LA801" s="38"/>
      <c r="LB801" s="38"/>
      <c r="LC801" s="38"/>
      <c r="LD801" s="38"/>
      <c r="LE801" s="38"/>
      <c r="LF801" s="38"/>
      <c r="LG801" s="38"/>
      <c r="LH801" s="38"/>
      <c r="LI801" s="38"/>
      <c r="LJ801" s="38"/>
      <c r="LK801" s="38"/>
      <c r="LL801" s="38"/>
      <c r="LM801" s="38"/>
      <c r="LN801" s="38"/>
      <c r="LO801" s="38"/>
      <c r="LP801" s="38"/>
      <c r="LQ801" s="38"/>
      <c r="LR801" s="38"/>
      <c r="LS801" s="38"/>
      <c r="LT801" s="38"/>
      <c r="LU801" s="38"/>
      <c r="LV801" s="38"/>
      <c r="LW801" s="38"/>
      <c r="LX801" s="38"/>
      <c r="LY801" s="38"/>
      <c r="LZ801" s="38"/>
      <c r="MA801" s="38"/>
      <c r="MB801" s="38"/>
      <c r="MC801" s="38"/>
      <c r="MD801" s="38"/>
      <c r="ME801" s="38"/>
      <c r="MF801" s="38"/>
      <c r="MG801" s="38"/>
      <c r="MH801" s="38"/>
      <c r="MI801" s="38"/>
      <c r="MJ801" s="38"/>
      <c r="MK801" s="38"/>
      <c r="ML801" s="38"/>
      <c r="MM801" s="38"/>
      <c r="MN801" s="38"/>
      <c r="MO801" s="38"/>
      <c r="MP801" s="38"/>
      <c r="MQ801" s="38"/>
      <c r="MR801" s="38"/>
      <c r="MS801" s="38"/>
      <c r="MT801" s="38"/>
      <c r="MU801" s="38"/>
      <c r="MV801" s="38"/>
      <c r="MW801" s="38"/>
      <c r="MX801" s="38"/>
      <c r="MY801" s="38"/>
      <c r="MZ801" s="38"/>
      <c r="NA801" s="38"/>
      <c r="NB801" s="38"/>
      <c r="NC801" s="38"/>
      <c r="ND801" s="38"/>
      <c r="NE801" s="38"/>
      <c r="NF801" s="38"/>
      <c r="NG801" s="38"/>
      <c r="NH801" s="38"/>
      <c r="NI801" s="38"/>
      <c r="NJ801" s="38"/>
      <c r="NK801" s="38"/>
      <c r="NL801" s="38"/>
      <c r="NM801" s="38"/>
      <c r="NN801" s="38"/>
      <c r="NO801" s="38"/>
      <c r="NP801" s="38"/>
      <c r="NQ801" s="38"/>
      <c r="NR801" s="38"/>
      <c r="NS801" s="38"/>
      <c r="NT801" s="38"/>
      <c r="NU801" s="38"/>
      <c r="NV801" s="38"/>
      <c r="NW801" s="38"/>
      <c r="NX801" s="38"/>
      <c r="NY801" s="38"/>
      <c r="NZ801" s="38"/>
      <c r="OA801" s="38"/>
      <c r="OB801" s="38"/>
      <c r="OC801" s="38"/>
      <c r="OD801" s="38"/>
      <c r="OE801" s="38"/>
      <c r="OF801" s="38"/>
      <c r="OG801" s="38"/>
      <c r="OH801" s="38"/>
      <c r="OI801" s="38"/>
      <c r="OJ801" s="38"/>
      <c r="OK801" s="38"/>
      <c r="OL801" s="38"/>
      <c r="OM801" s="38"/>
      <c r="ON801" s="38"/>
      <c r="OO801" s="38"/>
      <c r="OP801" s="38"/>
      <c r="OQ801" s="38"/>
      <c r="OR801" s="38"/>
      <c r="OS801" s="38"/>
      <c r="OT801" s="38"/>
      <c r="OU801" s="38"/>
      <c r="OV801" s="38"/>
      <c r="OW801" s="38"/>
      <c r="OX801" s="38"/>
      <c r="OY801" s="38"/>
      <c r="OZ801" s="58"/>
    </row>
    <row r="802" spans="1:418" s="260" customFormat="1" ht="35.25" customHeight="1">
      <c r="A802" s="39"/>
      <c r="B802" s="264"/>
      <c r="C802" s="494" t="s">
        <v>1620</v>
      </c>
      <c r="D802" s="494"/>
      <c r="E802" s="258"/>
      <c r="F802" s="38"/>
      <c r="H802" s="306" t="s">
        <v>813</v>
      </c>
      <c r="I802" s="306"/>
      <c r="J802" s="264"/>
      <c r="K802" s="306" t="s">
        <v>1619</v>
      </c>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c r="AJ802" s="306"/>
      <c r="AK802" s="306"/>
      <c r="AL802" s="306"/>
      <c r="AM802" s="306"/>
      <c r="AN802" s="306"/>
      <c r="AO802" s="306"/>
      <c r="AP802" s="306"/>
      <c r="AQ802" s="306"/>
      <c r="AR802" s="306"/>
      <c r="AS802" s="306"/>
      <c r="AT802" s="306"/>
      <c r="AU802" s="306"/>
      <c r="AV802" s="306"/>
      <c r="AW802" s="306"/>
      <c r="AX802" s="306"/>
      <c r="AY802" s="306"/>
      <c r="AZ802" s="306"/>
      <c r="BA802" s="306"/>
      <c r="BB802" s="306"/>
      <c r="BC802" s="306"/>
      <c r="BD802" s="306"/>
      <c r="BE802" s="306"/>
      <c r="BF802" s="306"/>
      <c r="BG802" s="306"/>
      <c r="BH802" s="306"/>
      <c r="BI802" s="306"/>
      <c r="BJ802" s="306"/>
      <c r="BK802" s="306"/>
      <c r="BL802" s="306"/>
      <c r="BM802" s="306"/>
      <c r="BN802" s="306"/>
      <c r="BO802" s="306"/>
      <c r="BP802" s="306"/>
      <c r="BQ802" s="306"/>
      <c r="BR802" s="306"/>
      <c r="BS802" s="306"/>
      <c r="BT802" s="306"/>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c r="DA802" s="38"/>
      <c r="DB802" s="38"/>
      <c r="DC802" s="38"/>
      <c r="DD802" s="38"/>
      <c r="DE802" s="38"/>
      <c r="DF802" s="38"/>
      <c r="DG802" s="38"/>
      <c r="DH802" s="38"/>
      <c r="DI802" s="38"/>
      <c r="DJ802" s="38"/>
      <c r="DK802" s="38"/>
      <c r="DL802" s="38"/>
      <c r="DM802" s="38"/>
      <c r="DN802" s="38"/>
      <c r="DO802" s="38"/>
      <c r="DP802" s="38"/>
      <c r="DQ802" s="38"/>
      <c r="DR802" s="38"/>
      <c r="DS802" s="38"/>
      <c r="DT802" s="38"/>
      <c r="DU802" s="38"/>
      <c r="DV802" s="38"/>
      <c r="DW802" s="38"/>
      <c r="DX802" s="38"/>
      <c r="DY802" s="38"/>
      <c r="DZ802" s="38"/>
      <c r="EA802" s="38"/>
      <c r="EB802" s="38"/>
      <c r="EC802" s="38"/>
      <c r="ED802" s="38"/>
      <c r="EE802" s="38"/>
      <c r="EF802" s="38"/>
      <c r="EG802" s="38"/>
      <c r="EH802" s="38"/>
      <c r="EI802" s="38"/>
      <c r="EJ802" s="38"/>
      <c r="EK802" s="38"/>
      <c r="EL802" s="38"/>
      <c r="EM802" s="38"/>
      <c r="EN802" s="38"/>
      <c r="EO802" s="38"/>
      <c r="EP802" s="38"/>
      <c r="EQ802" s="38"/>
      <c r="ER802" s="38"/>
      <c r="ES802" s="38"/>
      <c r="ET802" s="38"/>
      <c r="EU802" s="38"/>
      <c r="EV802" s="38"/>
      <c r="EW802" s="38"/>
      <c r="EX802" s="38"/>
      <c r="EY802" s="38"/>
      <c r="EZ802" s="38"/>
      <c r="FA802" s="38"/>
      <c r="FB802" s="38"/>
      <c r="FC802" s="38"/>
      <c r="FD802" s="38"/>
      <c r="FE802" s="38"/>
      <c r="FF802" s="38"/>
      <c r="FG802" s="38"/>
      <c r="FH802" s="38"/>
      <c r="FI802" s="38"/>
      <c r="FJ802" s="38"/>
      <c r="FK802" s="38"/>
      <c r="FL802" s="38"/>
      <c r="FM802" s="38"/>
      <c r="FN802" s="38"/>
      <c r="FO802" s="38"/>
      <c r="FP802" s="38"/>
      <c r="FQ802" s="38"/>
      <c r="FR802" s="38"/>
      <c r="FS802" s="38"/>
      <c r="FT802" s="38"/>
      <c r="FU802" s="38"/>
      <c r="FV802" s="38"/>
      <c r="FW802" s="38"/>
      <c r="FX802" s="38"/>
      <c r="FY802" s="38"/>
      <c r="FZ802" s="38"/>
      <c r="GA802" s="38"/>
      <c r="GB802" s="38"/>
      <c r="GC802" s="38"/>
      <c r="GD802" s="38"/>
      <c r="GE802" s="38"/>
      <c r="GF802" s="38"/>
      <c r="GG802" s="38"/>
      <c r="GH802" s="38"/>
      <c r="GI802" s="38"/>
      <c r="GJ802" s="38"/>
      <c r="GK802" s="38"/>
      <c r="GL802" s="38"/>
      <c r="GM802" s="38"/>
      <c r="GN802" s="38"/>
      <c r="GO802" s="38"/>
      <c r="GP802" s="38"/>
      <c r="GQ802" s="38"/>
      <c r="GR802" s="38"/>
      <c r="GS802" s="38"/>
      <c r="GT802" s="38"/>
      <c r="GU802" s="38"/>
      <c r="GV802" s="38"/>
      <c r="GW802" s="38"/>
      <c r="GX802" s="38"/>
      <c r="GY802" s="38"/>
      <c r="GZ802" s="38"/>
      <c r="HA802" s="38"/>
      <c r="HB802" s="38"/>
      <c r="HC802" s="38"/>
      <c r="HD802" s="38"/>
      <c r="HE802" s="38"/>
      <c r="HF802" s="38"/>
      <c r="HG802" s="38"/>
      <c r="HH802" s="38"/>
      <c r="HI802" s="38"/>
      <c r="HJ802" s="38"/>
      <c r="HK802" s="38"/>
      <c r="HL802" s="38"/>
      <c r="HM802" s="38"/>
      <c r="HN802" s="38"/>
      <c r="HO802" s="38"/>
      <c r="HP802" s="38"/>
      <c r="HQ802" s="38"/>
      <c r="HR802" s="38"/>
      <c r="HS802" s="38"/>
      <c r="HT802" s="38"/>
      <c r="HU802" s="38"/>
      <c r="HV802" s="38"/>
      <c r="HW802" s="38"/>
      <c r="HX802" s="38"/>
      <c r="HY802" s="38"/>
      <c r="HZ802" s="38"/>
      <c r="IA802" s="38"/>
      <c r="IB802" s="38"/>
      <c r="IC802" s="38"/>
      <c r="ID802" s="38"/>
      <c r="IE802" s="38"/>
      <c r="IF802" s="38"/>
      <c r="IG802" s="38"/>
      <c r="IH802" s="38"/>
      <c r="II802" s="38"/>
      <c r="IJ802" s="38"/>
      <c r="IK802" s="38"/>
      <c r="IL802" s="38"/>
      <c r="IM802" s="38"/>
      <c r="IN802" s="38"/>
      <c r="IO802" s="38"/>
      <c r="IP802" s="38"/>
      <c r="IQ802" s="38"/>
      <c r="IR802" s="38"/>
      <c r="IS802" s="38"/>
      <c r="IT802" s="38"/>
      <c r="IU802" s="38"/>
      <c r="IV802" s="38"/>
      <c r="IW802" s="38"/>
      <c r="IX802" s="38"/>
      <c r="IY802" s="38"/>
      <c r="IZ802" s="38"/>
      <c r="JA802" s="38"/>
      <c r="JB802" s="38"/>
      <c r="JC802" s="38"/>
      <c r="JD802" s="38"/>
      <c r="JE802" s="38"/>
      <c r="JF802" s="38"/>
      <c r="JG802" s="38"/>
      <c r="JH802" s="38"/>
      <c r="JI802" s="38"/>
      <c r="JJ802" s="38"/>
      <c r="JK802" s="38"/>
      <c r="JL802" s="38"/>
      <c r="JM802" s="38"/>
      <c r="JN802" s="38"/>
      <c r="JO802" s="38"/>
      <c r="JP802" s="38"/>
      <c r="JQ802" s="38"/>
      <c r="JR802" s="38"/>
      <c r="JS802" s="38"/>
      <c r="JT802" s="38"/>
      <c r="JU802" s="38"/>
      <c r="JV802" s="38"/>
      <c r="JW802" s="38"/>
      <c r="JX802" s="38"/>
      <c r="JY802" s="38"/>
      <c r="JZ802" s="38"/>
      <c r="KA802" s="38"/>
      <c r="KB802" s="38"/>
      <c r="KC802" s="38"/>
      <c r="KD802" s="38"/>
      <c r="KE802" s="38"/>
      <c r="KF802" s="38"/>
      <c r="KG802" s="38"/>
      <c r="KH802" s="38"/>
      <c r="KI802" s="38"/>
      <c r="KJ802" s="228"/>
      <c r="KK802" s="38"/>
      <c r="KL802" s="38"/>
      <c r="KM802" s="38"/>
      <c r="KN802" s="38"/>
      <c r="KO802" s="38"/>
      <c r="KP802" s="38"/>
      <c r="KQ802" s="229"/>
      <c r="KR802" s="38"/>
      <c r="KS802" s="38"/>
      <c r="KT802" s="38"/>
      <c r="KU802" s="38"/>
      <c r="KV802" s="38"/>
      <c r="KW802" s="38"/>
      <c r="KX802" s="38"/>
      <c r="KY802" s="38"/>
      <c r="KZ802" s="38"/>
      <c r="LA802" s="38"/>
      <c r="LB802" s="38"/>
      <c r="LC802" s="38"/>
      <c r="LD802" s="38"/>
      <c r="LE802" s="38"/>
      <c r="LF802" s="38"/>
      <c r="LG802" s="38"/>
      <c r="LH802" s="38"/>
      <c r="LI802" s="38"/>
      <c r="LJ802" s="38"/>
      <c r="LK802" s="38"/>
      <c r="LL802" s="38"/>
      <c r="LM802" s="38"/>
      <c r="LN802" s="38"/>
      <c r="LO802" s="38"/>
      <c r="LP802" s="38"/>
      <c r="LQ802" s="38"/>
      <c r="LR802" s="38"/>
      <c r="LS802" s="38"/>
      <c r="LT802" s="38"/>
      <c r="LU802" s="38"/>
      <c r="LV802" s="38"/>
      <c r="LW802" s="38"/>
      <c r="LX802" s="38"/>
      <c r="LY802" s="38"/>
      <c r="LZ802" s="38"/>
      <c r="MA802" s="38"/>
      <c r="MB802" s="38"/>
      <c r="MC802" s="38"/>
      <c r="MD802" s="38"/>
      <c r="ME802" s="38"/>
      <c r="MF802" s="38"/>
      <c r="MG802" s="38"/>
      <c r="MH802" s="38"/>
      <c r="MI802" s="38"/>
      <c r="MJ802" s="38"/>
      <c r="MK802" s="38"/>
      <c r="ML802" s="38"/>
      <c r="MM802" s="38"/>
      <c r="MN802" s="38"/>
      <c r="MO802" s="38"/>
      <c r="MP802" s="38"/>
      <c r="MQ802" s="38"/>
      <c r="MR802" s="38"/>
      <c r="MS802" s="38"/>
      <c r="MT802" s="38"/>
      <c r="MU802" s="38"/>
      <c r="MV802" s="38"/>
      <c r="MW802" s="38"/>
      <c r="MX802" s="38"/>
      <c r="MY802" s="38"/>
      <c r="MZ802" s="38"/>
      <c r="NA802" s="38"/>
      <c r="NB802" s="38"/>
      <c r="NC802" s="38"/>
      <c r="ND802" s="38"/>
      <c r="NE802" s="38"/>
      <c r="NF802" s="38"/>
      <c r="NG802" s="38"/>
      <c r="NH802" s="38"/>
      <c r="NI802" s="38"/>
      <c r="NJ802" s="38"/>
      <c r="NK802" s="38"/>
      <c r="NL802" s="38"/>
      <c r="NM802" s="38"/>
      <c r="NN802" s="38"/>
      <c r="NO802" s="38"/>
      <c r="NP802" s="38"/>
      <c r="NQ802" s="38"/>
      <c r="NR802" s="38"/>
      <c r="NS802" s="38"/>
      <c r="NT802" s="38"/>
      <c r="NU802" s="38"/>
      <c r="NV802" s="38"/>
      <c r="NW802" s="38"/>
      <c r="NX802" s="38"/>
      <c r="NY802" s="38"/>
      <c r="NZ802" s="38"/>
      <c r="OA802" s="38"/>
      <c r="OB802" s="38"/>
      <c r="OC802" s="38"/>
      <c r="OD802" s="38"/>
      <c r="OE802" s="38"/>
      <c r="OF802" s="38"/>
      <c r="OG802" s="38"/>
      <c r="OH802" s="38"/>
      <c r="OI802" s="38"/>
      <c r="OJ802" s="38"/>
      <c r="OK802" s="38"/>
      <c r="OL802" s="38"/>
      <c r="OM802" s="38"/>
      <c r="ON802" s="38"/>
      <c r="OO802" s="38"/>
      <c r="OP802" s="38"/>
      <c r="OQ802" s="38"/>
      <c r="OR802" s="38"/>
      <c r="OS802" s="38"/>
      <c r="OT802" s="38"/>
      <c r="OU802" s="38"/>
      <c r="OV802" s="38"/>
      <c r="OW802" s="38"/>
      <c r="OX802" s="38"/>
      <c r="OY802" s="38"/>
      <c r="OZ802" s="258"/>
      <c r="PA802" s="39"/>
      <c r="PB802" s="39"/>
    </row>
    <row r="803" spans="1:418" s="39" customFormat="1" ht="12.75" customHeight="1">
      <c r="C803" s="266"/>
      <c r="D803" s="266"/>
      <c r="E803" s="46"/>
      <c r="F803" s="38"/>
      <c r="G803" s="260"/>
      <c r="H803" s="260"/>
      <c r="I803" s="260"/>
      <c r="J803" s="1"/>
      <c r="K803" s="38"/>
      <c r="L803" s="38"/>
      <c r="Q803" s="21"/>
      <c r="R803" s="21"/>
      <c r="S803" s="21"/>
      <c r="T803" s="21"/>
      <c r="U803" s="21"/>
      <c r="V803" s="321"/>
      <c r="W803" s="321"/>
      <c r="X803" s="21"/>
      <c r="Y803" s="21"/>
      <c r="Z803" s="21"/>
      <c r="AA803" s="21"/>
      <c r="AB803" s="21"/>
      <c r="BI803" s="38"/>
      <c r="BJ803" s="38"/>
      <c r="BK803" s="38"/>
      <c r="BL803" s="38"/>
      <c r="BM803" s="38"/>
      <c r="BN803" s="38"/>
      <c r="BO803" s="38"/>
      <c r="BP803" s="38"/>
      <c r="BQ803" s="38"/>
      <c r="BR803" s="22"/>
      <c r="KJ803" s="106"/>
      <c r="KQ803" s="32"/>
    </row>
    <row r="804" spans="1:418" s="39" customFormat="1" ht="12.75" customHeight="1">
      <c r="C804" s="260"/>
      <c r="D804" s="1"/>
      <c r="E804" s="46"/>
      <c r="F804" s="38"/>
      <c r="G804" s="38"/>
      <c r="H804" s="38"/>
      <c r="I804" s="260"/>
      <c r="J804" s="1"/>
      <c r="K804" s="38"/>
      <c r="L804" s="38"/>
      <c r="Q804" s="21"/>
      <c r="R804" s="21"/>
      <c r="S804" s="21"/>
      <c r="T804" s="36"/>
      <c r="U804" s="21"/>
      <c r="V804" s="36"/>
      <c r="W804" s="35"/>
      <c r="X804" s="21"/>
      <c r="Y804" s="21"/>
      <c r="Z804" s="21"/>
      <c r="AA804" s="21"/>
      <c r="AB804" s="21"/>
      <c r="BI804" s="38"/>
      <c r="BJ804" s="38"/>
      <c r="BK804" s="38"/>
      <c r="BL804" s="38"/>
      <c r="BM804" s="38"/>
      <c r="BN804" s="38"/>
      <c r="BO804" s="38"/>
      <c r="BP804" s="38"/>
      <c r="BQ804" s="38"/>
      <c r="BR804" s="22"/>
      <c r="KJ804" s="106"/>
      <c r="KQ804" s="32"/>
    </row>
    <row r="805" spans="1:418" s="39" customFormat="1" ht="12.75" customHeight="1">
      <c r="C805" s="260"/>
      <c r="D805" s="1"/>
      <c r="E805" s="46"/>
      <c r="F805" s="38"/>
      <c r="G805" s="38"/>
      <c r="H805" s="38"/>
      <c r="I805" s="260"/>
      <c r="J805" s="261"/>
      <c r="K805" s="38"/>
      <c r="L805" s="38"/>
      <c r="Q805" s="21"/>
      <c r="R805" s="21"/>
      <c r="S805" s="21"/>
      <c r="T805" s="36"/>
      <c r="U805" s="21"/>
      <c r="V805" s="36"/>
      <c r="W805" s="35"/>
      <c r="X805" s="21"/>
      <c r="Y805" s="21"/>
      <c r="Z805" s="21"/>
      <c r="AA805" s="21"/>
      <c r="AB805" s="21"/>
      <c r="BI805" s="38"/>
      <c r="BJ805" s="38"/>
      <c r="BK805" s="38"/>
      <c r="BL805" s="58"/>
      <c r="BM805" s="58"/>
      <c r="BN805" s="58"/>
      <c r="BO805" s="58"/>
      <c r="BP805" s="58"/>
      <c r="BQ805" s="58"/>
      <c r="BR805" s="5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c r="DA805" s="38"/>
      <c r="DB805" s="38"/>
      <c r="DC805" s="38"/>
      <c r="DD805" s="38"/>
      <c r="DE805" s="38"/>
      <c r="DF805" s="38"/>
      <c r="DG805" s="38"/>
      <c r="DH805" s="38"/>
      <c r="DI805" s="38"/>
      <c r="DJ805" s="38"/>
      <c r="DK805" s="38"/>
      <c r="DL805" s="38"/>
      <c r="DM805" s="38"/>
      <c r="DN805" s="38"/>
      <c r="DO805" s="38"/>
      <c r="DP805" s="38"/>
      <c r="DQ805" s="38"/>
      <c r="DR805" s="38"/>
      <c r="DS805" s="38"/>
      <c r="DT805" s="38"/>
      <c r="DU805" s="38"/>
      <c r="DV805" s="38"/>
      <c r="DW805" s="38"/>
      <c r="DX805" s="38"/>
      <c r="DY805" s="38"/>
      <c r="DZ805" s="38"/>
      <c r="EA805" s="38"/>
      <c r="EB805" s="38"/>
      <c r="EC805" s="38"/>
      <c r="ED805" s="38"/>
      <c r="EE805" s="38"/>
      <c r="EF805" s="38"/>
      <c r="EG805" s="38"/>
      <c r="EH805" s="38"/>
      <c r="EI805" s="38"/>
      <c r="EJ805" s="38"/>
      <c r="EK805" s="38"/>
      <c r="EL805" s="38"/>
      <c r="EM805" s="38"/>
      <c r="EN805" s="38"/>
      <c r="EO805" s="38"/>
      <c r="EP805" s="38"/>
      <c r="EQ805" s="38"/>
      <c r="ER805" s="38"/>
      <c r="ES805" s="38"/>
      <c r="ET805" s="38"/>
      <c r="EU805" s="38"/>
      <c r="EV805" s="38"/>
      <c r="EW805" s="38"/>
      <c r="EX805" s="38"/>
      <c r="EY805" s="38"/>
      <c r="EZ805" s="38"/>
      <c r="FA805" s="38"/>
      <c r="FB805" s="38"/>
      <c r="FC805" s="38"/>
      <c r="FD805" s="38"/>
      <c r="FE805" s="38"/>
      <c r="FF805" s="38"/>
      <c r="FG805" s="38"/>
      <c r="FH805" s="38"/>
      <c r="FI805" s="38"/>
      <c r="FJ805" s="38"/>
      <c r="FK805" s="38"/>
      <c r="FL805" s="38"/>
      <c r="FM805" s="38"/>
      <c r="FN805" s="38"/>
      <c r="FO805" s="38"/>
      <c r="FP805" s="38"/>
      <c r="FQ805" s="38"/>
      <c r="FR805" s="38"/>
      <c r="FS805" s="38"/>
      <c r="FT805" s="38"/>
      <c r="FU805" s="38"/>
      <c r="FV805" s="38"/>
      <c r="FW805" s="38"/>
      <c r="FX805" s="38"/>
      <c r="FY805" s="38"/>
      <c r="FZ805" s="38"/>
      <c r="GA805" s="38"/>
      <c r="GB805" s="38"/>
      <c r="GC805" s="38"/>
      <c r="GD805" s="38"/>
      <c r="GE805" s="38"/>
      <c r="GF805" s="38"/>
      <c r="GG805" s="38"/>
      <c r="GH805" s="38"/>
      <c r="GI805" s="38"/>
      <c r="GJ805" s="38"/>
      <c r="GK805" s="38"/>
      <c r="GL805" s="38"/>
      <c r="GM805" s="38"/>
      <c r="GN805" s="38"/>
      <c r="GO805" s="38"/>
      <c r="GP805" s="38"/>
      <c r="GQ805" s="38"/>
      <c r="GR805" s="38"/>
      <c r="GS805" s="38"/>
      <c r="GT805" s="38"/>
      <c r="GU805" s="38"/>
      <c r="GV805" s="38"/>
      <c r="GW805" s="38"/>
      <c r="GX805" s="38"/>
      <c r="GY805" s="38"/>
      <c r="GZ805" s="38"/>
      <c r="HA805" s="38"/>
      <c r="HB805" s="38"/>
      <c r="HC805" s="38"/>
      <c r="HD805" s="38"/>
      <c r="HE805" s="38"/>
      <c r="HF805" s="38"/>
      <c r="HG805" s="38"/>
      <c r="HH805" s="38"/>
      <c r="HI805" s="38"/>
      <c r="HJ805" s="38"/>
      <c r="HK805" s="38"/>
      <c r="HL805" s="38"/>
      <c r="HM805" s="38"/>
      <c r="HN805" s="38"/>
      <c r="HO805" s="38"/>
      <c r="HP805" s="38"/>
      <c r="HQ805" s="38"/>
      <c r="HR805" s="38"/>
      <c r="HS805" s="38"/>
      <c r="HT805" s="38"/>
      <c r="HU805" s="38"/>
      <c r="HV805" s="38"/>
      <c r="HW805" s="38"/>
      <c r="HX805" s="38"/>
      <c r="HY805" s="38"/>
      <c r="HZ805" s="38"/>
      <c r="IA805" s="38"/>
      <c r="IB805" s="38"/>
      <c r="IC805" s="38"/>
      <c r="ID805" s="38"/>
      <c r="IE805" s="38"/>
      <c r="IF805" s="38"/>
      <c r="IG805" s="38"/>
      <c r="IH805" s="38"/>
      <c r="II805" s="38"/>
      <c r="IJ805" s="38"/>
      <c r="IK805" s="38"/>
      <c r="IL805" s="38"/>
      <c r="IM805" s="38"/>
      <c r="IN805" s="38"/>
      <c r="IO805" s="38"/>
      <c r="IP805" s="38"/>
      <c r="IQ805" s="38"/>
      <c r="IR805" s="38"/>
      <c r="IS805" s="38"/>
      <c r="IT805" s="38"/>
      <c r="IU805" s="38"/>
      <c r="IV805" s="38"/>
      <c r="IW805" s="38"/>
      <c r="IX805" s="38"/>
      <c r="IY805" s="38"/>
      <c r="IZ805" s="38"/>
      <c r="JA805" s="38"/>
      <c r="JB805" s="38"/>
      <c r="JC805" s="38"/>
      <c r="JD805" s="38"/>
      <c r="JE805" s="38"/>
      <c r="JF805" s="38"/>
      <c r="JG805" s="38"/>
      <c r="JH805" s="38"/>
      <c r="JI805" s="38"/>
      <c r="JJ805" s="38"/>
      <c r="JK805" s="38"/>
      <c r="JL805" s="38"/>
      <c r="JM805" s="38"/>
      <c r="JN805" s="38"/>
      <c r="JO805" s="38"/>
      <c r="JP805" s="38"/>
      <c r="JQ805" s="38"/>
      <c r="JR805" s="38"/>
      <c r="JS805" s="38"/>
      <c r="JT805" s="38"/>
      <c r="JU805" s="38"/>
      <c r="JV805" s="38"/>
      <c r="JW805" s="38"/>
      <c r="JX805" s="38"/>
      <c r="JY805" s="38"/>
      <c r="JZ805" s="38"/>
      <c r="KA805" s="38"/>
      <c r="KB805" s="38"/>
      <c r="KC805" s="38"/>
      <c r="KD805" s="38"/>
      <c r="KE805" s="38"/>
      <c r="KF805" s="38"/>
      <c r="KG805" s="38"/>
      <c r="KH805" s="38"/>
      <c r="KI805" s="38"/>
      <c r="KJ805" s="228"/>
      <c r="KK805" s="38"/>
      <c r="KL805" s="38"/>
      <c r="KM805" s="38"/>
      <c r="KN805" s="38"/>
      <c r="KO805" s="38"/>
      <c r="KP805" s="38"/>
      <c r="KQ805" s="229"/>
      <c r="KR805" s="38"/>
      <c r="KS805" s="38"/>
      <c r="KT805" s="38"/>
      <c r="KU805" s="38"/>
      <c r="KV805" s="38"/>
      <c r="KW805" s="38"/>
      <c r="KX805" s="38"/>
      <c r="KY805" s="38"/>
      <c r="KZ805" s="38"/>
      <c r="LA805" s="38"/>
      <c r="LB805" s="38"/>
      <c r="LC805" s="38"/>
      <c r="LD805" s="38"/>
      <c r="LE805" s="38"/>
      <c r="LF805" s="38"/>
      <c r="LG805" s="38"/>
      <c r="LH805" s="38"/>
      <c r="LI805" s="38"/>
      <c r="LJ805" s="38"/>
      <c r="LK805" s="38"/>
      <c r="LL805" s="38"/>
      <c r="LM805" s="38"/>
      <c r="LN805" s="38"/>
      <c r="LO805" s="38"/>
      <c r="LP805" s="38"/>
      <c r="LQ805" s="38"/>
      <c r="LR805" s="38"/>
      <c r="LS805" s="38"/>
      <c r="LT805" s="38"/>
      <c r="LU805" s="38"/>
      <c r="LV805" s="38"/>
      <c r="LW805" s="38"/>
      <c r="LX805" s="38"/>
      <c r="LY805" s="38"/>
      <c r="LZ805" s="38"/>
      <c r="MA805" s="38"/>
      <c r="MB805" s="38"/>
      <c r="MC805" s="38"/>
      <c r="MD805" s="38"/>
      <c r="ME805" s="38"/>
      <c r="MF805" s="38"/>
      <c r="MG805" s="38"/>
      <c r="MH805" s="38"/>
      <c r="MI805" s="38"/>
      <c r="MJ805" s="38"/>
      <c r="MK805" s="38"/>
      <c r="ML805" s="38"/>
      <c r="MM805" s="38"/>
      <c r="MN805" s="38"/>
      <c r="MO805" s="38"/>
      <c r="MP805" s="38"/>
      <c r="MQ805" s="38"/>
      <c r="MR805" s="38"/>
      <c r="MS805" s="38"/>
      <c r="MT805" s="38"/>
      <c r="MU805" s="38"/>
      <c r="MV805" s="38"/>
      <c r="MW805" s="38"/>
      <c r="MX805" s="38"/>
      <c r="MY805" s="38"/>
      <c r="MZ805" s="38"/>
      <c r="NA805" s="38"/>
      <c r="NB805" s="38"/>
      <c r="NC805" s="38"/>
      <c r="ND805" s="38"/>
      <c r="NE805" s="38"/>
      <c r="NF805" s="38"/>
      <c r="NG805" s="38"/>
      <c r="NH805" s="38"/>
      <c r="NI805" s="38"/>
      <c r="NJ805" s="38"/>
      <c r="NK805" s="38"/>
      <c r="NL805" s="38"/>
      <c r="NM805" s="38"/>
      <c r="NN805" s="38"/>
      <c r="NO805" s="38"/>
      <c r="NP805" s="38"/>
      <c r="NQ805" s="38"/>
      <c r="NR805" s="38"/>
      <c r="NS805" s="38"/>
      <c r="NT805" s="38"/>
      <c r="NU805" s="38"/>
      <c r="NV805" s="38"/>
      <c r="NW805" s="38"/>
      <c r="NX805" s="38"/>
      <c r="NY805" s="38"/>
      <c r="NZ805" s="38"/>
      <c r="OA805" s="38"/>
      <c r="OB805" s="38"/>
      <c r="OC805" s="38"/>
      <c r="OD805" s="38"/>
      <c r="OE805" s="38"/>
      <c r="OF805" s="38"/>
      <c r="OG805" s="38"/>
      <c r="OH805" s="38"/>
      <c r="OI805" s="38"/>
      <c r="OJ805" s="38"/>
      <c r="OK805" s="38"/>
      <c r="OL805" s="38"/>
      <c r="OM805" s="38"/>
      <c r="ON805" s="38"/>
      <c r="OO805" s="38"/>
      <c r="OP805" s="38"/>
      <c r="OQ805" s="38"/>
      <c r="OR805" s="38"/>
      <c r="OS805" s="38"/>
      <c r="OT805" s="38"/>
      <c r="OU805" s="38"/>
      <c r="OV805" s="38"/>
      <c r="OW805" s="38"/>
      <c r="OX805" s="38"/>
      <c r="OY805" s="38"/>
      <c r="OZ805" s="58"/>
    </row>
    <row r="806" spans="1:418" s="39" customFormat="1" ht="15.75" customHeight="1">
      <c r="B806" s="265"/>
      <c r="C806" s="306" t="s">
        <v>669</v>
      </c>
      <c r="D806" s="306"/>
      <c r="E806" s="259"/>
      <c r="F806" s="38"/>
      <c r="G806" s="38"/>
      <c r="H806" s="306" t="s">
        <v>814</v>
      </c>
      <c r="I806" s="306"/>
      <c r="J806" s="265"/>
      <c r="K806" s="306" t="s">
        <v>1621</v>
      </c>
      <c r="L806" s="306"/>
      <c r="M806" s="493"/>
      <c r="N806" s="493"/>
      <c r="O806" s="493"/>
      <c r="P806" s="493"/>
      <c r="Q806" s="493"/>
      <c r="R806" s="493"/>
      <c r="S806" s="493"/>
      <c r="T806" s="493"/>
      <c r="U806" s="493"/>
      <c r="V806" s="493"/>
      <c r="W806" s="493"/>
      <c r="X806" s="493"/>
      <c r="Y806" s="493"/>
      <c r="Z806" s="493"/>
      <c r="AA806" s="493"/>
      <c r="AB806" s="493"/>
      <c r="AC806" s="493"/>
      <c r="AD806" s="493"/>
      <c r="AE806" s="493"/>
      <c r="AF806" s="493"/>
      <c r="AG806" s="493"/>
      <c r="AH806" s="493"/>
      <c r="AI806" s="493"/>
      <c r="AJ806" s="493"/>
      <c r="AK806" s="493"/>
      <c r="AL806" s="493"/>
      <c r="AM806" s="493"/>
      <c r="AN806" s="493"/>
      <c r="AO806" s="493"/>
      <c r="AP806" s="493"/>
      <c r="AQ806" s="493"/>
      <c r="AR806" s="493"/>
      <c r="AS806" s="493"/>
      <c r="AT806" s="493"/>
      <c r="AU806" s="493"/>
      <c r="AV806" s="493"/>
      <c r="AW806" s="493"/>
      <c r="AX806" s="493"/>
      <c r="AY806" s="493"/>
      <c r="AZ806" s="493"/>
      <c r="BA806" s="493"/>
      <c r="BB806" s="493"/>
      <c r="BC806" s="493"/>
      <c r="BD806" s="493"/>
      <c r="BE806" s="493"/>
      <c r="BF806" s="493"/>
      <c r="BG806" s="493"/>
      <c r="BH806" s="493"/>
      <c r="BI806" s="493"/>
      <c r="BJ806" s="493"/>
      <c r="BK806" s="493"/>
      <c r="BL806" s="493"/>
      <c r="BM806" s="493"/>
      <c r="BN806" s="493"/>
      <c r="BO806" s="493"/>
      <c r="BP806" s="493"/>
      <c r="BQ806" s="493"/>
      <c r="BR806" s="493"/>
      <c r="BS806" s="306"/>
      <c r="BT806" s="306"/>
      <c r="KJ806" s="106"/>
      <c r="KQ806" s="32"/>
    </row>
    <row r="807" spans="1:418" s="39" customFormat="1">
      <c r="C807" s="306"/>
      <c r="D807" s="306"/>
      <c r="E807" s="46"/>
      <c r="F807" s="38"/>
      <c r="G807" s="38"/>
      <c r="H807" s="38"/>
      <c r="I807" s="38"/>
      <c r="J807" s="49"/>
      <c r="K807" s="38"/>
      <c r="L807" s="38"/>
      <c r="Q807" s="21"/>
      <c r="R807" s="21"/>
      <c r="S807" s="21"/>
      <c r="T807" s="33"/>
      <c r="U807" s="21"/>
      <c r="V807" s="33"/>
      <c r="W807" s="34"/>
      <c r="X807" s="21"/>
      <c r="Y807" s="21"/>
      <c r="Z807" s="21"/>
      <c r="AA807" s="21"/>
      <c r="AB807" s="21"/>
      <c r="BI807" s="38"/>
      <c r="BJ807" s="38"/>
      <c r="BK807" s="38"/>
      <c r="BL807" s="38"/>
      <c r="BM807" s="38"/>
      <c r="BN807" s="38"/>
      <c r="BO807" s="38"/>
      <c r="BP807" s="38"/>
      <c r="BQ807" s="38"/>
      <c r="BR807" s="22"/>
      <c r="KJ807" s="106"/>
      <c r="KQ807" s="32"/>
    </row>
    <row r="808" spans="1:418">
      <c r="C808" s="306"/>
      <c r="D808" s="306"/>
      <c r="K808" s="38"/>
      <c r="L808" s="38"/>
      <c r="M808" s="39"/>
      <c r="FE808" s="39"/>
      <c r="FF808" s="39"/>
      <c r="FG808" s="39"/>
      <c r="FH808" s="39"/>
      <c r="FI808" s="39"/>
      <c r="IS808" s="39"/>
      <c r="IT808" s="39"/>
      <c r="IU808" s="39"/>
      <c r="IV808" s="39"/>
    </row>
    <row r="810" spans="1:418">
      <c r="C810" s="304"/>
      <c r="D810" s="304"/>
      <c r="E810" s="304"/>
      <c r="F810" s="304"/>
      <c r="G810" s="38"/>
      <c r="H810" s="38"/>
      <c r="I810" s="38"/>
      <c r="J810" s="38"/>
      <c r="K810" s="49"/>
      <c r="L810" s="38"/>
      <c r="M810" s="38"/>
      <c r="N810" s="248"/>
      <c r="O810" s="248"/>
      <c r="P810" s="248"/>
      <c r="Q810" s="248"/>
      <c r="R810" s="21"/>
      <c r="S810" s="21"/>
      <c r="T810" s="21"/>
      <c r="U810" s="21"/>
      <c r="V810" s="21"/>
      <c r="W810" s="21"/>
      <c r="X810" s="21"/>
      <c r="Y810" s="21"/>
      <c r="Z810" s="21"/>
      <c r="AA810" s="21"/>
      <c r="AB810" s="21"/>
    </row>
    <row r="811" spans="1:418">
      <c r="C811" s="304"/>
      <c r="D811" s="304"/>
      <c r="E811" s="304"/>
      <c r="F811" s="304"/>
      <c r="G811" s="38"/>
      <c r="H811" s="38"/>
      <c r="I811" s="38"/>
      <c r="J811" s="38"/>
      <c r="K811" s="49"/>
      <c r="L811" s="38"/>
      <c r="M811" s="38"/>
      <c r="N811" s="248"/>
      <c r="O811" s="248"/>
      <c r="P811" s="248"/>
      <c r="Q811" s="248"/>
      <c r="R811" s="21"/>
      <c r="S811" s="36"/>
      <c r="T811" s="21"/>
      <c r="U811" s="36" t="s">
        <v>1589</v>
      </c>
      <c r="V811" s="36"/>
      <c r="W811" s="21"/>
      <c r="X811" s="21"/>
      <c r="Y811" s="21"/>
      <c r="Z811" s="21"/>
      <c r="AA811" s="21"/>
      <c r="AB811" s="21"/>
    </row>
    <row r="812" spans="1:418">
      <c r="C812" s="248"/>
      <c r="D812" s="1"/>
      <c r="E812" s="38"/>
      <c r="F812" s="46"/>
      <c r="G812" s="38"/>
      <c r="H812" s="38"/>
      <c r="I812" s="38"/>
      <c r="J812" s="38"/>
      <c r="K812" s="49"/>
      <c r="L812" s="38"/>
      <c r="M812" s="38"/>
      <c r="N812" s="248"/>
      <c r="O812" s="248"/>
      <c r="P812" s="248"/>
      <c r="Q812" s="248"/>
      <c r="R812" s="21"/>
      <c r="S812" s="21"/>
      <c r="T812" s="21"/>
      <c r="U812" s="321"/>
      <c r="V812" s="321"/>
      <c r="W812" s="21"/>
      <c r="X812" s="21"/>
      <c r="Y812" s="21"/>
      <c r="Z812" s="21"/>
      <c r="AA812" s="21"/>
      <c r="AB812" s="21"/>
    </row>
    <row r="813" spans="1:418">
      <c r="C813" s="248"/>
      <c r="D813" s="1"/>
      <c r="E813" s="38"/>
      <c r="F813" s="46"/>
      <c r="G813" s="38"/>
      <c r="H813" s="38"/>
      <c r="I813" s="38"/>
      <c r="J813" s="38"/>
      <c r="K813" s="49"/>
      <c r="L813" s="38"/>
      <c r="M813" s="38"/>
      <c r="N813" s="248"/>
      <c r="O813" s="248"/>
      <c r="P813" s="248"/>
      <c r="Q813" s="248"/>
      <c r="R813" s="21"/>
      <c r="S813" s="36"/>
      <c r="T813" s="21"/>
      <c r="U813" s="36"/>
      <c r="V813" s="35"/>
      <c r="W813" s="21"/>
      <c r="X813" s="21"/>
      <c r="Y813" s="21"/>
      <c r="Z813" s="21"/>
      <c r="AA813" s="21"/>
      <c r="AB813" s="21"/>
    </row>
    <row r="814" spans="1:418" ht="18.75">
      <c r="C814" s="248"/>
      <c r="D814" s="249"/>
      <c r="E814" s="38"/>
      <c r="F814" s="46"/>
      <c r="G814" s="38"/>
      <c r="H814" s="38"/>
      <c r="I814" s="38"/>
      <c r="J814" s="38"/>
      <c r="K814" s="49"/>
      <c r="L814" s="38"/>
      <c r="M814" s="38"/>
      <c r="N814" s="248"/>
      <c r="O814" s="248"/>
      <c r="P814" s="248"/>
      <c r="Q814" s="248"/>
      <c r="R814" s="21"/>
      <c r="S814" s="36"/>
      <c r="T814" s="21"/>
      <c r="U814" s="36"/>
      <c r="V814" s="35"/>
      <c r="W814" s="21"/>
      <c r="X814" s="21"/>
      <c r="Y814" s="21"/>
      <c r="Z814" s="21"/>
      <c r="AA814" s="21"/>
      <c r="AB814" s="21"/>
    </row>
    <row r="815" spans="1:418">
      <c r="C815" s="306"/>
      <c r="D815" s="306"/>
      <c r="E815" s="306"/>
      <c r="F815" s="306"/>
      <c r="G815" s="38"/>
      <c r="H815" s="38"/>
      <c r="I815" s="38"/>
      <c r="J815" s="38"/>
      <c r="K815" s="49"/>
      <c r="L815" s="38"/>
      <c r="M815" s="38"/>
      <c r="N815" s="248"/>
      <c r="O815" s="248"/>
      <c r="P815" s="248"/>
      <c r="Q815" s="248"/>
      <c r="R815" s="21"/>
      <c r="S815" s="21"/>
      <c r="T815" s="37"/>
      <c r="U815" s="321" t="s">
        <v>1590</v>
      </c>
      <c r="V815" s="321"/>
      <c r="W815" s="321"/>
      <c r="X815" s="321"/>
      <c r="Y815" s="37"/>
      <c r="Z815" s="21"/>
      <c r="AA815" s="21"/>
      <c r="AB815" s="21"/>
    </row>
  </sheetData>
  <autoFilter ref="A10:WNT724" xr:uid="{B0090EDB-2A95-4A1C-8B72-2CFD56630396}">
    <filterColumn colId="2" showButton="0"/>
    <filterColumn colId="4" showButton="0"/>
    <filterColumn colId="17">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5" showButton="0"/>
    <filterColumn colId="106" showButton="0"/>
    <filterColumn colId="107" showButton="0"/>
    <filterColumn colId="108" showButton="0"/>
    <filterColumn colId="109" showButton="0"/>
    <filterColumn colId="110" showButton="0"/>
    <filterColumn colId="111" showButton="0"/>
    <filterColumn colId="113"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1" showButton="0"/>
    <filterColumn colId="152" showButton="0"/>
    <filterColumn colId="153" showButton="0"/>
    <filterColumn colId="154" showButton="0"/>
    <filterColumn colId="155" showButton="0"/>
    <filterColumn colId="156" showButton="0"/>
    <filterColumn colId="158"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3" showButton="0"/>
    <filterColumn colId="194" showButton="0"/>
    <filterColumn colId="196" showButton="0"/>
    <filterColumn colId="197" showButton="0"/>
    <filterColumn colId="198" showButton="0"/>
    <filterColumn colId="199" showButton="0"/>
    <filterColumn colId="200" showButton="0"/>
    <filterColumn colId="201" showButton="0"/>
    <filterColumn colId="202" showButton="0"/>
    <filterColumn colId="204"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7" showButton="0"/>
    <filterColumn colId="238" showButton="0"/>
    <filterColumn colId="239" showButton="0"/>
    <filterColumn colId="241" showButton="0"/>
    <filterColumn colId="242" showButton="0"/>
    <filterColumn colId="243" showButton="0"/>
    <filterColumn colId="244" showButton="0"/>
    <filterColumn colId="245" showButton="0"/>
    <filterColumn colId="246" showButton="0"/>
    <filterColumn colId="247" showButton="0"/>
    <filterColumn colId="249"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79" showButton="0"/>
    <filterColumn colId="280" showButton="0"/>
    <filterColumn colId="281" showButton="0"/>
    <filterColumn colId="282" showButton="0"/>
    <filterColumn colId="283" showButton="0"/>
    <filterColumn colId="284" showButton="0"/>
    <filterColumn colId="286" showButton="0"/>
    <filterColumn colId="287" showButton="0"/>
    <filterColumn colId="288" showButton="0"/>
    <filterColumn colId="289" showButton="0"/>
    <filterColumn colId="290" showButton="0"/>
    <filterColumn colId="291" showButton="0"/>
    <filterColumn colId="292" showButton="0"/>
    <filterColumn colId="294"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1" showButton="0"/>
    <filterColumn colId="322" showButton="0"/>
    <filterColumn colId="323" showButton="0"/>
    <filterColumn colId="324" showButton="0"/>
    <filterColumn colId="325" showButton="0"/>
    <filterColumn colId="326" showButton="0"/>
    <filterColumn colId="327" showButton="0"/>
    <filterColumn colId="329" showButton="0"/>
    <filterColumn colId="330" showButton="0"/>
    <filterColumn colId="331" showButton="0"/>
    <filterColumn colId="332" showButton="0"/>
    <filterColumn colId="333" showButton="0"/>
    <filterColumn colId="334" showButton="0"/>
    <filterColumn colId="335" showButton="0"/>
    <filterColumn colId="337"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7" showButton="0"/>
    <filterColumn colId="358" showButton="0"/>
    <filterColumn colId="359" showButton="0"/>
    <filterColumn colId="360" showButton="0"/>
    <filterColumn colId="361" showButton="0"/>
    <filterColumn colId="362" showButton="0"/>
    <filterColumn colId="363" showButton="0"/>
    <filterColumn colId="364" showButton="0"/>
    <filterColumn colId="365" showButton="0"/>
    <filterColumn colId="367" showButton="0"/>
    <filterColumn colId="368" showButton="0"/>
    <filterColumn colId="369" showButton="0"/>
    <filterColumn colId="370" showButton="0"/>
    <filterColumn colId="371" showButton="0"/>
    <filterColumn colId="372" showButton="0"/>
    <filterColumn colId="373" showButton="0"/>
    <filterColumn colId="375"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5" showButton="0"/>
    <filterColumn colId="396" showButton="0"/>
    <filterColumn colId="397" showButton="0"/>
    <filterColumn colId="398" showButton="0"/>
    <filterColumn colId="399" showButton="0"/>
    <filterColumn colId="400" showButton="0"/>
    <filterColumn colId="401" showButton="0"/>
    <filterColumn colId="402" showButton="0"/>
    <filterColumn colId="403" showButton="0"/>
    <filterColumn colId="405" showButton="0"/>
    <filterColumn colId="406" showButton="0"/>
    <filterColumn colId="407" showButton="0"/>
    <filterColumn colId="408" showButton="0"/>
    <filterColumn colId="409" showButton="0"/>
    <filterColumn colId="410" showButton="0"/>
    <filterColumn colId="411" showButton="0"/>
    <filterColumn colId="413" showButton="0"/>
  </autoFilter>
  <dataConsolidate/>
  <mergeCells count="1384">
    <mergeCell ref="C808:D808"/>
    <mergeCell ref="C807:D807"/>
    <mergeCell ref="C806:D806"/>
    <mergeCell ref="K802:BT802"/>
    <mergeCell ref="H802:I802"/>
    <mergeCell ref="H806:I806"/>
    <mergeCell ref="K806:BT806"/>
    <mergeCell ref="C802:D802"/>
    <mergeCell ref="C276:C284"/>
    <mergeCell ref="F171:F172"/>
    <mergeCell ref="E171:E172"/>
    <mergeCell ref="C810:F811"/>
    <mergeCell ref="U812:V812"/>
    <mergeCell ref="C815:F815"/>
    <mergeCell ref="U815:X815"/>
    <mergeCell ref="O236:O245"/>
    <mergeCell ref="B175:B176"/>
    <mergeCell ref="B171:B172"/>
    <mergeCell ref="C196:E196"/>
    <mergeCell ref="C177:C178"/>
    <mergeCell ref="B515:B516"/>
    <mergeCell ref="O252:O253"/>
    <mergeCell ref="O255:O256"/>
    <mergeCell ref="E230:E232"/>
    <mergeCell ref="C236:C245"/>
    <mergeCell ref="G202:G214"/>
    <mergeCell ref="C175:C176"/>
    <mergeCell ref="C186:C187"/>
    <mergeCell ref="C252:C253"/>
    <mergeCell ref="E258:E268"/>
    <mergeCell ref="F472:F482"/>
    <mergeCell ref="B443:B452"/>
    <mergeCell ref="B141:B155"/>
    <mergeCell ref="C233:E233"/>
    <mergeCell ref="D236:D245"/>
    <mergeCell ref="J236:J245"/>
    <mergeCell ref="H186:H187"/>
    <mergeCell ref="G186:G187"/>
    <mergeCell ref="D168:D169"/>
    <mergeCell ref="F166:F167"/>
    <mergeCell ref="B431:B433"/>
    <mergeCell ref="E332:E336"/>
    <mergeCell ref="B290:B301"/>
    <mergeCell ref="H226:H228"/>
    <mergeCell ref="D215:D225"/>
    <mergeCell ref="E215:E225"/>
    <mergeCell ref="F215:F225"/>
    <mergeCell ref="G215:G225"/>
    <mergeCell ref="H215:H225"/>
    <mergeCell ref="E236:E245"/>
    <mergeCell ref="F236:F245"/>
    <mergeCell ref="G236:G245"/>
    <mergeCell ref="C168:C169"/>
    <mergeCell ref="D177:D178"/>
    <mergeCell ref="C190:C191"/>
    <mergeCell ref="C269:C272"/>
    <mergeCell ref="D269:D272"/>
    <mergeCell ref="J252:J253"/>
    <mergeCell ref="C289:E289"/>
    <mergeCell ref="O202:O214"/>
    <mergeCell ref="C202:C214"/>
    <mergeCell ref="D202:D214"/>
    <mergeCell ref="E202:E214"/>
    <mergeCell ref="F202:F214"/>
    <mergeCell ref="B36:B37"/>
    <mergeCell ref="H255:H256"/>
    <mergeCell ref="O113:O121"/>
    <mergeCell ref="LP11:LP12"/>
    <mergeCell ref="DY11:DY12"/>
    <mergeCell ref="GO10:GV10"/>
    <mergeCell ref="GW10:GX11"/>
    <mergeCell ref="F431:F433"/>
    <mergeCell ref="C440:C441"/>
    <mergeCell ref="B61:B62"/>
    <mergeCell ref="B74:B83"/>
    <mergeCell ref="B134:B136"/>
    <mergeCell ref="B129:B131"/>
    <mergeCell ref="B138:B139"/>
    <mergeCell ref="J106:J110"/>
    <mergeCell ref="G113:G121"/>
    <mergeCell ref="F113:F121"/>
    <mergeCell ref="D113:D121"/>
    <mergeCell ref="H74:H83"/>
    <mergeCell ref="H87:H96"/>
    <mergeCell ref="P61:P62"/>
    <mergeCell ref="B9:B12"/>
    <mergeCell ref="C423:E423"/>
    <mergeCell ref="F100:F110"/>
    <mergeCell ref="D171:D172"/>
    <mergeCell ref="F175:F176"/>
    <mergeCell ref="O186:O187"/>
    <mergeCell ref="P98:P99"/>
    <mergeCell ref="C28:E28"/>
    <mergeCell ref="C36:C37"/>
    <mergeCell ref="F98:F99"/>
    <mergeCell ref="JL11:JL12"/>
    <mergeCell ref="JX11:JX12"/>
    <mergeCell ref="JY11:JY12"/>
    <mergeCell ref="HH11:HH12"/>
    <mergeCell ref="NP10:OO10"/>
    <mergeCell ref="OP10:OW10"/>
    <mergeCell ref="FJ10:GN10"/>
    <mergeCell ref="DA11:DA12"/>
    <mergeCell ref="BS9:BV9"/>
    <mergeCell ref="Q9:AB9"/>
    <mergeCell ref="C54:E54"/>
    <mergeCell ref="E138:E139"/>
    <mergeCell ref="E141:E155"/>
    <mergeCell ref="C84:E84"/>
    <mergeCell ref="C100:C110"/>
    <mergeCell ref="G134:G136"/>
    <mergeCell ref="F129:F131"/>
    <mergeCell ref="C74:C83"/>
    <mergeCell ref="E100:E110"/>
    <mergeCell ref="G138:G139"/>
    <mergeCell ref="D100:D110"/>
    <mergeCell ref="GY9:IQ9"/>
    <mergeCell ref="CY11:CY12"/>
    <mergeCell ref="CH11:CH12"/>
    <mergeCell ref="E175:E176"/>
    <mergeCell ref="C127:E127"/>
    <mergeCell ref="D138:D139"/>
    <mergeCell ref="B1:OZ1"/>
    <mergeCell ref="B2:OZ2"/>
    <mergeCell ref="B3:OZ3"/>
    <mergeCell ref="O74:O83"/>
    <mergeCell ref="G36:G37"/>
    <mergeCell ref="F190:F191"/>
    <mergeCell ref="B190:B191"/>
    <mergeCell ref="B48:B49"/>
    <mergeCell ref="B98:B99"/>
    <mergeCell ref="F230:F232"/>
    <mergeCell ref="G177:G178"/>
    <mergeCell ref="F177:F178"/>
    <mergeCell ref="F141:F155"/>
    <mergeCell ref="E59:E60"/>
    <mergeCell ref="OJ11:OJ12"/>
    <mergeCell ref="JW11:JW12"/>
    <mergeCell ref="C73:E73"/>
    <mergeCell ref="NN9:OY9"/>
    <mergeCell ref="IV11:IV12"/>
    <mergeCell ref="KO11:KO12"/>
    <mergeCell ref="HU11:HU12"/>
    <mergeCell ref="MD11:MD12"/>
    <mergeCell ref="AD11:AD12"/>
    <mergeCell ref="C134:C136"/>
    <mergeCell ref="B100:B110"/>
    <mergeCell ref="B59:B60"/>
    <mergeCell ref="DL9:FD9"/>
    <mergeCell ref="IP10:IQ11"/>
    <mergeCell ref="FE9:GX9"/>
    <mergeCell ref="O88:O97"/>
    <mergeCell ref="P88:P97"/>
    <mergeCell ref="CX11:CX12"/>
    <mergeCell ref="C424:C429"/>
    <mergeCell ref="E166:E167"/>
    <mergeCell ref="B787:B793"/>
    <mergeCell ref="B794:B800"/>
    <mergeCell ref="C799:D800"/>
    <mergeCell ref="B747:G747"/>
    <mergeCell ref="B745:G745"/>
    <mergeCell ref="C691:C693"/>
    <mergeCell ref="C598:E598"/>
    <mergeCell ref="D511:D512"/>
    <mergeCell ref="G308:G312"/>
    <mergeCell ref="E340:E350"/>
    <mergeCell ref="D340:D350"/>
    <mergeCell ref="B773:B779"/>
    <mergeCell ref="B766:B772"/>
    <mergeCell ref="B303:B307"/>
    <mergeCell ref="C521:C522"/>
    <mergeCell ref="C617:C618"/>
    <mergeCell ref="F513:F514"/>
    <mergeCell ref="F521:F522"/>
    <mergeCell ref="F605:F606"/>
    <mergeCell ref="C515:C516"/>
    <mergeCell ref="C532:E532"/>
    <mergeCell ref="D535:D536"/>
    <mergeCell ref="C624:E624"/>
    <mergeCell ref="F541:F542"/>
    <mergeCell ref="B589:B597"/>
    <mergeCell ref="B569:B570"/>
    <mergeCell ref="B746:G746"/>
    <mergeCell ref="D694:D697"/>
    <mergeCell ref="C694:C697"/>
    <mergeCell ref="C467:E467"/>
    <mergeCell ref="B326:B331"/>
    <mergeCell ref="B366:B368"/>
    <mergeCell ref="D509:D510"/>
    <mergeCell ref="D502:D503"/>
    <mergeCell ref="F494:F497"/>
    <mergeCell ref="D546:D567"/>
    <mergeCell ref="C579:E579"/>
    <mergeCell ref="C756:I757"/>
    <mergeCell ref="B740:G740"/>
    <mergeCell ref="E98:E99"/>
    <mergeCell ref="B494:B497"/>
    <mergeCell ref="A484"/>
    <mergeCell ref="E525:E526"/>
    <mergeCell ref="D498:D500"/>
    <mergeCell ref="F517:F518"/>
    <mergeCell ref="F523:F524"/>
    <mergeCell ref="C533:E533"/>
    <mergeCell ref="C525:C526"/>
    <mergeCell ref="D494:D497"/>
    <mergeCell ref="C511:C512"/>
    <mergeCell ref="E513:E514"/>
    <mergeCell ref="B505:B506"/>
    <mergeCell ref="C494:C497"/>
    <mergeCell ref="B472:B482"/>
    <mergeCell ref="G627:G637"/>
    <mergeCell ref="F627:F637"/>
    <mergeCell ref="F535:F536"/>
    <mergeCell ref="G649:G659"/>
    <mergeCell ref="F649:F659"/>
    <mergeCell ref="C498:C500"/>
    <mergeCell ref="D521:D522"/>
    <mergeCell ref="B424:B429"/>
    <mergeCell ref="A383:A387"/>
    <mergeCell ref="F440:F441"/>
    <mergeCell ref="E383:E387"/>
    <mergeCell ref="B491:B493"/>
    <mergeCell ref="C417:E417"/>
    <mergeCell ref="B453:B464"/>
    <mergeCell ref="E472:E482"/>
    <mergeCell ref="D472:D482"/>
    <mergeCell ref="E453:E464"/>
    <mergeCell ref="D453:D464"/>
    <mergeCell ref="B523:B524"/>
    <mergeCell ref="B383:B387"/>
    <mergeCell ref="E398:E408"/>
    <mergeCell ref="C388:C393"/>
    <mergeCell ref="E519:E520"/>
    <mergeCell ref="F505:F506"/>
    <mergeCell ref="B701:B711"/>
    <mergeCell ref="E701:E711"/>
    <mergeCell ref="D691:D693"/>
    <mergeCell ref="E691:E693"/>
    <mergeCell ref="C701:C711"/>
    <mergeCell ref="A596:A597"/>
    <mergeCell ref="F694:F697"/>
    <mergeCell ref="E671:E681"/>
    <mergeCell ref="F671:F681"/>
    <mergeCell ref="F691:F693"/>
    <mergeCell ref="B398:B408"/>
    <mergeCell ref="B440:B441"/>
    <mergeCell ref="E424:E429"/>
    <mergeCell ref="F424:F429"/>
    <mergeCell ref="D424:D429"/>
    <mergeCell ref="C438:E438"/>
    <mergeCell ref="B691:B693"/>
    <mergeCell ref="C699:E699"/>
    <mergeCell ref="B682:B690"/>
    <mergeCell ref="F714:F718"/>
    <mergeCell ref="G682:G690"/>
    <mergeCell ref="D443:D452"/>
    <mergeCell ref="C443:C452"/>
    <mergeCell ref="C546:C567"/>
    <mergeCell ref="G546:G567"/>
    <mergeCell ref="E714:E718"/>
    <mergeCell ref="E645:E648"/>
    <mergeCell ref="C534:E534"/>
    <mergeCell ref="B742:G742"/>
    <mergeCell ref="B736:G736"/>
    <mergeCell ref="B748:G748"/>
    <mergeCell ref="B749:G749"/>
    <mergeCell ref="G719:G724"/>
    <mergeCell ref="F509:F510"/>
    <mergeCell ref="C453:C464"/>
    <mergeCell ref="B744:G744"/>
    <mergeCell ref="B741:G741"/>
    <mergeCell ref="B733:G733"/>
    <mergeCell ref="B719:B724"/>
    <mergeCell ref="B735:G735"/>
    <mergeCell ref="B737:G737"/>
    <mergeCell ref="E649:E659"/>
    <mergeCell ref="D649:D659"/>
    <mergeCell ref="C649:C659"/>
    <mergeCell ref="E660:E670"/>
    <mergeCell ref="C719:C724"/>
    <mergeCell ref="B731:F731"/>
    <mergeCell ref="G701:G711"/>
    <mergeCell ref="C751:D751"/>
    <mergeCell ref="C752:D752"/>
    <mergeCell ref="C725:E725"/>
    <mergeCell ref="B728:F728"/>
    <mergeCell ref="C671:C681"/>
    <mergeCell ref="B511:B512"/>
    <mergeCell ref="B780:B786"/>
    <mergeCell ref="B759:B765"/>
    <mergeCell ref="B738:G738"/>
    <mergeCell ref="F611:F612"/>
    <mergeCell ref="F546:F567"/>
    <mergeCell ref="B751:B757"/>
    <mergeCell ref="G671:G681"/>
    <mergeCell ref="D714:D718"/>
    <mergeCell ref="D569:D570"/>
    <mergeCell ref="C569:C570"/>
    <mergeCell ref="C523:C524"/>
    <mergeCell ref="C541:C542"/>
    <mergeCell ref="E517:E518"/>
    <mergeCell ref="D523:D524"/>
    <mergeCell ref="E527:E528"/>
    <mergeCell ref="C517:C518"/>
    <mergeCell ref="E535:E536"/>
    <mergeCell ref="B726:F726"/>
    <mergeCell ref="E694:E697"/>
    <mergeCell ref="C753:D753"/>
    <mergeCell ref="C754:D754"/>
    <mergeCell ref="C755:D755"/>
    <mergeCell ref="B739:G739"/>
    <mergeCell ref="B727:F727"/>
    <mergeCell ref="B729:F729"/>
    <mergeCell ref="G714:G718"/>
    <mergeCell ref="F701:F711"/>
    <mergeCell ref="F719:F724"/>
    <mergeCell ref="E719:E724"/>
    <mergeCell ref="B730:F730"/>
    <mergeCell ref="B734:G734"/>
    <mergeCell ref="B694:B697"/>
    <mergeCell ref="D719:D724"/>
    <mergeCell ref="P701:P711"/>
    <mergeCell ref="O712"/>
    <mergeCell ref="P712"/>
    <mergeCell ref="P627:P637"/>
    <mergeCell ref="O638:O648"/>
    <mergeCell ref="F638:F644"/>
    <mergeCell ref="B627:B637"/>
    <mergeCell ref="D638:D644"/>
    <mergeCell ref="O719:O724"/>
    <mergeCell ref="P719:P724"/>
    <mergeCell ref="P698"/>
    <mergeCell ref="O691:O693"/>
    <mergeCell ref="O627:O637"/>
    <mergeCell ref="O714:O718"/>
    <mergeCell ref="P714:P718"/>
    <mergeCell ref="P638:P648"/>
    <mergeCell ref="O701:O711"/>
    <mergeCell ref="C682:C690"/>
    <mergeCell ref="O649:O659"/>
    <mergeCell ref="D660:D670"/>
    <mergeCell ref="P671:P681"/>
    <mergeCell ref="G691:G693"/>
    <mergeCell ref="G694:G697"/>
    <mergeCell ref="H649:H659"/>
    <mergeCell ref="F645:F648"/>
    <mergeCell ref="G314:G324"/>
    <mergeCell ref="E372:E378"/>
    <mergeCell ref="D230:D232"/>
    <mergeCell ref="H36:H37"/>
    <mergeCell ref="G74:G83"/>
    <mergeCell ref="F234:F235"/>
    <mergeCell ref="CK11:CK12"/>
    <mergeCell ref="CF11:CF12"/>
    <mergeCell ref="CG11:CG12"/>
    <mergeCell ref="P9:P11"/>
    <mergeCell ref="P113:P121"/>
    <mergeCell ref="I9:I12"/>
    <mergeCell ref="M9:M11"/>
    <mergeCell ref="AC9:BR9"/>
    <mergeCell ref="O48:O49"/>
    <mergeCell ref="C14:E14"/>
    <mergeCell ref="C65:E65"/>
    <mergeCell ref="C59:C60"/>
    <mergeCell ref="C61:C62"/>
    <mergeCell ref="C138:C139"/>
    <mergeCell ref="N9:N11"/>
    <mergeCell ref="E276:E284"/>
    <mergeCell ref="O100:O110"/>
    <mergeCell ref="E168:E169"/>
    <mergeCell ref="C129:C131"/>
    <mergeCell ref="D141:D155"/>
    <mergeCell ref="C141:C155"/>
    <mergeCell ref="F134:F136"/>
    <mergeCell ref="C156:E156"/>
    <mergeCell ref="O122:O125"/>
    <mergeCell ref="P168:P169"/>
    <mergeCell ref="P165"/>
    <mergeCell ref="C638:C648"/>
    <mergeCell ref="E523:E524"/>
    <mergeCell ref="E515:E516"/>
    <mergeCell ref="F519:F520"/>
    <mergeCell ref="F660:F670"/>
    <mergeCell ref="P649:P659"/>
    <mergeCell ref="P660:P670"/>
    <mergeCell ref="E638:E644"/>
    <mergeCell ref="F682:F690"/>
    <mergeCell ref="E682:E690"/>
    <mergeCell ref="G660:G670"/>
    <mergeCell ref="F491:F493"/>
    <mergeCell ref="F507:F508"/>
    <mergeCell ref="F498:F500"/>
    <mergeCell ref="E498:E500"/>
    <mergeCell ref="E511:E512"/>
    <mergeCell ref="D517:D518"/>
    <mergeCell ref="D507:D508"/>
    <mergeCell ref="G502:G503"/>
    <mergeCell ref="H509:H510"/>
    <mergeCell ref="F589:F597"/>
    <mergeCell ref="O584"/>
    <mergeCell ref="H605:H606"/>
    <mergeCell ref="G638:G648"/>
    <mergeCell ref="H571"/>
    <mergeCell ref="O546:O567"/>
    <mergeCell ref="C599:E599"/>
    <mergeCell ref="E546:E567"/>
    <mergeCell ref="E589:E597"/>
    <mergeCell ref="O523:O524"/>
    <mergeCell ref="O538"/>
    <mergeCell ref="C614:E614"/>
    <mergeCell ref="C430:E430"/>
    <mergeCell ref="C437:E437"/>
    <mergeCell ref="E507:E508"/>
    <mergeCell ref="C507:C508"/>
    <mergeCell ref="C568:E568"/>
    <mergeCell ref="D617:D618"/>
    <mergeCell ref="H608"/>
    <mergeCell ref="G523:G524"/>
    <mergeCell ref="H600"/>
    <mergeCell ref="G589:G597"/>
    <mergeCell ref="G611:G612"/>
    <mergeCell ref="G605:G606"/>
    <mergeCell ref="H589:H597"/>
    <mergeCell ref="P611:P612"/>
    <mergeCell ref="O570"/>
    <mergeCell ref="G535:G536"/>
    <mergeCell ref="O544"/>
    <mergeCell ref="P570"/>
    <mergeCell ref="O571"/>
    <mergeCell ref="P571"/>
    <mergeCell ref="H527:H528"/>
    <mergeCell ref="O581"/>
    <mergeCell ref="G525:G526"/>
    <mergeCell ref="F511:F512"/>
    <mergeCell ref="F515:F516"/>
    <mergeCell ref="E509:E510"/>
    <mergeCell ref="E494:E497"/>
    <mergeCell ref="O515:O516"/>
    <mergeCell ref="G507:G508"/>
    <mergeCell ref="G498:G500"/>
    <mergeCell ref="F443:F452"/>
    <mergeCell ref="E443:E452"/>
    <mergeCell ref="IL11:IM11"/>
    <mergeCell ref="BX11:BX12"/>
    <mergeCell ref="BY11:BY12"/>
    <mergeCell ref="BM11:BN11"/>
    <mergeCell ref="BI11:BJ11"/>
    <mergeCell ref="BK11:BL11"/>
    <mergeCell ref="O9:O11"/>
    <mergeCell ref="BV11:BV12"/>
    <mergeCell ref="BU11:BU12"/>
    <mergeCell ref="F48:F49"/>
    <mergeCell ref="E48:E49"/>
    <mergeCell ref="D48:D49"/>
    <mergeCell ref="G48:G49"/>
    <mergeCell ref="HQ11:HQ12"/>
    <mergeCell ref="HR11:HR12"/>
    <mergeCell ref="P36:P37"/>
    <mergeCell ref="K9:K12"/>
    <mergeCell ref="GQ11:GR11"/>
    <mergeCell ref="EY11:EZ11"/>
    <mergeCell ref="CB11:CB12"/>
    <mergeCell ref="CT11:CT12"/>
    <mergeCell ref="O16:O26"/>
    <mergeCell ref="DZ11:DZ12"/>
    <mergeCell ref="EB11:EB12"/>
    <mergeCell ref="DS11:DS12"/>
    <mergeCell ref="DP11:DP12"/>
    <mergeCell ref="DR11:DR12"/>
    <mergeCell ref="CR11:CR12"/>
    <mergeCell ref="FG11:FG12"/>
    <mergeCell ref="O36:O37"/>
    <mergeCell ref="L9:L12"/>
    <mergeCell ref="BO11:BP11"/>
    <mergeCell ref="G100:G110"/>
    <mergeCell ref="F138:F139"/>
    <mergeCell ref="E129:E131"/>
    <mergeCell ref="D129:D131"/>
    <mergeCell ref="G168:G169"/>
    <mergeCell ref="P74:P83"/>
    <mergeCell ref="O140"/>
    <mergeCell ref="P140"/>
    <mergeCell ref="O141:O155"/>
    <mergeCell ref="P100:P110"/>
    <mergeCell ref="C16:C26"/>
    <mergeCell ref="C87:C96"/>
    <mergeCell ref="G122:G125"/>
    <mergeCell ref="F122:F125"/>
    <mergeCell ref="E122:E125"/>
    <mergeCell ref="D122:D125"/>
    <mergeCell ref="F16:F26"/>
    <mergeCell ref="E16:E26"/>
    <mergeCell ref="D16:D26"/>
    <mergeCell ref="P161"/>
    <mergeCell ref="O162"/>
    <mergeCell ref="P162"/>
    <mergeCell ref="D134:D136"/>
    <mergeCell ref="O168:O169"/>
    <mergeCell ref="CM11:CM12"/>
    <mergeCell ref="CC11:CC12"/>
    <mergeCell ref="G16:G26"/>
    <mergeCell ref="AC11:AC12"/>
    <mergeCell ref="J9:J12"/>
    <mergeCell ref="HM11:HM12"/>
    <mergeCell ref="HI11:HI12"/>
    <mergeCell ref="DB9:DK9"/>
    <mergeCell ref="HG11:HG12"/>
    <mergeCell ref="HD10:IG10"/>
    <mergeCell ref="GO11:GP11"/>
    <mergeCell ref="FA11:FB11"/>
    <mergeCell ref="BS11:BS12"/>
    <mergeCell ref="BT11:BT12"/>
    <mergeCell ref="GY11:GY12"/>
    <mergeCell ref="HO11:HO12"/>
    <mergeCell ref="FF11:FF12"/>
    <mergeCell ref="HV11:HV12"/>
    <mergeCell ref="IC11:IC12"/>
    <mergeCell ref="HN11:HN12"/>
    <mergeCell ref="EU11:EV11"/>
    <mergeCell ref="A9:A12"/>
    <mergeCell ref="A16:A26"/>
    <mergeCell ref="A98:A99"/>
    <mergeCell ref="A145:A155"/>
    <mergeCell ref="F186:F187"/>
    <mergeCell ref="G87:G96"/>
    <mergeCell ref="F87:F96"/>
    <mergeCell ref="E87:E96"/>
    <mergeCell ref="D87:D96"/>
    <mergeCell ref="G98:G99"/>
    <mergeCell ref="G141:G155"/>
    <mergeCell ref="B168:B169"/>
    <mergeCell ref="D36:D37"/>
    <mergeCell ref="E36:E37"/>
    <mergeCell ref="D74:D83"/>
    <mergeCell ref="H59:H60"/>
    <mergeCell ref="H61:H62"/>
    <mergeCell ref="C9:D11"/>
    <mergeCell ref="F36:F37"/>
    <mergeCell ref="H48:H49"/>
    <mergeCell ref="B166:B167"/>
    <mergeCell ref="C164:E164"/>
    <mergeCell ref="B177:B178"/>
    <mergeCell ref="E177:E178"/>
    <mergeCell ref="B16:B26"/>
    <mergeCell ref="F59:F60"/>
    <mergeCell ref="G61:G62"/>
    <mergeCell ref="F61:F62"/>
    <mergeCell ref="C13:E13"/>
    <mergeCell ref="H9:H12"/>
    <mergeCell ref="C15:E15"/>
    <mergeCell ref="C27:E27"/>
    <mergeCell ref="H202:H212"/>
    <mergeCell ref="G230:G232"/>
    <mergeCell ref="F258:F268"/>
    <mergeCell ref="B202:B214"/>
    <mergeCell ref="E234:E235"/>
    <mergeCell ref="B234:B235"/>
    <mergeCell ref="G234:G235"/>
    <mergeCell ref="H236:H245"/>
    <mergeCell ref="D234:D235"/>
    <mergeCell ref="C230:C232"/>
    <mergeCell ref="F74:F83"/>
    <mergeCell ref="C122:C125"/>
    <mergeCell ref="E74:E83"/>
    <mergeCell ref="C184:E184"/>
    <mergeCell ref="C195:E195"/>
    <mergeCell ref="E186:E187"/>
    <mergeCell ref="D186:D187"/>
    <mergeCell ref="G166:G167"/>
    <mergeCell ref="D175:D176"/>
    <mergeCell ref="C98:C99"/>
    <mergeCell ref="D98:D99"/>
    <mergeCell ref="C166:C167"/>
    <mergeCell ref="G175:G176"/>
    <mergeCell ref="G255:G256"/>
    <mergeCell ref="B246:B247"/>
    <mergeCell ref="E113:E121"/>
    <mergeCell ref="C113:C121"/>
    <mergeCell ref="B113:B121"/>
    <mergeCell ref="G190:G191"/>
    <mergeCell ref="B122:B125"/>
    <mergeCell ref="E134:E136"/>
    <mergeCell ref="G129:G131"/>
    <mergeCell ref="C313:E313"/>
    <mergeCell ref="B186:B187"/>
    <mergeCell ref="G303:G307"/>
    <mergeCell ref="G290:G301"/>
    <mergeCell ref="E303:E307"/>
    <mergeCell ref="F290:F301"/>
    <mergeCell ref="G258:G268"/>
    <mergeCell ref="C302:E302"/>
    <mergeCell ref="B276:B284"/>
    <mergeCell ref="D190:D191"/>
    <mergeCell ref="F168:F169"/>
    <mergeCell ref="C126:E126"/>
    <mergeCell ref="G171:G172"/>
    <mergeCell ref="B269:B272"/>
    <mergeCell ref="G226:G228"/>
    <mergeCell ref="F226:F228"/>
    <mergeCell ref="E226:E228"/>
    <mergeCell ref="D226:D228"/>
    <mergeCell ref="C226:C228"/>
    <mergeCell ref="C171:C172"/>
    <mergeCell ref="B252:B253"/>
    <mergeCell ref="B236:B245"/>
    <mergeCell ref="B255:B256"/>
    <mergeCell ref="C255:C256"/>
    <mergeCell ref="D255:D256"/>
    <mergeCell ref="C287:E287"/>
    <mergeCell ref="C303:C307"/>
    <mergeCell ref="E308:E312"/>
    <mergeCell ref="D308:D312"/>
    <mergeCell ref="D290:D301"/>
    <mergeCell ref="C197:E197"/>
    <mergeCell ref="E190:E191"/>
    <mergeCell ref="A355:A360"/>
    <mergeCell ref="B308:B312"/>
    <mergeCell ref="B340:B350"/>
    <mergeCell ref="B314:B324"/>
    <mergeCell ref="B258:B268"/>
    <mergeCell ref="B502:B503"/>
    <mergeCell ref="B535:B536"/>
    <mergeCell ref="B611:B612"/>
    <mergeCell ref="B605:B606"/>
    <mergeCell ref="B546:B567"/>
    <mergeCell ref="B541:B542"/>
    <mergeCell ref="B517:B518"/>
    <mergeCell ref="A443:A452"/>
    <mergeCell ref="D513:D514"/>
    <mergeCell ref="C535:C536"/>
    <mergeCell ref="C502:C503"/>
    <mergeCell ref="D398:D408"/>
    <mergeCell ref="C398:C408"/>
    <mergeCell ref="B507:B508"/>
    <mergeCell ref="D505:D506"/>
    <mergeCell ref="C509:C510"/>
    <mergeCell ref="B509:B510"/>
    <mergeCell ref="B513:B514"/>
    <mergeCell ref="D519:D520"/>
    <mergeCell ref="C513:C514"/>
    <mergeCell ref="B521:B522"/>
    <mergeCell ref="D525:D526"/>
    <mergeCell ref="A453:A464"/>
    <mergeCell ref="B539:B540"/>
    <mergeCell ref="B519:B520"/>
    <mergeCell ref="C332:C336"/>
    <mergeCell ref="C308:C312"/>
    <mergeCell ref="A719:A724"/>
    <mergeCell ref="A600"/>
    <mergeCell ref="A623"/>
    <mergeCell ref="A627:A637"/>
    <mergeCell ref="A638:A648"/>
    <mergeCell ref="A649:A659"/>
    <mergeCell ref="A660:A670"/>
    <mergeCell ref="A671:A681"/>
    <mergeCell ref="B649:B659"/>
    <mergeCell ref="B671:B681"/>
    <mergeCell ref="B660:B670"/>
    <mergeCell ref="D701:D711"/>
    <mergeCell ref="A700"/>
    <mergeCell ref="A701:A711"/>
    <mergeCell ref="A714:A718"/>
    <mergeCell ref="A682:A690"/>
    <mergeCell ref="A691:A693"/>
    <mergeCell ref="B714:B718"/>
    <mergeCell ref="C714:C718"/>
    <mergeCell ref="D671:D681"/>
    <mergeCell ref="D682:D690"/>
    <mergeCell ref="B638:B648"/>
    <mergeCell ref="C605:C606"/>
    <mergeCell ref="C627:C637"/>
    <mergeCell ref="C611:C612"/>
    <mergeCell ref="D611:D612"/>
    <mergeCell ref="D627:D637"/>
    <mergeCell ref="C660:C670"/>
    <mergeCell ref="C619:E619"/>
    <mergeCell ref="E627:E637"/>
    <mergeCell ref="D645:D648"/>
    <mergeCell ref="E605:E606"/>
    <mergeCell ref="B498:B500"/>
    <mergeCell ref="C372:C378"/>
    <mergeCell ref="JK11:JK12"/>
    <mergeCell ref="E440:E441"/>
    <mergeCell ref="B226:B228"/>
    <mergeCell ref="B215:B225"/>
    <mergeCell ref="E61:E62"/>
    <mergeCell ref="D61:D62"/>
    <mergeCell ref="G59:G60"/>
    <mergeCell ref="G9:G11"/>
    <mergeCell ref="C215:C225"/>
    <mergeCell ref="C201:E201"/>
    <mergeCell ref="C274:E274"/>
    <mergeCell ref="H252:H253"/>
    <mergeCell ref="G252:G253"/>
    <mergeCell ref="MI11:MI12"/>
    <mergeCell ref="MM11:MM12"/>
    <mergeCell ref="JO11:JO12"/>
    <mergeCell ref="LE11:LE12"/>
    <mergeCell ref="JN11:JN12"/>
    <mergeCell ref="LO11:LO12"/>
    <mergeCell ref="JE11:JE12"/>
    <mergeCell ref="LM11:LM12"/>
    <mergeCell ref="MF11:MF12"/>
    <mergeCell ref="JM11:JM12"/>
    <mergeCell ref="MG11:MG12"/>
    <mergeCell ref="KL11:KL12"/>
    <mergeCell ref="B388:B393"/>
    <mergeCell ref="F308:F312"/>
    <mergeCell ref="C325:E325"/>
    <mergeCell ref="B332:B336"/>
    <mergeCell ref="E255:E256"/>
    <mergeCell ref="JF11:JF12"/>
    <mergeCell ref="JG11:JG12"/>
    <mergeCell ref="JH11:JH12"/>
    <mergeCell ref="NL10:NM11"/>
    <mergeCell ref="BW9:DA9"/>
    <mergeCell ref="D539:D540"/>
    <mergeCell ref="F502:F503"/>
    <mergeCell ref="D527:D528"/>
    <mergeCell ref="F252:F253"/>
    <mergeCell ref="E252:E253"/>
    <mergeCell ref="D252:D253"/>
    <mergeCell ref="C47:E47"/>
    <mergeCell ref="E9:F11"/>
    <mergeCell ref="CN11:CN12"/>
    <mergeCell ref="DP10:ET10"/>
    <mergeCell ref="FI11:FI12"/>
    <mergeCell ref="EU10:FB10"/>
    <mergeCell ref="HP11:HP12"/>
    <mergeCell ref="DV11:DV12"/>
    <mergeCell ref="DD11:DE11"/>
    <mergeCell ref="CZ11:CZ12"/>
    <mergeCell ref="IH10:IO10"/>
    <mergeCell ref="DF11:DG11"/>
    <mergeCell ref="MZ11:MZ12"/>
    <mergeCell ref="MC11:MC12"/>
    <mergeCell ref="LT11:LU11"/>
    <mergeCell ref="MU11:MU12"/>
    <mergeCell ref="KE11:KF11"/>
    <mergeCell ref="P59:P60"/>
    <mergeCell ref="MT11:MT12"/>
    <mergeCell ref="NJ11:NK11"/>
    <mergeCell ref="F255:F256"/>
    <mergeCell ref="JV11:JV12"/>
    <mergeCell ref="MO11:MO12"/>
    <mergeCell ref="LQ11:LQ12"/>
    <mergeCell ref="LD11:LD12"/>
    <mergeCell ref="LN11:LN12"/>
    <mergeCell ref="MR11:MR12"/>
    <mergeCell ref="MJ11:MJ12"/>
    <mergeCell ref="NC11:NC12"/>
    <mergeCell ref="NH11:NI11"/>
    <mergeCell ref="LF11:LF12"/>
    <mergeCell ref="LC11:LC12"/>
    <mergeCell ref="ME11:ME12"/>
    <mergeCell ref="LR11:LS11"/>
    <mergeCell ref="NF11:NG11"/>
    <mergeCell ref="OR11:OS11"/>
    <mergeCell ref="NT11:NT12"/>
    <mergeCell ref="NU11:NU12"/>
    <mergeCell ref="OO11:OO12"/>
    <mergeCell ref="OE11:OE12"/>
    <mergeCell ref="NR11:NR12"/>
    <mergeCell ref="NY11:NY12"/>
    <mergeCell ref="NX11:NX12"/>
    <mergeCell ref="JJ11:JJ12"/>
    <mergeCell ref="JI11:JI12"/>
    <mergeCell ref="KN11:KN12"/>
    <mergeCell ref="HF11:HF12"/>
    <mergeCell ref="KG11:KH11"/>
    <mergeCell ref="IU11:IU12"/>
    <mergeCell ref="EF11:EF12"/>
    <mergeCell ref="CW11:CW12"/>
    <mergeCell ref="F372:F378"/>
    <mergeCell ref="OP11:OQ11"/>
    <mergeCell ref="NQ11:NQ12"/>
    <mergeCell ref="NV11:NV12"/>
    <mergeCell ref="ED11:ED12"/>
    <mergeCell ref="EG11:EG12"/>
    <mergeCell ref="DX11:DX12"/>
    <mergeCell ref="KC11:KD11"/>
    <mergeCell ref="MX11:MX12"/>
    <mergeCell ref="KK11:KK12"/>
    <mergeCell ref="KQ11:KQ12"/>
    <mergeCell ref="KR11:KR12"/>
    <mergeCell ref="EA11:EA12"/>
    <mergeCell ref="KV11:KV12"/>
    <mergeCell ref="KW11:KW12"/>
    <mergeCell ref="KX11:KX12"/>
    <mergeCell ref="ML11:ML12"/>
    <mergeCell ref="IN11:IO11"/>
    <mergeCell ref="EW11:EX11"/>
    <mergeCell ref="EH11:EH12"/>
    <mergeCell ref="FE11:FE12"/>
    <mergeCell ref="IE11:IE12"/>
    <mergeCell ref="OH11:OH12"/>
    <mergeCell ref="MV11:MV12"/>
    <mergeCell ref="NO11:NO12"/>
    <mergeCell ref="NP11:NP12"/>
    <mergeCell ref="NS11:NS12"/>
    <mergeCell ref="OI11:OI12"/>
    <mergeCell ref="OK11:OK12"/>
    <mergeCell ref="OL11:OL12"/>
    <mergeCell ref="NZ11:NZ12"/>
    <mergeCell ref="MN11:MN12"/>
    <mergeCell ref="KI10:KJ11"/>
    <mergeCell ref="KN10:LQ10"/>
    <mergeCell ref="KP11:KP12"/>
    <mergeCell ref="KT11:KT12"/>
    <mergeCell ref="OF11:OF12"/>
    <mergeCell ref="MQ11:MQ12"/>
    <mergeCell ref="MK11:MK12"/>
    <mergeCell ref="MS11:MS12"/>
    <mergeCell ref="OG11:OG12"/>
    <mergeCell ref="NW11:NW12"/>
    <mergeCell ref="OB11:OB12"/>
    <mergeCell ref="NN11:NN12"/>
    <mergeCell ref="ND11:NE11"/>
    <mergeCell ref="MD10:NC10"/>
    <mergeCell ref="ND10:NK10"/>
    <mergeCell ref="LA11:LA12"/>
    <mergeCell ref="MW11:MW12"/>
    <mergeCell ref="MY11:MY12"/>
    <mergeCell ref="NA11:NA12"/>
    <mergeCell ref="OZ9:OZ12"/>
    <mergeCell ref="AB10:AB12"/>
    <mergeCell ref="AE10:BH10"/>
    <mergeCell ref="BI10:BP10"/>
    <mergeCell ref="BQ10:BR11"/>
    <mergeCell ref="BW10:DA10"/>
    <mergeCell ref="DB10:DI10"/>
    <mergeCell ref="LR10:LY10"/>
    <mergeCell ref="LZ10:MA11"/>
    <mergeCell ref="LV11:LW11"/>
    <mergeCell ref="LX11:LY11"/>
    <mergeCell ref="MH11:MH12"/>
    <mergeCell ref="MB11:MB12"/>
    <mergeCell ref="MP11:MP12"/>
    <mergeCell ref="KZ11:KZ12"/>
    <mergeCell ref="LB11:LB12"/>
    <mergeCell ref="KU11:KU12"/>
    <mergeCell ref="OM11:OM12"/>
    <mergeCell ref="ON11:ON12"/>
    <mergeCell ref="IJ11:IK11"/>
    <mergeCell ref="OC11:OC12"/>
    <mergeCell ref="KA10:KH10"/>
    <mergeCell ref="OD11:OD12"/>
    <mergeCell ref="NB11:NB12"/>
    <mergeCell ref="JD11:JD12"/>
    <mergeCell ref="EE11:EE12"/>
    <mergeCell ref="JA11:JA12"/>
    <mergeCell ref="JB11:JB12"/>
    <mergeCell ref="JC11:JC12"/>
    <mergeCell ref="IX11:IX12"/>
    <mergeCell ref="IY11:IY12"/>
    <mergeCell ref="KM11:KM12"/>
    <mergeCell ref="OX10:OY11"/>
    <mergeCell ref="OA11:OA12"/>
    <mergeCell ref="CS11:CS12"/>
    <mergeCell ref="OT11:OU11"/>
    <mergeCell ref="OV11:OW11"/>
    <mergeCell ref="KK9:MA9"/>
    <mergeCell ref="MB9:NM9"/>
    <mergeCell ref="KY11:KY12"/>
    <mergeCell ref="CU11:CU12"/>
    <mergeCell ref="CV11:CV12"/>
    <mergeCell ref="CD11:CD12"/>
    <mergeCell ref="CJ11:CJ12"/>
    <mergeCell ref="CE11:CE12"/>
    <mergeCell ref="CI11:CI12"/>
    <mergeCell ref="DB11:DC11"/>
    <mergeCell ref="DL11:DL12"/>
    <mergeCell ref="DM11:DM12"/>
    <mergeCell ref="DN11:DN12"/>
    <mergeCell ref="DH11:DI11"/>
    <mergeCell ref="FH11:FH12"/>
    <mergeCell ref="DO11:DO12"/>
    <mergeCell ref="IT11:IT12"/>
    <mergeCell ref="HB11:HB12"/>
    <mergeCell ref="HC11:HC12"/>
    <mergeCell ref="HD11:HD12"/>
    <mergeCell ref="DJ10:DK11"/>
    <mergeCell ref="DT11:DT12"/>
    <mergeCell ref="DU11:DU12"/>
    <mergeCell ref="IR9:KJ9"/>
    <mergeCell ref="IR11:IR12"/>
    <mergeCell ref="IW11:IW12"/>
    <mergeCell ref="GS11:GT11"/>
    <mergeCell ref="JP11:JP12"/>
    <mergeCell ref="IW10:JZ10"/>
    <mergeCell ref="CA11:CA12"/>
    <mergeCell ref="BZ11:BZ12"/>
    <mergeCell ref="O59:O60"/>
    <mergeCell ref="O198"/>
    <mergeCell ref="O165"/>
    <mergeCell ref="P134:P136"/>
    <mergeCell ref="O61:O62"/>
    <mergeCell ref="O138:O139"/>
    <mergeCell ref="P48:P49"/>
    <mergeCell ref="CL11:CL12"/>
    <mergeCell ref="O98:O99"/>
    <mergeCell ref="O112"/>
    <mergeCell ref="O190:O191"/>
    <mergeCell ref="CP11:CP12"/>
    <mergeCell ref="CO11:CO12"/>
    <mergeCell ref="IH11:II11"/>
    <mergeCell ref="CQ11:CQ12"/>
    <mergeCell ref="HJ11:HJ12"/>
    <mergeCell ref="HK11:HK12"/>
    <mergeCell ref="HE11:HE12"/>
    <mergeCell ref="IF11:IF12"/>
    <mergeCell ref="ID11:ID12"/>
    <mergeCell ref="IG11:IG12"/>
    <mergeCell ref="DQ11:DQ12"/>
    <mergeCell ref="BW11:BW12"/>
    <mergeCell ref="GU11:GV11"/>
    <mergeCell ref="EC11:EC12"/>
    <mergeCell ref="FC10:FD11"/>
    <mergeCell ref="DW11:DW12"/>
    <mergeCell ref="IZ11:IZ12"/>
    <mergeCell ref="O700"/>
    <mergeCell ref="O230:O232"/>
    <mergeCell ref="O258:O268"/>
    <mergeCell ref="P424:P429"/>
    <mergeCell ref="P366:P368"/>
    <mergeCell ref="P372:P378"/>
    <mergeCell ref="O366:O368"/>
    <mergeCell ref="P383:P387"/>
    <mergeCell ref="P388:P393"/>
    <mergeCell ref="P398:P408"/>
    <mergeCell ref="P472:P482"/>
    <mergeCell ref="P521:P522"/>
    <mergeCell ref="P515:P516"/>
    <mergeCell ref="KS11:KS12"/>
    <mergeCell ref="KA11:KB11"/>
    <mergeCell ref="GZ11:GZ12"/>
    <mergeCell ref="HA11:HA12"/>
    <mergeCell ref="HS11:HS12"/>
    <mergeCell ref="HT11:HT12"/>
    <mergeCell ref="IS11:IS12"/>
    <mergeCell ref="JZ11:JZ12"/>
    <mergeCell ref="HL11:HL12"/>
    <mergeCell ref="O166:O167"/>
    <mergeCell ref="O326:O331"/>
    <mergeCell ref="P166:P167"/>
    <mergeCell ref="P177:P178"/>
    <mergeCell ref="P186:P187"/>
    <mergeCell ref="O171:O172"/>
    <mergeCell ref="P171:P172"/>
    <mergeCell ref="O175:O176"/>
    <mergeCell ref="P175:P176"/>
    <mergeCell ref="O177:O178"/>
    <mergeCell ref="P332:P336"/>
    <mergeCell ref="P230:P232"/>
    <mergeCell ref="P326:P331"/>
    <mergeCell ref="O269:O272"/>
    <mergeCell ref="O276:O284"/>
    <mergeCell ref="O290:O301"/>
    <mergeCell ref="P290:P301"/>
    <mergeCell ref="O308:O312"/>
    <mergeCell ref="O314:O324"/>
    <mergeCell ref="P269:P272"/>
    <mergeCell ref="P303:P307"/>
    <mergeCell ref="P308:P312"/>
    <mergeCell ref="P314:P324"/>
    <mergeCell ref="P276:P284"/>
    <mergeCell ref="O671:O681"/>
    <mergeCell ref="O682:O690"/>
    <mergeCell ref="O694:O697"/>
    <mergeCell ref="O660:O670"/>
    <mergeCell ref="P584"/>
    <mergeCell ref="O589:O597"/>
    <mergeCell ref="P623"/>
    <mergeCell ref="P608"/>
    <mergeCell ref="O600"/>
    <mergeCell ref="O585"/>
    <mergeCell ref="O608"/>
    <mergeCell ref="P546:P567"/>
    <mergeCell ref="P585"/>
    <mergeCell ref="P581"/>
    <mergeCell ref="P574"/>
    <mergeCell ref="O572"/>
    <mergeCell ref="P523:P524"/>
    <mergeCell ref="P538"/>
    <mergeCell ref="FB756:FB757"/>
    <mergeCell ref="KD756:KD757"/>
    <mergeCell ref="KE756:KE757"/>
    <mergeCell ref="GU756:GU757"/>
    <mergeCell ref="GV756:GV757"/>
    <mergeCell ref="GW756:GW757"/>
    <mergeCell ref="NM756:NM757"/>
    <mergeCell ref="IO756:IO757"/>
    <mergeCell ref="IH756:IH757"/>
    <mergeCell ref="KJ756:KJ757"/>
    <mergeCell ref="II756:II757"/>
    <mergeCell ref="IJ756:IJ757"/>
    <mergeCell ref="IK756:IK757"/>
    <mergeCell ref="GP756:GP757"/>
    <mergeCell ref="GQ756:GQ757"/>
    <mergeCell ref="KC756:KC757"/>
    <mergeCell ref="LY756:LY757"/>
    <mergeCell ref="LZ756:LZ757"/>
    <mergeCell ref="OU785:OU786"/>
    <mergeCell ref="OX778:OX779"/>
    <mergeCell ref="OW792:OW793"/>
    <mergeCell ref="OP764:OP765"/>
    <mergeCell ref="P572"/>
    <mergeCell ref="O605:O606"/>
    <mergeCell ref="O623"/>
    <mergeCell ref="O611:O612"/>
    <mergeCell ref="O443:O452"/>
    <mergeCell ref="P535:P536"/>
    <mergeCell ref="P491:P493"/>
    <mergeCell ref="O494:O497"/>
    <mergeCell ref="O539:O540"/>
    <mergeCell ref="NJ756:NJ757"/>
    <mergeCell ref="NK756:NK757"/>
    <mergeCell ref="KA756:KA757"/>
    <mergeCell ref="EV756:EV757"/>
    <mergeCell ref="GO756:GO757"/>
    <mergeCell ref="NI756:NI757"/>
    <mergeCell ref="NE756:NE757"/>
    <mergeCell ref="GR756:GR757"/>
    <mergeCell ref="GS756:GS757"/>
    <mergeCell ref="GT756:GT757"/>
    <mergeCell ref="ND751:NM755"/>
    <mergeCell ref="OW764:OW765"/>
    <mergeCell ref="OX764:OX765"/>
    <mergeCell ref="OU756:OU757"/>
    <mergeCell ref="OW756:OW757"/>
    <mergeCell ref="LV756:LV757"/>
    <mergeCell ref="IQ756:IQ757"/>
    <mergeCell ref="KF756:KF757"/>
    <mergeCell ref="FD756:FD757"/>
    <mergeCell ref="OY778:OY779"/>
    <mergeCell ref="OW778:OW779"/>
    <mergeCell ref="OY785:OY786"/>
    <mergeCell ref="OP787:OX791"/>
    <mergeCell ref="OP792:OP793"/>
    <mergeCell ref="OQ792:OQ793"/>
    <mergeCell ref="OR792:OR793"/>
    <mergeCell ref="OS792:OS793"/>
    <mergeCell ref="OT792:OT793"/>
    <mergeCell ref="OP773:OX777"/>
    <mergeCell ref="OV778:OV779"/>
    <mergeCell ref="OR771:OR772"/>
    <mergeCell ref="OY799:OY800"/>
    <mergeCell ref="OU764:OU765"/>
    <mergeCell ref="OU771:OU772"/>
    <mergeCell ref="OX792:OX793"/>
    <mergeCell ref="OY792:OY793"/>
    <mergeCell ref="OP778:OP779"/>
    <mergeCell ref="OU778:OU779"/>
    <mergeCell ref="OU799:OU800"/>
    <mergeCell ref="OU792:OU793"/>
    <mergeCell ref="OT778:OT779"/>
    <mergeCell ref="OP794:OX798"/>
    <mergeCell ref="OV799:OV800"/>
    <mergeCell ref="OV792:OV793"/>
    <mergeCell ref="OP780:OX784"/>
    <mergeCell ref="OP785:OP786"/>
    <mergeCell ref="OQ785:OQ786"/>
    <mergeCell ref="OV764:OV765"/>
    <mergeCell ref="OR785:OR786"/>
    <mergeCell ref="OS785:OS786"/>
    <mergeCell ref="OT785:OT786"/>
    <mergeCell ref="OV756:OV757"/>
    <mergeCell ref="GO751:GX755"/>
    <mergeCell ref="OT764:OT765"/>
    <mergeCell ref="OS771:OS772"/>
    <mergeCell ref="OT771:OT772"/>
    <mergeCell ref="OP771:OP772"/>
    <mergeCell ref="OS764:OS765"/>
    <mergeCell ref="KB756:KB757"/>
    <mergeCell ref="OT756:OT757"/>
    <mergeCell ref="OY764:OY765"/>
    <mergeCell ref="MA756:MA757"/>
    <mergeCell ref="OQ764:OQ765"/>
    <mergeCell ref="OR764:OR765"/>
    <mergeCell ref="ND756:ND757"/>
    <mergeCell ref="LS756:LS757"/>
    <mergeCell ref="IM756:IM757"/>
    <mergeCell ref="KH756:KH757"/>
    <mergeCell ref="KI756:KI757"/>
    <mergeCell ref="OR756:OR757"/>
    <mergeCell ref="OX756:OX757"/>
    <mergeCell ref="OY756:OY757"/>
    <mergeCell ref="NH756:NH757"/>
    <mergeCell ref="KG756:KG757"/>
    <mergeCell ref="NL756:NL757"/>
    <mergeCell ref="IP756:IP757"/>
    <mergeCell ref="LT756:LT757"/>
    <mergeCell ref="LU756:LU757"/>
    <mergeCell ref="LR756:LR757"/>
    <mergeCell ref="IN756:IN757"/>
    <mergeCell ref="LR751:MA755"/>
    <mergeCell ref="DB751:DK755"/>
    <mergeCell ref="BI751:BR755"/>
    <mergeCell ref="DC756:DC757"/>
    <mergeCell ref="OV785:OV786"/>
    <mergeCell ref="OW785:OW786"/>
    <mergeCell ref="OX785:OX786"/>
    <mergeCell ref="P682:P690"/>
    <mergeCell ref="BK756:BK757"/>
    <mergeCell ref="DB756:DB757"/>
    <mergeCell ref="P691:P693"/>
    <mergeCell ref="DE756:DE757"/>
    <mergeCell ref="DF756:DF757"/>
    <mergeCell ref="BO756:BO757"/>
    <mergeCell ref="FA756:FA757"/>
    <mergeCell ref="BQ756:BQ757"/>
    <mergeCell ref="BR756:BR757"/>
    <mergeCell ref="DH756:DH757"/>
    <mergeCell ref="DG756:DG757"/>
    <mergeCell ref="DI756:DI757"/>
    <mergeCell ref="EW756:EW757"/>
    <mergeCell ref="EX756:EX757"/>
    <mergeCell ref="GX756:GX757"/>
    <mergeCell ref="OP751:OY755"/>
    <mergeCell ref="FC756:FC757"/>
    <mergeCell ref="OV771:OV772"/>
    <mergeCell ref="OW771:OW772"/>
    <mergeCell ref="OX771:OX772"/>
    <mergeCell ref="OY771:OY772"/>
    <mergeCell ref="NF756:NF757"/>
    <mergeCell ref="NG756:NG757"/>
    <mergeCell ref="LW756:LW757"/>
    <mergeCell ref="LX756:LX757"/>
    <mergeCell ref="V803:W803"/>
    <mergeCell ref="OP766:OX770"/>
    <mergeCell ref="OQ771:OQ772"/>
    <mergeCell ref="OP799:OP800"/>
    <mergeCell ref="OQ799:OQ800"/>
    <mergeCell ref="OR799:OR800"/>
    <mergeCell ref="OS799:OS800"/>
    <mergeCell ref="OT799:OT800"/>
    <mergeCell ref="OW799:OW800"/>
    <mergeCell ref="OX799:OX800"/>
    <mergeCell ref="OP756:OP757"/>
    <mergeCell ref="OQ756:OQ757"/>
    <mergeCell ref="OS756:OS757"/>
    <mergeCell ref="IH751:IQ755"/>
    <mergeCell ref="KA751:KJ755"/>
    <mergeCell ref="IL756:IL757"/>
    <mergeCell ref="OQ778:OQ779"/>
    <mergeCell ref="OR778:OR779"/>
    <mergeCell ref="OS778:OS779"/>
    <mergeCell ref="BN756:BN757"/>
    <mergeCell ref="EY756:EY757"/>
    <mergeCell ref="OP759:OX763"/>
    <mergeCell ref="BL756:BL757"/>
    <mergeCell ref="BM756:BM757"/>
    <mergeCell ref="BI756:BI757"/>
    <mergeCell ref="BJ756:BJ757"/>
    <mergeCell ref="BP756:BP757"/>
    <mergeCell ref="EU751:FD755"/>
    <mergeCell ref="EU756:EU757"/>
    <mergeCell ref="EZ756:EZ757"/>
    <mergeCell ref="DJ756:DJ757"/>
    <mergeCell ref="DK756:DK757"/>
    <mergeCell ref="DD756:DD757"/>
    <mergeCell ref="O128"/>
    <mergeCell ref="O129:O131"/>
    <mergeCell ref="P198"/>
    <mergeCell ref="P129:P131"/>
    <mergeCell ref="P112"/>
    <mergeCell ref="O134:O136"/>
    <mergeCell ref="C620:E620"/>
    <mergeCell ref="E611:E612"/>
    <mergeCell ref="D589:D597"/>
    <mergeCell ref="C589:C597"/>
    <mergeCell ref="P694:P697"/>
    <mergeCell ref="O698"/>
    <mergeCell ref="O487"/>
    <mergeCell ref="P519:P520"/>
    <mergeCell ref="O505:O506"/>
    <mergeCell ref="O507:O508"/>
    <mergeCell ref="O509:O510"/>
    <mergeCell ref="P509:P510"/>
    <mergeCell ref="O504"/>
    <mergeCell ref="O519:O520"/>
    <mergeCell ref="F453:F464"/>
    <mergeCell ref="P577"/>
    <mergeCell ref="H513:H514"/>
    <mergeCell ref="P544"/>
    <mergeCell ref="H525:H526"/>
    <mergeCell ref="H523:H524"/>
    <mergeCell ref="C519:C520"/>
    <mergeCell ref="O574"/>
    <mergeCell ref="O577"/>
    <mergeCell ref="G541:G542"/>
    <mergeCell ref="G527:G528"/>
    <mergeCell ref="O372:O378"/>
    <mergeCell ref="O543"/>
    <mergeCell ref="F366:F368"/>
    <mergeCell ref="C371:E371"/>
    <mergeCell ref="H521:H522"/>
    <mergeCell ref="H517:H518"/>
    <mergeCell ref="O517:O518"/>
    <mergeCell ref="F314:F324"/>
    <mergeCell ref="D314:D324"/>
    <mergeCell ref="C314:C324"/>
    <mergeCell ref="F383:F387"/>
    <mergeCell ref="G388:G393"/>
    <mergeCell ref="D388:D393"/>
    <mergeCell ref="O332:O336"/>
    <mergeCell ref="F340:F350"/>
    <mergeCell ref="F539:F540"/>
    <mergeCell ref="F525:F526"/>
    <mergeCell ref="F527:F528"/>
    <mergeCell ref="G515:G516"/>
    <mergeCell ref="C527:C528"/>
    <mergeCell ref="E539:E540"/>
    <mergeCell ref="G539:G540"/>
    <mergeCell ref="O527:O528"/>
    <mergeCell ref="H535:H536"/>
    <mergeCell ref="H538"/>
    <mergeCell ref="D515:D516"/>
    <mergeCell ref="D541:D542"/>
    <mergeCell ref="E541:E542"/>
    <mergeCell ref="E521:E522"/>
    <mergeCell ref="E314:E324"/>
    <mergeCell ref="G332:G336"/>
    <mergeCell ref="C340:C350"/>
    <mergeCell ref="C539:C540"/>
    <mergeCell ref="D366:D368"/>
    <mergeCell ref="C366:C368"/>
    <mergeCell ref="E326:E331"/>
    <mergeCell ref="D326:D331"/>
    <mergeCell ref="C326:C331"/>
    <mergeCell ref="G494:G497"/>
    <mergeCell ref="G440:G441"/>
    <mergeCell ref="G431:G433"/>
    <mergeCell ref="H505:H506"/>
    <mergeCell ref="E491:E493"/>
    <mergeCell ref="C369:E369"/>
    <mergeCell ref="G443:G452"/>
    <mergeCell ref="C472:C482"/>
    <mergeCell ref="G472:G482"/>
    <mergeCell ref="G505:G506"/>
    <mergeCell ref="D431:D433"/>
    <mergeCell ref="C431:C433"/>
    <mergeCell ref="C337:E337"/>
    <mergeCell ref="C338:E338"/>
    <mergeCell ref="E502:E503"/>
    <mergeCell ref="G366:G368"/>
    <mergeCell ref="C383:C387"/>
    <mergeCell ref="D440:D441"/>
    <mergeCell ref="C380:E380"/>
    <mergeCell ref="F332:F336"/>
    <mergeCell ref="E505:E506"/>
    <mergeCell ref="C505:C506"/>
    <mergeCell ref="H424:H429"/>
    <mergeCell ref="G340:G350"/>
    <mergeCell ref="C416:E416"/>
    <mergeCell ref="C409:E409"/>
    <mergeCell ref="P340:P350"/>
    <mergeCell ref="P494:P497"/>
    <mergeCell ref="P505:P506"/>
    <mergeCell ref="E388:E393"/>
    <mergeCell ref="G424:G429"/>
    <mergeCell ref="G491:G493"/>
    <mergeCell ref="F388:F393"/>
    <mergeCell ref="B4:OZ4"/>
    <mergeCell ref="B5:OZ5"/>
    <mergeCell ref="J571"/>
    <mergeCell ref="O513:O514"/>
    <mergeCell ref="O525:O526"/>
    <mergeCell ref="P527:P528"/>
    <mergeCell ref="O511:O512"/>
    <mergeCell ref="P511:P512"/>
    <mergeCell ref="P453:P464"/>
    <mergeCell ref="G269:G272"/>
    <mergeCell ref="G326:G331"/>
    <mergeCell ref="E366:E368"/>
    <mergeCell ref="F326:F331"/>
    <mergeCell ref="D303:D307"/>
    <mergeCell ref="C490:E490"/>
    <mergeCell ref="D491:D493"/>
    <mergeCell ref="C491:C493"/>
    <mergeCell ref="G453:G464"/>
    <mergeCell ref="P525:P526"/>
    <mergeCell ref="H293:H294"/>
    <mergeCell ref="F276:F284"/>
    <mergeCell ref="D276:D284"/>
    <mergeCell ref="D372:D378"/>
    <mergeCell ref="E431:E433"/>
    <mergeCell ref="D383:D387"/>
    <mergeCell ref="D605:D606"/>
    <mergeCell ref="F398:F408"/>
    <mergeCell ref="F303:F307"/>
    <mergeCell ref="E290:E301"/>
    <mergeCell ref="OZ571"/>
    <mergeCell ref="P543"/>
    <mergeCell ref="P440:P441"/>
    <mergeCell ref="H303:H307"/>
    <mergeCell ref="O424:O429"/>
    <mergeCell ref="P517:P518"/>
    <mergeCell ref="H511:H512"/>
    <mergeCell ref="H431:H433"/>
    <mergeCell ref="C290:C301"/>
    <mergeCell ref="O484"/>
    <mergeCell ref="H246:H247"/>
    <mergeCell ref="E246:E247"/>
    <mergeCell ref="G246:G247"/>
    <mergeCell ref="F246:F247"/>
    <mergeCell ref="D246:D247"/>
    <mergeCell ref="O246:O247"/>
    <mergeCell ref="C246:C247"/>
    <mergeCell ref="P487"/>
    <mergeCell ref="P507:P508"/>
    <mergeCell ref="H515:H516"/>
    <mergeCell ref="G513:G514"/>
    <mergeCell ref="G509:G510"/>
    <mergeCell ref="G511:G512"/>
    <mergeCell ref="G517:G518"/>
    <mergeCell ref="H507:H508"/>
    <mergeCell ref="O472:O482"/>
    <mergeCell ref="P502:P503"/>
    <mergeCell ref="O340:O350"/>
    <mergeCell ref="P513:P514"/>
    <mergeCell ref="O498:O500"/>
    <mergeCell ref="P498:P500"/>
    <mergeCell ref="B617:B618"/>
    <mergeCell ref="H146:H148"/>
    <mergeCell ref="G372:G378"/>
    <mergeCell ref="D332:D336"/>
    <mergeCell ref="G276:G284"/>
    <mergeCell ref="G383:G387"/>
    <mergeCell ref="C394:E394"/>
    <mergeCell ref="O431:O433"/>
    <mergeCell ref="O303:O307"/>
    <mergeCell ref="O383:O387"/>
    <mergeCell ref="O388:O393"/>
    <mergeCell ref="O398:O408"/>
    <mergeCell ref="G519:G520"/>
    <mergeCell ref="G521:G522"/>
    <mergeCell ref="H519:H520"/>
    <mergeCell ref="B525:B526"/>
    <mergeCell ref="B527:B528"/>
    <mergeCell ref="O535:O536"/>
    <mergeCell ref="O521:O522"/>
    <mergeCell ref="H461:H462"/>
    <mergeCell ref="O440:O441"/>
    <mergeCell ref="G398:G408"/>
    <mergeCell ref="O491:O493"/>
    <mergeCell ref="O502:O503"/>
    <mergeCell ref="O453:O464"/>
    <mergeCell ref="B372:B378"/>
    <mergeCell ref="P258:P268"/>
    <mergeCell ref="F269:F272"/>
    <mergeCell ref="H366:H368"/>
    <mergeCell ref="OZ36:OZ37"/>
    <mergeCell ref="B87:B96"/>
    <mergeCell ref="H98:H99"/>
    <mergeCell ref="H166:H167"/>
    <mergeCell ref="H177:H178"/>
    <mergeCell ref="H175:H176"/>
    <mergeCell ref="H171:H172"/>
    <mergeCell ref="H168:H169"/>
    <mergeCell ref="C273:E273"/>
    <mergeCell ref="H230:H232"/>
    <mergeCell ref="H234:H235"/>
    <mergeCell ref="H142:H145"/>
    <mergeCell ref="C251:E251"/>
    <mergeCell ref="C39:E39"/>
    <mergeCell ref="D166:D167"/>
    <mergeCell ref="D59:D60"/>
    <mergeCell ref="C48:C49"/>
    <mergeCell ref="B230:B232"/>
    <mergeCell ref="C234:C235"/>
    <mergeCell ref="C258:C268"/>
    <mergeCell ref="C200:E200"/>
    <mergeCell ref="E269:E272"/>
    <mergeCell ref="OZ141:OZ142"/>
    <mergeCell ref="P149"/>
    <mergeCell ref="O159"/>
    <mergeCell ref="O161"/>
    <mergeCell ref="P190:P191"/>
    <mergeCell ref="P202:P212"/>
    <mergeCell ref="O229"/>
    <mergeCell ref="P229"/>
    <mergeCell ref="P138:P139"/>
    <mergeCell ref="P122:P125"/>
  </mergeCells>
  <phoneticPr fontId="49" type="noConversion"/>
  <dataValidations count="25">
    <dataValidation type="list" allowBlank="1" showInputMessage="1" showErrorMessage="1" sqref="D314 J32:J38 D98 G40:G44 J157:J163 J29:J30 D38 F40:F46 D613 F250 J491:J531 D288 J314:J324 F38 F332:F333 F649:G649 D410:D415 D691:D694 F691:G694 F434:F436 G587 D638 D617 J370 D40:D46 F671:F679 F63:F64 F66:G72 G712 D192:D194 D587:D595 F288:G288 F468 J288 D388 F410:G415 D395:D398 D424:D425 F546 G434 F618:G618 F100:G100 D285:D286 F16 F252 F308:G308 J198:J199 D442:D443 F234:G234 D431:D432 F578 D198:D199 F340:G340 D122 D66:D72 F74 F502:G502 F504:G504 D332:D333 F226:G226 D252 F453:F455 D465:D466 D16 D700:D719 F613 F638 D682 F682:G682 D85:D87 F379:G379 J418:J422 F257:F260 J254:J255 J410:J415 J424:J429 D257:D260 F701:F712 D234 D537:D539 F424:G425 G701 F535 D535 J40:J46 J361:J368 J303:J312 D226 J431:J436 F85:G87 F236 J395:J408 F128:G129 F254:G255 J621:J623 J700:J724 J625:J629 D418:D422 F587:F589 G63 F50:G53 F48:G48 D48 D50:D53 F725:L725 J128:J155 J48:J53 D128:D129 D434:D436 F465:F466 G257 J618 D55:D59 F505 D379 F180:G183 F431:F432 D468:D472 D671:D679 D607:D608 F537:G539 F586:G586 D100 F122 F98:G98 D111:D113 F269 G230 F285:G286 F275:G276 D275:D276 F314:G314 F326 D326 D303 D340 G355 G453:G456 F372:G372 D372 F370:G370 D370 F381 F382:G383 D381:D383 F388:G388 F395:G398 F418:G422 F442:G443 F439:G440 D439:D440 F483:G489 D483:D489 F494:G497 F491:G491 D491 F111:G113 D649 D504:D505 F570:G577 F580:G582 F583 F584:G584 D580:D585 F585 F600:G605 D600:D605 F607:G608 F621:G623 D621:D623 D698 F698 F713:G713 D453:D455 F132:G134 D132:D134 F137:G138 D137:D138 F140 F141:G141 D140:D141 F157:G162 D157:D163 F163 F165:G166 D165:D166 F168 D168 F170:G171 D170:D171 F173:G175 D173:D175 F177:G177 D177 F179 D179:D183 D185:D186 F188:G190 D188:D190 F198:G199 G466 F192:G194 F351:G351 G352:G353 G361:G367 D351:D367 F352:F367 D625:D627 J340:J350 F185:G186 G530:G531 J570:J578 F700:G700 G638:G640 G498:G501 F625:G627 D74 F498 D494:D498 F501 J352:J359 D254:D255 F290:G290 D290 F714:F719 D501:D502 D308 F303:G303 D29:D36 F29:G36 F61:G61 D61 D63:D64 J55:J56 F55:G59 D229:D231 J469:J471 F469:G472 G714:G724 F229:F231 J225:J232 J372:J379 J439:J466 J326:J336 J290:J301 J275:J286 J257:J272 J185:J194 J165:J183 J122:J125 J111:J113 J85:J106 J474:J476 J478:J489 J536:J567 F541 F543:G545 D541 D543:D546 J580:J597 J601:J613 D569 D571:D578 F569 F617 J631:J633 J635:J644 J648:J659 J661:J698 J382:J393 J247:J250" xr:uid="{00000000-0002-0000-0100-000000000000}">
      <formula1>"KQMĐ, NDCT, TLHD, BC, ĐP"</formula1>
    </dataValidation>
    <dataValidation type="list" allowBlank="1" showInputMessage="1" showErrorMessage="1" sqref="G435:G436 G332:G333 G356:G360 G465 G258:G260 G588:G595 G122 G38 G583 G168 G326 G179 G45:G46 G64 G431:G432 G229 G236 G248:G250" xr:uid="{00000000-0002-0000-0100-000001000000}">
      <formula1>"x"</formula1>
    </dataValidation>
    <dataValidation type="list" allowBlank="1" showInputMessage="1" showErrorMessage="1" sqref="H73" xr:uid="{00000000-0002-0000-0100-000002000000}">
      <formula1>"x,#"</formula1>
    </dataValidation>
    <dataValidation type="list" allowBlank="1" showInputMessage="1" showErrorMessage="1" sqref="HD460:HD461 IT478:IU479 HD575 BV544 DM631:DO631 DN659 DL615 DM149:DO149 DL262:DO262 DL663 DL703:DO703 DM604 DN615 DO604 DN691:DN692 DL643:DN643 DP458:FD458 DL548:DO548 DL493:DO493 DL328:DO328 DL316:DO316 DL310:DO310 DL271:DO272 DL716:DO716 DL509:DM509 AD193 BV485 DL278:DO278 AD175 DL685:DO686 DL292:DO293 MB588:MB589 HD712 HD680:HD681 HD719:HD724 IR697:IV697 IR552:IV552 HD664:HD665 HD645:HD647 HD573 FJ516:GX517 HD570 HD355 HD466 IR390:IV390 HD360 HD397 IU360:IV360 IV522 FG272:FI272 IR185:IV185 IU247 IR266:IV266 IW458:OY458 IS368 IR488:IV488 IR148:IV148 IW516:JZ517 IR625:IT625 IV625 HD469 IS633 IT520:IU520 IU521 IR687:IV687 IR248:IV248 IR395:IV395 HD521:HD522 AD420 KK516:OY517 KA516:KJ516 MB576:MC576 MB618:MC618 MB648:MC648 MB666:MB670 MB689 MB626:MC626 MC586 MB635:MC637 HD581 IR378:IV378 IR334:IV334 IR563:IV563 DL691:DL692 DL559:DO559 HD487 IR707:IV707 DL713:DO713 IU645:IV645 IW506:OY507 DM476:DO476 IR282:IV282 IR297:IV297 IR308:IV308 IR320:IV320 IR720:IV720 IR396:IT396 IR461:IV462 KK404:OY404 IR497:IV497 IS519 HD458:IR458 HD516:IR517 HD269:IR272 IR478:IR479 IR520 IS234 IR355:IV355 IR365:IV365 IR360:IS360 IR367 IV681 KK621:OZ621 IR404:IV404 IR621:IV621 IW269:OY272 HD478:HD479 X630:AA630 IR656:IV658 IS245:IS246 HD634 IT249:IT250 IR249:IS249 IU249:IV249" xr:uid="{00000000-0002-0000-0100-000003000000}">
      <formula1>"ĐTT, TDS, HĐH, HĐNT, HĐG, VSAN, HĐC, LH, SHHN"</formula1>
    </dataValidation>
    <dataValidation type="list" allowBlank="1" showInputMessage="1" showErrorMessage="1" sqref="F339 F529:F531 F609:F612 F615:F616 F248:F249" xr:uid="{00000000-0002-0000-0100-000004000000}">
      <formula1>"KQMĐ, TLHD, NDCT, BC, ĐP, ATGT"</formula1>
    </dataValidation>
    <dataValidation type="list" allowBlank="1" showInputMessage="1" showErrorMessage="1" sqref="D339 D529:D531 D609:D612 D615:D616 D248:D250" xr:uid="{00000000-0002-0000-0100-000005000000}">
      <formula1>"KQMĐ, NDCT, TLHD, BC, ĐP, ATGT"</formula1>
    </dataValidation>
    <dataValidation type="list" allowBlank="1" showInputMessage="1" showErrorMessage="1" sqref="K615:K618 K55:K72 K410:K415 K700:K724 K198:K199 K314:K324 K418:K422 K395:K408 K431:K436 K370 K621:K623 K491:K531 K303:K312 K157:K163 K424:K429 K288 K128:K155 K570:K578 K372:K379 K439:K466 K339:K368 K326:K336 K290:K301 K275:K286 K252:K272 K185:K194 K165:K183 K16:K53 K468:K489 K535:K567 K580:K597 K600:K613 K74:K125 K202:K232 K381:K393 K234:K250 K625:K698" xr:uid="{00000000-0002-0000-0100-000006000000}">
      <formula1>"Tổ, Lớp"</formula1>
    </dataValidation>
    <dataValidation type="list" allowBlank="1" showInputMessage="1" showErrorMessage="1" sqref="AE16:BH16 AE175:BH175 AE129:BH131 AE714:BH714 AE74:BH74 AE303:BH303 AE314:BH314 AE383:BH383 AE165:BH166 BW17:DA17 BW31:DA34 BW128:DA128 BW133:DA133 BW145:DA148 AE712:BH712 AE700:BH701 AE698:BH698 AE682:BH682 AE694:BH694 BW368:DA368 AE660:BH660 AE649:BH649 AE627:BH627 BW457:DA457 AE608:BH608 AE602:BH602 BW537:DA537 BW585:DA585 BW622:DA622 BW655:DA657 BW683:DA683 AE122:BH122 AE140:BH143 BW198:DA199 BW444:DA444 BW509:DA509 BW559:DA566 BW597:DA597 BW628:DA628 AE29:BH30 AE85:BH85 AE100:BH100 AE113:BH113 AE157:BH158 AE162:BH163 AE193:BH193 AE198:BH199 AE202:BH202 AE229:BH229 AE258:BH260 AE269:BH269 AE276:BH276 AE290:BH290 AE326:BH326 AE351:BH351 AE356:BH356 AE372:BH372 AE381:BH381 AE388:BH388 AE398:BH398 AE420:BH421 AE440:BH440 AE443:BH443 AE453:BH455 AE472:BH472 AE486:BH486 AE491:BH491 AE502:BH502 AE505:BH506 AE539:BH539 AE542:BH543 AE557:BH557 AE546:BH546 AE572:BH572 AE570:BH570 AE581:BH581 AE574:BH574 AE583:BH583 AE638:BH638 BW545:DA546 DP650:ET650 DP128:ET128 DP132:ET134 DP145:ET149 DP327:ET328 DP340:ET340 DP357:ET358 DP361:ET362 DP310:ET310 DP468:ET468 DP489:ET490 DP622:ET622 DP574:ET574 DP713:ET713 DP18:ET18 DP179:ET180 DP177:ET177 DP298:ET298 DP277:ET278 DP384:ET385 DP484:ET487 EG568:EG569 DP572:ET572 DQ37:FD37 DP492:ET497 DP671:ET679 DP138:ET138 DP170:ET170 DP198:ET199 DP410:ET410 DP418:ET419 DP576:ET576 DP597:ET597 DP601:ET601 DQ558:EY558 DP683:ET683 DP540:ET541 DP75:ET76 DP86:ET89 DP101:ET102 DP111:ET111 DP114:ET115 DP130:ET130 DQ507:EV507 DP142:ET142 DP160:ET163 DP167:ET168 DP173:ET173 DP192:ET192 DP203:ET203 DP261:ET262 DP270:ET272 DP291:ET293 DP303:ET307 DP315:ET316 DP352:ET353 DP370:ET370 DP373:ET374 DP715:ET716 DP503:ET504 DQ535:EV535 DQ559:FD559 DP639:EU639 DP691:ET692 DP444:ET447 DP473:ET473 DP535:DP538 DQ536:ET538 DP509:ET511 DP40:ET40 DP158:ET158 DP256:ET257 DP398:ET408 DP456:ET457 DQ508:ET508 DP507:DP508 DP544:ET548 DP615:ET615 DP685:ET686 DP701:ET711 DP31:DP38 DQ31:ET36 DQ38:ET38 DP476:FD476 DQ560:ET566 DQ659:FD659 DP366:ET368 DP549:DP566 DQ549:ET557 BW548:DA557 DQ655:ET658 DP609:ET613 BW609:DA613 DP189:ET189 BW642:DA642 DP439:ET442 BW440:DA442 DP475:ET475 DP583:ET585 DP603:ET607 DP628:ET631 DP641:EU641 DP642:ET643 DP655:DP659 DP661:ET663" xr:uid="{00000000-0002-0000-0100-000007000000}">
      <formula1>"2,1,0,kđg"</formula1>
    </dataValidation>
    <dataValidation type="list" allowBlank="1" showInputMessage="1" showErrorMessage="1" sqref="AD236 AC85:AD85 BU468:BV468 AD198 AC128 MB326:MC331 BV584 AC582 AD638 AC615:AC618 AD602 BU27:BV28 AC468:AC471 AD491 AC507:AC531 AD356 BU456:BV456 BU39:BV39 BU47:BV47 BU54:BV54 BU65:BV65 BU73:BV73 BU84:BV84 BU86:BU87 BU629:BV629 BU126:BV127 BU156:BV156 FE574:FI576 BU164:BV164 AC165:AD165 BU233:BV233 BV161 BU251:BV252 BU273:BV274 BU287:BV287 BU289:BV289 BU302:BV302 BU325:BV325 BU337:BV338 BU179:BV179 AC702:AC711 FE586:FI588 FE590:FI595 BU192 BU423:BV423 BU430:BV430 BU195:BV197 MB168:OY170 BU603:BV603 BU490:BV490 BU416:BV418 BU473 BU568:BV569 BU579:BV579 BU598:BV599 BU540:BU541 BU619:BV620 NN615:NO617 BU544 BU624:BV624 FE597:FI597 BU399:BV399 BU699:BV699 AC544:AC545 BU384:BV384 BU503 BU419 FE16:FI18 FE151:FI155 FE48:FI48 KN168:MA169 IR22:IV22 FE718:FI724 IV63 IW48:OY48 IW107:KJ110 KK66 KL67 KM68 KK112:KM112 KK177:KM178 KM153 KM188 KM415 KK405:KM407 KL463 KK483:KM483 KK525:KL525 KL526:KM526 KK571 KK582:KM582 KK714:KM718 KK381:KM381 KL411 KK480 IW159:OY159 NN276:NO284 MB24:MC26 MB69 MC70 MC99 MB171:MC172 MB194:MC194 MB422 MB431:MB436 MC435 MC528:MC531 MB471:MC471 MC464 MC431:MC433 MB412:MC412 MB253:MC253 MB276:MC284 MB314:MC324 NN39:NO39 NN47:NO47 NN54:NO54 NN65:NO65 NN71:NO73 NN84:NO84 NN173:NO173 NN184:NO184 NN190:NO191 NN195:NO197 NN200:NO201 NN233:NO233 NN251:NO253 NN273:NO274 NN287:NO287 NN289:NO289 NN302:NO302 NN369:NO369 NN371:NO371 NN380:NO380 NN409:NO409 NN412:NO414 NN416:NO417 NN423:NO423 NN430:NO430 NN482:NO482 NN490:NO490 NN527:NO527 NN532:NO534 NN568:NO569 NN579:NO579 NN598:NO599 NN699:NO699 NN619:NO620 NN624:NO624 NN690:NO690 BU489 NN411 KK168:KM170 BU184:BV184 BU607 AC100:AD100 AC122:AD122 BU373:BV373 AC129:AD129 AC130:AC139 AD162 AC157:AD157 AC163:AD163 AD140 AD16 AD700 AC540:AC541 NN337:NO350 KK694:KK698 AC487:AC489 FE128:FI134 NN156:NO156 NN164:NO164 KK182:KM183 BU380:BV380 BU366:BU367 FE615:FI617 AD505 AC503:AC504 AC535:AC538 FE621:FI623 AC713 AC715:AC724 BU142 AC74:AD74 FE625:FI629 BU200:BV201 AC142:AC155 AC40:AC46 AC48:AC53 AC55:AC64 AC66:AC72 AC75:AC83 AC113:AD113 AC141:AD141 AC158:AC162 AC253:AC257 AC261:AC268 AC270:AC272 AC275 AC288 AC304:AC312 AC315:AC324 AC339:AC350 AC352:AC355 AC370 AC382 AC395:AC397 AC399:AC408 AC410:AC415 AC418:AC419 AC422 AC424:AC429 AC431:AC436 AC439 AC492:AC501 AC557:AD557 AC558:AC567 AC571 AC573 AC575:AC578 AC580 AC600:AC601 AC621:AC623 AC625:AC626 KN108:MA110 AC695:AC697 BU134 FE653:FI653 BU130 BU369:BV371 FE697:FI698 BU485 FE700:FI703 BU576 BU601 FE705:FI716 IT169 BU641 BU111:BV111 IV169 BU160 BU167:BU168 BU177 BU409:BV410 BU671:BV679 BV203 BU445:BU446 BU487 BU507 BU536 BU532:BV535 BU31:BV34 BU138 BU352:BV352 BV508 AE159:BR159 BW159:DK159 FE40:FI40 FE20:FI26 FE29:FI38 FE50:FI53 FE55:FI64 FE66:FI72 FE74:FI76 FE78:FI83 FE136:FI143 FE145:FI149 FE157:FI158 FE160:FI163 FE182:FI183 FE198:FI199 FE202:FI203 FE253:FI262 FE275:FI278 FE288:FI288 FE290:FI293 FE303:FI304 FE306:FI312 FE314:FI316 FE318:FI324 FE326:FI328 FE355:FI358 FE360:FI362 FE370:FI370 FE372:FI374 FE381:FI381 FE383:FI385 FE395:FI400 FE402:FI408 FE410:FI415 FE418:FI422 FE427:FI428 FE431:FI436 FE439:FI441 FE491:FI493 FE495:FI509 FE512:FI531 FE561:FI567 FE570:FI572 AC86:AC90 DP159:GX159 HD159:IR159 HD48:IR48 HD100:IQ110 IR100:IR105 IR107:IR110 IR169 FE364:FI368 AC357:AC368 AC114:AC121 IW100:KJ105 KK120 KM120 KK124 KM124 KK153 KK143 KM143 KK186:KL188 KM186 KK322:KK324 KK314:KK320 KL314:KL324 KM314:KM320 KM322:KM324 KK391:KM392 KM708 KK708 KK132 KM132 FE550:FI559 AC547:AC556 KK288:KL288 KK276:KL282 KM275:KM282 KK100:KM110 MB100:NO110 KN100:MA106 AD227 AD87 AD29:AD31 KM693 FE85:FI89 AC609:AC613 FE606:FI613 AC230:AC232 NN230:NO231 FE205:FI232 AC203:AC228 FE376:FI379 AC373:AC379 AC441:AC442 FE443:FI450 MB452 AC444:AC452 FE452:FI457 AC456:AC466 FE459:FI466 FE340:FI353 FE331:FI336 AC327:AC336 MB334:MC336 NN314:NO325 FE295:FI301 AC291:AC301 KK284:KK286 KL284:KM285 FE280:FI286 AC277:AC286 FE264:FI271 AC185:AC194 FE185:FI194 FE165:FI180 AC166:AC183 NN122:NO127 AC123:AC125 FE117:FI125 FE104:FI115 AC101:AC112 FE92:FI102 AC92:AC99 AC17:AC38 NN27:NO28 FE468:FI474 MC481:MC482 FE476:FI489 AC473:AC485 FE535:FI548 AC584:AC597 FE580:FI584 AC603:AC607 FE601:FI604 AC628:AC637 KK635:KK637 FE631:FI641 AC639:AC648 FE643:FI650 AC650:AC659 FE658:FI661 AC661:AC681 FE663:FI683 AC683:AC693 FE685:FI694 AC384:AC387 KK383:KM387 NN388:NO393 AC389:AC393 FE387:FI393 FE234:FI250 AC234:AC250" xr:uid="{00000000-0002-0000-0100-000008000000}">
      <formula1>"ĐTT, TDS, HĐH, HĐNT, HĐG, VSAN, HĐC, LH"</formula1>
    </dataValidation>
    <dataValidation type="list" allowBlank="1" showInputMessage="1" showErrorMessage="1" sqref="FJ21:GX26 KK24:MA26 KK19:MA22 NN19:OY26 MB19:NM23 AC13:AC15 BU35:BV38 BU55:BV64 BU66:BV72 BS54:BT74 BU76:BV83 BS48:BV53 BU112:BV113 BU128:BV129 BU131:BV133 BU135:BV137 BU139:BV141 BU143:BV155 BU157:BV159 BU162:BV163 BU165:BV166 BS178:BV178 BT605 BU193:BV194 BU198:BV199 BS195:BT202 BU253:BV260 BU271:BV272 BU275:BV276 BU288:BV288 BU305:BV312 BU303:BV303 BU316:BV324 BS369:BT383 BU542:BV543 BU353:BV356 BU358:BV360 BU362:BV365 BS368:BV368 BS362:BT367 BU381:BV383 BU395:BV398 BU400:BV408 BU411:BV415 BU420:BV422 BU424:BV429 BU431:BV436 BU469:BV472 BS488:BV488 BS400:BT436 BS487:BT487 BU493:BV502 BU504:BV506 BU509:BV531 BU537:BV539 BS493:BT506 BU545:BV546 BU559:BV567 BU570:BV575 BU577:BV578 BU580:BV583 BS602:BV602 BS233:BT236 BU615:BV618 BU621:BV623 BU625:BV628 BU700:BV701 AD40:AD46 AD48:AD53 AD55:AD64 AD66:AD72 AD75:AD83 AD128 AD130:AD139 AD142:AD155 AD158:AD161 AD176:AD183 AD194 AD253:AD257 AD261:AD268 AD270:AD272 AD275 AD288 AD304:AD312 AD315:AD324 AD339:AD350 AD352:AD355 AD370 AD382 AD395:AD397 AD399:AD408 AD410:AD415 AD418:AD419 AD422 AD424:AD429 AD431:AD436 AD439 AD468:AD471 AD487:AD489 AD492:AD501 AD503:AD504 AD507:AD531 AD535:AD538 AD540:AD541 AD544:AD545 AD558:AD567 AD571 AD573 AD575:AD578 AD580 AD582 AD600:AD601 AD615:AD618 AD621:AD623 AD625:AD626 AD695:AD697 AD702:AD711 AD713 AD715:AD724 AD17:BR26 AD14:BR15 DL14:FD17 AD13:FD13 DL717:DO724 DL29:DO34 DL41:DO46 DL48:DO53 DL55:DO64 DL66:DO72 DL74:DO75 DL77:DO83 IS92:IV93 DL128:DO148 DL150:DO155 DL157:DO157 DL159:DO163 DL174:DO179 DL181:DO183 DL185:DO188 DL198:DO199 DL253:DO255 DL258:DO261 DL275:DO277 DL288:DO288 DL290:DO291 DL303:DO309 DL311:DO312 DL314:DO315 DL317:DO324 DL326:DO327 DL354:DO357 DL359:DO361 DL370:DO370 DL372:DO373 DL381:DO384 DL395:DO399 DL401:DO408 DL410:DO415 DL418:DO422 DL424:DO429 DL431:DO436 DL485:DO489 DL491:DO492 DL494:DO508 DL510:DO531 DL560:DO567 DL570:DO578 DL600:DO603 DL616:DO618 DL621:DO623 DL693:DO698 DL700:DO702 DL704:DO712 DL714:DO715 DL19:FD26 BU585:BV597 DL625:DO630 IW19:KJ21 IR612:IU612 FE13:FI15 IW13:OY17 IS13:IV21 IS29:IV38 IS40:IV46 IS48:IV53 IS55:IV57 IS59:IV62 IS64:IV64 IS67:IV67 IS69:IV72 IS74:IV79 IS81:IV83 GY92:HC92 IS128:IV147 IS157:IV163 IS165:IV168 IS170:IV170 IS172:IV183 IS198:IV199 IS253:IV265 IS275:IV281 IS288:IV288 IS290:IV296 IS303:IV307 IS309:IV312 IS314:IV319 IS321:IV324 IS326:IV333 IS370:IV370 IS372:IV377 IS397:IV403 IS405:IV408 IS410:IV415 IS418:IV422 IS424:IV429 IS431:IV436 IS721:IV724 IS489:IV489 IS491:IV496 IS498:IV518 IS523:IV531 IS553:IV562 IS564:IV567 IS708:IV719 IS613:IV613 IS615:IV618 IS622:IV623 IS596:IV596 IS698:IV698 IS700:IV706 IS570:IV578 IS124:IV125 IS151:IV155 IS646:IV655 IS149:IV149 BS640:BV640 BS606:BT617 BS270:BT290 BT216 BS489:BT491 BS445:BT453 BS217:BT229 BS439:BT443 BS40:BV46 BS33:BT39 BS641:BT649 BS673:BT682 BT650 BU89:BV90 BS629:BT638 BS716:BV724 BS169:BV169 BS189:BT193 BS260:BT268 BS292:BT314 BS334:BT340 BU339:BV339 BT31 BU202:BV202 BS651:BV660 BS486:BV486 BS509:BT528 BS530:BT546 BS529 BS508 BS342:BT355 BU600:BV600 BS180:BV183 BS684:BT701 BS478:BT485 BS14:DK16 AD88:AD90 BS166:BT168 FJ13:GX17 GY54:GY55 HA54 GZ54:GZ56 HA59 HB59:HB60 GY13:HC20 HC59:HC61 GY58:HC58 GY63:HC78 GY94:HC97 GY99:HC104 GZ231 HC448:HC450 GY256:HC264 GY313:HC318 GY361:HC364 GY707:HC718 GY444:HB444 HB467 HC477 GZ513 HA513:HA514 HB513:HB515 HC513:HC517 GY497:HC512 GY552:HC561 HB624 GZ664:GZ665 HA686:HC686 GY398:HC402 GZ51:HC51 GY52:HC53 HB54:HC57 HA56:HA57 GZ60:GZ62 HA61:HA62 HB62 GY59:GY62 GY126:GY127 GZ126:HC128 GY129:HC131 GZ132:HC132 GY133:HC135 GY136 HA136:HC136 GY137:HC145 HA146:HC146 GY146 GY686 GY720:HC724 GY230:HA230 HA231:HA233 GZ233 GY231:GY233 HB664:HC665 GY360 HA360:HC360 GY365:GZ365 HB232:HC233 GY432:GY433 HA432:HC433 GY448:HA450 HC466:HC467 GY466:HA467 GY477:HA477 HB518 GZ516:GZ518 HA517:HA518 GY515:GY518 GY563:HC570 GY680:GZ681 GY572:HC574 HB680:HC681 GZ593:HC595 GY596:HC605 HB606:HC606 GY606:GZ606 GY618:HC622 HC623:HC624 GY623:HA624 GZ644:HC644 IS202:IV205 HC229 HD19:IR20 HD13:IR17 HD22:IQ26 IR23:KJ26 DL363:DO368 AD357:AD368 AD86 DL90:DO90 AD114:AD121 IS366:IV367 IS361:IS364 IS356:IS359 IT356:IT364 IU356:IV359 IU361:IV364 BU372:BV372 DL549:DO558 AD547:AD556 BU548:BV557 BT444 AD234:AD235 AD32:AD38 HC632 GY632:HA632 IS85:IV90 DL85:DO88 GY607:HC615 DL605:DO613 AD609:AD613 BU608:BV613 AD230:AD232 BU204:BV232 DL202:DO232 IS210:IV232 HC207:HC225 AD203:AD226 GY207:HB229 IS379:IV379 DL375:DO379 AD373:AD379 BU374:BV379 BT507 DL439:DO446 AD441:AD442 BU440:BV444 GY445:HC447 AD444:AD452 DL448:DO456 BU447:BV455 GY451:HC459 IS439:IV460 BU457:BV466 AD456:AD466 DL458:DO466 GY461:HC465 IS463:IV466 GY404:HC431 IS339:IV354 GY342:HC359 BU326:BV326 DL339:DO352 BU341:BV351 BU491:BV491 GY366:HC376 GY334:HC340 IS335:IV336 DL329:DO336 AD327:AD336 BU328:BV336 GY320:HC331 BU314:BV314 BU290:BV290 GY297:HC311 IS298:IV301 DL294:DO301 AD291:AD301 BU292:BV301 GY282:HC295 IS283:IV286 DL279:DO286 AD277:AD286 BU278:BV286 BU262:BV269 DL263:DO270 IS267:IV272 BT230:BT231 GY266:HC280 BU185:BV191 AD185:AD192 IS187:IV193 BS170:BT177 DL190:DO194 GY147:HC173 BS154:BT164 DL165:DO172 AD167:AD174 BU171:BV176 BT619:BT620 BS32 AD123:AD125 IS120:IV122 GY119:HC125 BS102:BV110 DL116:DO125 BU115:BV125 GY106:HC117 BT111 IS107:IV118 DL103:DO114 AD101:AD112 DL92:DO101 IS95:IV105 AD92:AD99 BS47:BT47 BU92:BV100 GY22:HC50 BS29:BV30 GY80:HC90 DL468:DO475 GY468:HC476 IS468:IV477 GY478:HC495 BU474:BV484 AD473:AD485 BS455:BT476 DL477:DO483 IS480:IV487 GY519:HC550 IS535:IV551 DL535:DO547 GY576:HC592 BS568:BT601 IS580:IV589 AD584:AD597 DL580:DO597 BS238:BT258 BS548:BT566 IS600:IV611 AD603:AD607 BU604:BV606 GY625:HC631 IS626:IV632 AD628:AD637 BU630:BV638 BS703:BV714 GY633:HC643 DL632:DO642 IS634:IV644 AD639:AD648 BU642:BV649 DL644:DO658 BS618:BS620 AD650:AD659 DL660:DO662 GY645:HC663 BU662:BV670 AD661:AD681 IS659:IU681 IV659:IV680 GY666:HC679 GY682:HC685 DL664:DO684 IS682:IV686 AD683:AD693 BS662:BT671 DL687:DO690 BU680:BV698 IS688:IV696 GY687:HC705 AD384:AD387 GY378:HC388 IS381:IV389 BU385:BV393 AD389:AD393 DL386:DO393 BS357:BT360 GY390:HC396 IS391:IV393 GY175:HC205 BS385:BT398 GY434:HC436 GY439:HC443 DL234:DO250 BU234:BV250 AD237:AD250 GY234:HC252 BS603:BT604 BU74:BV74 BS18:DK26 BS621:BT627 BS76:BT87 BU85:BV85 BS89:BT100 BS27:BT28 BS112:BT152 BS179 BS184:BT187 BS316:BT332 BS204:BT215" xr:uid="{00000000-0002-0000-0100-000009000000}">
      <formula1>"#"</formula1>
    </dataValidation>
    <dataValidation type="list" allowBlank="1" showInputMessage="1" showErrorMessage="1" sqref="L491:L531 L198:L199 L288 L410:L415 L424:L429 L615:L618 L29:L38 L40:L46 L16:L26 L55:L64 L303:L312 L48:L53 L418:L422 L395:L408 L570:L578 L370 L128:L155 L314:L324 L66:L72 L157:L163 L431:L436 L700:L724 L74:L83 L372:L379 L439:L466 L339:L368 L326:L336 L290:L301 L275:L286 L252:L272 L185:L194 L165:L183 L85:L125 L468:L489 L535:L567 L580:L597 L600:L613 L234:L250 L202:L232 L381:L393 L621:L698"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80:N613 N491:N531 N290:N301 N615:N618 N29:N38 N40:N46 N48:N53 N157:N163 N55:N64 N16:N26 N128:N155 N198:N199 N288 N303:N312 N370 N410:N415 N417:N422 N424:N429 N431:N436 N569:N578 N621:N623 N625:N698 N85:N125 N372:N379 N395:N408 N339:N368 N326:N336 N314:N324 N252:N272 N275:N286 N185:N194 N165:N183 N66:N83 N468:N489 N439:N466 N535:N567 N700:N725 N202:N232 N381:N393 N234:N250" xr:uid="{00000000-0002-0000-0100-00000C000000}">
      <formula1>"#, 3T, 4T, 5T, 3+4T, 4+5T, 3+4+5T"</formula1>
    </dataValidation>
    <dataValidation type="list" allowBlank="1" showInputMessage="1" showErrorMessage="1" sqref="M410:M415 M29:M38 M40:M46 M55:M64 M615:M618 M288 M418:M422 M424:M429 M303:M312 M48:M53 M370 M290:M301 M66:M72 M431:M436 M157:M163 M198:M199 M625:M698 M569:M578 M580:M597 M621:M623 M491:M531 M128:M155 M16:M26 M85:M125 M372:M379 M395:M408 M339:M368 M326:M336 M314:M324 M252:M272 M275:M286 M185:M194 M165:M183 M74:M83 M439:M466 M468:M489 M535:M567 M600:M613 M700:M725 M202:M232 M381:M393 M234:M250" xr:uid="{00000000-0002-0000-0100-00000D000000}">
      <formula1>"Thể chất,  Nhận thức, Ngôn ngữ, TCKNXH, Thẩm mỹ"</formula1>
    </dataValidation>
    <dataValidation type="list" allowBlank="1" showInputMessage="1" showErrorMessage="1" sqref="AC16 BU75:BV75 BV138 BU88:BV88 BV134 BV142 BU114:BV114 BU101:BV101 BU17:BV17" xr:uid="{00000000-0002-0000-0100-00000E000000}">
      <formula1>"ĐTT, TDS, HĐH, HĐNT, HĐG, VSAN, HĐC, LH, HĐH/HĐG, HĐH/HĐNT, ĐTT/HĐC, HĐG/HĐC, HĐH/HĐC"</formula1>
    </dataValidation>
    <dataValidation type="list" allowBlank="1" showInputMessage="1" showErrorMessage="1" sqref="AC233 AC251:AC252 AC269:AD269 AC273:AC274 AC276:AD276 AC287 AC302:AC303 AC313:AC314 AC325:AC326 AD326 AC337:AC338 AC725 AC351:AD351 AC369 AC371:AC372 AC258:AD260 AC380:AC381 AD303 AC388:AD388 AC394 AC398:AD398 AC409 AC416:AC417 AC423 AC430 AC198:AC202 AC440:AD440 AC453:AD455 AC467 AC229:AD229 AC383:AD383 AC443:AD443 AD372 AD314 HD332:IR333 AD381 AD290 AC289:AC290 AD199 AC420:AC421 AE332:BR333 BW332:DK333 DP332:FD333 IW332:OY333 FJ332:GX333 AD202 AC472:AD472 AD228" xr:uid="{00000000-0002-0000-0100-00000F000000}">
      <formula1>"ĐTT, TDS, HĐH, HĐNT, HĐG, VSAN, HĐC, LH, ĐTT/HĐC, HĐH/HĐG, HĐH/HĐC, HĐH/HĐNT"</formula1>
    </dataValidation>
    <dataValidation type="list" allowBlank="1" showInputMessage="1" showErrorMessage="1" sqref="AD421 AC490:AC491 AC694:AD694 AC627:AD627 AC502:AD502 AC700 AC505:AC506 AC532:AC534 AC539:AD539 AC542:AD543 AD506 AC546:AD546 AC572:AD572 AC574:AD574 AC579 AC583:AD583 AC568:AC570 AC598:AC599 AC602 AC608:AD608 AC614 AC619:AC620 AC624 AD570 AC638 AC714:AD714 AC649:AD649 AC682:AD682 AC712:AD712 AC701:AD701 AC660:AD660 AC581 AC486 AC698:AD699" xr:uid="{00000000-0002-0000-0100-000010000000}">
      <formula1>"ĐTT, TDS, HĐH, HĐNT, HĐG, VSAN, HĐC, SHHN, LH, ĐTT/HĐC, HĐH/HĐG, HĐH/HĐC, HĐH/HĐNT"</formula1>
    </dataValidation>
    <dataValidation type="list" allowBlank="1" showInputMessage="1" showErrorMessage="1" sqref="MB587" xr:uid="{00000000-0002-0000-0100-000011000000}">
      <formula1>"ĐTT, TDS, HĐH, HĐNT, HĐG, VSAN, HĐC, LH, TQDN, SHHN"</formula1>
    </dataValidation>
    <dataValidation type="list" allowBlank="1" showInputMessage="1" showErrorMessage="1" sqref="BU161 IU66 BU170 IV68 IR119:IV119 BV167:BV168 BU261:BV261 BU270:BV270 BU277:BV277 BS291:BV291 BV536 BU304:BV304 BU327:BV327 BS315:BV315 IR94:IV94 IU250:IV250 IR123:IV123 BU439 IS169 IU169 IR171:IT171 IU186:IV186 IV171 BV503 IS194 BU340:BV340 IV194 BU558:BV558 IR207:IV209 IR106:IV106 BS492:BV492 BV641 IS597 BU650:BV650 IR250:IS250 FE305:FI305 BS547:BV547 BU357:BV357 FE577:FI578 BT508:BU508 DN509 DL35 DM36 DN37:DN38 DO40 DO38 DL38:DM38 DL76:DO76 DL89:DO89 DL102:DO102 DL115:DO115 DL149 DL158:DO158 DL173:DO173 DL457:DO457 DL189:DM189 DO189 DN256 DM257 DL362:DO362 DL358:DO358 DL374:DO374 DL631 DL385:DO385 DL400:DO400 DL447:DM447 DL476 DM353:DO353 DO643 DO659 DL484:DO484 DL180:DO180 DL18:DO18 FE589 FE695:FI696 FE19:FI19 FE49:FI49 FE41:FI46 AC91:BR91 FE103:FI103 FE116:FI116 FE363:FI363 FE144:FI144 FE150:FI150 FE717:FI717 FE204:FI204 FE77:FI77 FE263:FI263 IV612 FE279:FI279 FE329:FI330 FE339:FI339 FE596 FE359:FI359 FE618:FI618 FE294:FI294 FE382:FI382 FE317:FI317 FE386:FI386 FE401:FI401 FE181:FI181 FE442:FI442 FE451:FI451 FE375:FI375 FE475:FI475 FE510:FI511 FE549:FI549 FE458:FI458 FE573:FI573 FE494:FI494 FE560:FI560 FE585:FI585 FE605:FI605 FH424:FI426 FE135:FI135 FE600:FI600 FE684:FI684 FE662:FI662 FE354:FI354 FG424:FG425 FE429:FH429 FF424 FF272 FF426 FE424:FE426 FE654:FI657 FE630:FI630 IW18:OZ18 IW305:OY305 BS650 FF704:FI704 IW578:OZ578 PE11 IU58 IS58 IT63 BS715:BU715 BS661:BU661 BS702:BV702 BS672:BT672 BU91:IV91 BS639:BU639 FE90:FI90 BS605 BS444 BS454:BT454 BS477:BT477 BS507 BS567:BT567 BS399:BT399 BS384:BT384 BS341:BT341 BS361:BV361 BS269:BT269 BS259:BT259 BS237:BT237 BT232 BS230:BS232 BS216 BS203:BU203 BS194:BT194 BS356:BT356 BS188:BT188 BS17:BT17 BS153:BT153 BS101:BT101 BS111 BS88:BT88 BS75:BT75 BT32 BT529 BS31 IV245:IV247 IR245:IR247 IT234:IT247 BS333:BT333 BU584 FE651:FI652 FE642:FI642 IU235:IV244 IS235:IS244 HC226:HC228 KK523:KM523 BS628:BT628 KM665 KM365 KM208 BT179 BS165:BT165 BT618 FJ18:GX18 GY21:HC21 GY51 HA55 GY56:GY57 GZ57 GZ59 HA60 HB61 HC62 GY79:HC79 GY93:HC93 GY98:HC98 GY105:HC105 GY118:HC118 GY128 GY132 GZ136 HA146 GY154 HA154 GY377:HC377 GY460:HC460 GY174:HC174 GY265:HC265 GY296:HC296 GY281:HC281 GY312:HC312 GY319:HC319 GY332:HC333 GY341:HC341 GZ360 HA365:HC365 GY719:HC719 GY389:HC389 GY397:HC397 GY403:HC403 HC444 GY448:GY450 GZ432:GZ433 HB466 HB477 GY496:HC496 GY513:GY514 GZ514:GZ515 HA515:HA516 HB516:HB517 HC518 GY551:HC551 GY562:HC562 GY571:HC571 HA606 GY616:HC617 HB623 HB632 GY644 GY664:GY665 HA664:HA665 HA680:HA681 GY706:HC706 GY593:GY595 GZ686 HB230:HC232 GY575:HC575 GY253:HC255 GY206:OY206 HD578:IR578 HD18:IR18 HD305:IR305 IR63 IR234:IR235 KK80:OY80 IR80:IV80 KK283:KM283 KK23:KM23 KK64:KM64 KK67 KM69:KM70 KK81:KM81 KK91:KM91 KK95:KM95 KM187 KK191 KM191 KK210:KM211 KK267 KM267 KK298:KM298 KK306 KK321 KM306 KM321 KK335:KM335 KK342:KK349 KM342:KM349 KK411 KM412 KK413 KM414 KK463 KM463 KK469:KK470 KL470:KM470 KK498:KM498 KM288 KM524 KK553:KM553 KK564:KM564 KK613 KK634 KM646:KM647 KK355 KK360 KK365 KM355 KM360 BS683:BT683" xr:uid="{00000000-0002-0000-0100-000012000000}">
      <formula1>"ĐTT, TDS, HĐH, HĐNT, HĐG, VSAN, HĐC, LH, SHHN, HĐH/HĐG, HĐH/HĐNT, ĐTT/HĐC, HĐG/HĐC, HĐH/HĐC"</formula1>
    </dataValidation>
    <dataValidation type="list" allowBlank="1" showInputMessage="1" showErrorMessage="1" sqref="FI429 FG426" xr:uid="{00000000-0002-0000-0100-000013000000}">
      <formula1>"ĐTT, TDS, HĐH, HĐNT, HĐG, VSAN, HĐC, LH, ĐTT/HĐC, SHHN, HĐH/HĐG, HĐH/HĐNT, ĐTT/HĐC, HĐG/HĐC, HĐH/HĐC"</formula1>
    </dataValidation>
    <dataValidation type="list" allowBlank="1" showInputMessage="1" showErrorMessage="1" sqref="FF425" xr:uid="{00000000-0002-0000-0100-000014000000}">
      <formula1>"ĐTT, TDS, HĐH, HĐNT, TQDN, HĐG, VSAN, HĐC, LH, SHHN, HĐH/HĐG, HĐH/HĐNT, ĐTT/HĐC, HĐG/HĐC, HĐH/HĐC"</formula1>
    </dataValidation>
    <dataValidation type="list" allowBlank="1" showInputMessage="1" showErrorMessage="1" sqref="FE704" xr:uid="{00000000-0002-0000-0100-000015000000}">
      <formula1>"ĐTT, TDS, HĐH, HĐNT, HĐH/HĐC, HĐG, VSAN, HĐC, LH, SHHN, HĐH/HĐG, HĐH/HĐNT, ĐTT/HĐC, HĐG/HĐC, HĐH/HĐC"</formula1>
    </dataValidation>
    <dataValidation type="list" allowBlank="1" showInputMessage="1" showErrorMessage="1" sqref="KK721:KM721 KK688:KM688" xr:uid="{20C7F1DC-ACF3-4E8F-82C3-BDEA69EBEB98}">
      <formula1>"ĐTT, TDS, HĐH, HĐNT, HĐG, VSAN, HĐC, LH,HĐG/HĐC"</formula1>
    </dataValidation>
    <dataValidation type="list" allowBlank="1" showInputMessage="1" showErrorMessage="1" sqref="KM209" xr:uid="{B230D5B6-C527-4430-B985-8B475B237C99}">
      <formula1>"ĐTT, TDS, HĐH, HĐNT, HĐG, VSAN, HĐNT/HĐG, HĐC, LH, SHHN, HĐH/HĐG, HĐH/HĐNT, ĐTT/HĐC, HĐG/HĐC, HĐH/HĐC"</formula1>
    </dataValidation>
    <dataValidation type="list" allowBlank="1" showInputMessage="1" showErrorMessage="1" sqref="IR236:IR244" xr:uid="{00000000-0002-0000-0100-000016000000}">
      <formula1>"ĐTT, TDS, HĐH, HĐNT, HĐG, VSAN, HĐC, LH, SHHN, HĐG/HĐNT, HĐH/HĐG, HĐH/HĐNT, ĐTT/HĐC, HĐG/HĐC, HĐH/HĐC"</formula1>
    </dataValidation>
  </dataValidations>
  <hyperlinks>
    <hyperlink ref="J600" r:id="rId1" xr:uid="{00000000-0004-0000-0100-000000000000}"/>
    <hyperlink ref="J31" r:id="rId2" xr:uid="{00000000-0004-0000-0100-000001000000}"/>
    <hyperlink ref="J472" r:id="rId3" xr:uid="{00000000-0004-0000-0100-000002000000}"/>
    <hyperlink ref="J660"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81" r:id="rId14" xr:uid="{00000000-0004-0000-0100-000010000000}"/>
    <hyperlink ref="J445" r:id="rId15" xr:uid="{00000000-0004-0000-0100-000011000000}"/>
    <hyperlink ref="J447" r:id="rId16" xr:uid="{00000000-0004-0000-0100-000012000000}"/>
    <hyperlink ref="J448" r:id="rId17" xr:uid="{00000000-0004-0000-0100-000013000000}"/>
    <hyperlink ref="J474" r:id="rId18" xr:uid="{00000000-0004-0000-0100-000014000000}"/>
    <hyperlink ref="J48" r:id="rId19" xr:uid="{00000000-0004-0000-0100-000015000000}"/>
    <hyperlink ref="J49" r:id="rId20" xr:uid="{00000000-0004-0000-0100-000016000000}"/>
    <hyperlink ref="J50" r:id="rId21" xr:uid="{00000000-0004-0000-0100-000017000000}"/>
    <hyperlink ref="J56" r:id="rId22" xr:uid="{00000000-0004-0000-0100-000018000000}"/>
    <hyperlink ref="J57" r:id="rId23" xr:uid="{00000000-0004-0000-0100-000019000000}"/>
    <hyperlink ref="J58" r:id="rId24" xr:uid="{00000000-0004-0000-0100-00001A000000}"/>
    <hyperlink ref="J60" r:id="rId25" xr:uid="{00000000-0004-0000-0100-00001B000000}"/>
    <hyperlink ref="J513" r:id="rId26" xr:uid="{00000000-0004-0000-0100-00001C000000}"/>
    <hyperlink ref="J521" r:id="rId27" xr:uid="{00000000-0004-0000-0100-00001D000000}"/>
    <hyperlink ref="J360" r:id="rId28" xr:uid="{00000000-0004-0000-0100-000022000000}"/>
    <hyperlink ref="J234"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2024-09-18T06:50:00Z</cp:lastPrinted>
  <dcterms:created xsi:type="dcterms:W3CDTF">2019-07-05T03:48:23Z</dcterms:created>
  <dcterms:modified xsi:type="dcterms:W3CDTF">2024-10-09T02:00:41Z</dcterms:modified>
</cp:coreProperties>
</file>